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mmahajan\Documents\eps-us\InputData\fuels\BFPIaE\"/>
    </mc:Choice>
  </mc:AlternateContent>
  <xr:revisionPtr revIDLastSave="0" documentId="13_ncr:1_{0B7B504B-4FFF-49CE-B32F-C4FBBFBDD744}" xr6:coauthVersionLast="47" xr6:coauthVersionMax="47" xr10:uidLastSave="{00000000-0000-0000-0000-000000000000}"/>
  <bookViews>
    <workbookView xWindow="-120" yWindow="-120" windowWidth="29040" windowHeight="17640" tabRatio="820" xr2:uid="{00000000-000D-0000-FFFF-FFFF00000000}"/>
  </bookViews>
  <sheets>
    <sheet name="About" sheetId="4" r:id="rId1"/>
    <sheet name="Petroleum and Biofuel Data" sheetId="5" r:id="rId2"/>
    <sheet name="Biomass Data" sheetId="6" r:id="rId3"/>
    <sheet name="Uranium, Coal, MSW, Hydrogen" sheetId="8" r:id="rId4"/>
    <sheet name="AEO 2022 Table 1" sheetId="17" r:id="rId5"/>
    <sheet name="AEO 2023 Table 1" sheetId="20" r:id="rId6"/>
    <sheet name="AEO 2023 Table 71" sheetId="15" r:id="rId7"/>
    <sheet name="AEO 2023 Table 58 Raw" sheetId="25" r:id="rId8"/>
    <sheet name="AEO 2023 Table 58" sheetId="21" r:id="rId9"/>
    <sheet name="AEO 2023 Table 59 Raw" sheetId="26" r:id="rId10"/>
    <sheet name="AEO 2023 Table 59" sheetId="22" r:id="rId11"/>
    <sheet name="GREET1 Fuel_Specs" sheetId="16" r:id="rId12"/>
    <sheet name="Start Year Data" sheetId="9" r:id="rId13"/>
    <sheet name="Time Series Scaling Factors" sheetId="18" r:id="rId14"/>
    <sheet name="growth rate gas and oil" sheetId="23" r:id="rId15"/>
    <sheet name="BFPIaE-production" sheetId="12" r:id="rId16"/>
    <sheet name="BFPIaE-imports" sheetId="19" r:id="rId17"/>
    <sheet name="BFPIaE-exports" sheetId="13" r:id="rId18"/>
  </sheets>
  <externalReferences>
    <externalReference r:id="rId19"/>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9" l="1"/>
  <c r="D3" i="13" l="1"/>
  <c r="X3" i="13"/>
  <c r="Y3" i="13"/>
  <c r="E4" i="13"/>
  <c r="F4" i="13"/>
  <c r="Z4" i="13"/>
  <c r="AA4" i="13"/>
  <c r="F5" i="13"/>
  <c r="Q5" i="13"/>
  <c r="R5" i="13"/>
  <c r="S5" i="13"/>
  <c r="Z5" i="13"/>
  <c r="AA5" i="13"/>
  <c r="AB5" i="13"/>
  <c r="H6" i="13"/>
  <c r="I6" i="13"/>
  <c r="J6" i="13"/>
  <c r="K6" i="13"/>
  <c r="R6" i="13"/>
  <c r="S6" i="13"/>
  <c r="T6" i="13"/>
  <c r="U6" i="13"/>
  <c r="AB6" i="13"/>
  <c r="AC6" i="13"/>
  <c r="AD6" i="13"/>
  <c r="AE6" i="13"/>
  <c r="I7" i="13"/>
  <c r="J7" i="13"/>
  <c r="K7" i="13"/>
  <c r="L7" i="13"/>
  <c r="M7" i="13"/>
  <c r="S7" i="13"/>
  <c r="T7" i="13"/>
  <c r="U7" i="13"/>
  <c r="V7" i="13"/>
  <c r="W7" i="13"/>
  <c r="AB7" i="13"/>
  <c r="AC7" i="13"/>
  <c r="AD7" i="13"/>
  <c r="AE7" i="13"/>
  <c r="D8" i="13"/>
  <c r="E8" i="13"/>
  <c r="J8" i="13"/>
  <c r="K8" i="13"/>
  <c r="L8" i="13"/>
  <c r="M8" i="13"/>
  <c r="N8" i="13"/>
  <c r="O8" i="13"/>
  <c r="T8" i="13"/>
  <c r="U8" i="13"/>
  <c r="V8" i="13"/>
  <c r="W8" i="13"/>
  <c r="X8" i="13"/>
  <c r="Y8" i="13"/>
  <c r="AD8" i="13"/>
  <c r="AE8" i="13"/>
  <c r="D9" i="13"/>
  <c r="E9" i="13"/>
  <c r="F9" i="13"/>
  <c r="G9" i="13"/>
  <c r="K9" i="13"/>
  <c r="L9" i="13"/>
  <c r="M9" i="13"/>
  <c r="N9" i="13"/>
  <c r="O9" i="13"/>
  <c r="P9" i="13"/>
  <c r="Q9" i="13"/>
  <c r="S9" i="13"/>
  <c r="U9" i="13"/>
  <c r="V9" i="13"/>
  <c r="W9" i="13"/>
  <c r="X9" i="13"/>
  <c r="Y9" i="13"/>
  <c r="Z9" i="13"/>
  <c r="AA9" i="13"/>
  <c r="AE9" i="13"/>
  <c r="D10" i="13"/>
  <c r="E10" i="13"/>
  <c r="F10" i="13"/>
  <c r="G10" i="13"/>
  <c r="H10" i="13"/>
  <c r="I10" i="13"/>
  <c r="J10" i="13"/>
  <c r="K10" i="13"/>
  <c r="L10" i="13"/>
  <c r="M10" i="13"/>
  <c r="N10" i="13"/>
  <c r="O10" i="13"/>
  <c r="P10" i="13"/>
  <c r="Q10" i="13"/>
  <c r="R10" i="13"/>
  <c r="S10" i="13"/>
  <c r="V10" i="13"/>
  <c r="W10" i="13"/>
  <c r="X10" i="13"/>
  <c r="Y10" i="13"/>
  <c r="Z10" i="13"/>
  <c r="AA10" i="13"/>
  <c r="AB10" i="13"/>
  <c r="AC10" i="13"/>
  <c r="AD10" i="13"/>
  <c r="AE10" i="13"/>
  <c r="D11" i="13"/>
  <c r="E11" i="13"/>
  <c r="F11" i="13"/>
  <c r="G11" i="13"/>
  <c r="H11" i="13"/>
  <c r="I11" i="13"/>
  <c r="J11" i="13"/>
  <c r="K11" i="13"/>
  <c r="N11" i="13"/>
  <c r="O11" i="13"/>
  <c r="P11" i="13"/>
  <c r="Q11" i="13"/>
  <c r="R11" i="13"/>
  <c r="S11" i="13"/>
  <c r="T11" i="13"/>
  <c r="U11" i="13"/>
  <c r="V11" i="13"/>
  <c r="W11" i="13"/>
  <c r="X11" i="13"/>
  <c r="Y11" i="13"/>
  <c r="Z11" i="13"/>
  <c r="AA11" i="13"/>
  <c r="AB11" i="13"/>
  <c r="AC11" i="13"/>
  <c r="AD11" i="13"/>
  <c r="AE11" i="13"/>
  <c r="T12" i="13"/>
  <c r="N13" i="13"/>
  <c r="F14" i="13"/>
  <c r="G14" i="13"/>
  <c r="N14" i="13"/>
  <c r="G15" i="13"/>
  <c r="H15" i="13"/>
  <c r="AA15" i="13"/>
  <c r="AB15" i="13"/>
  <c r="AC15" i="13"/>
  <c r="H16" i="13"/>
  <c r="I16" i="13"/>
  <c r="J16" i="13"/>
  <c r="K16" i="13"/>
  <c r="R16" i="13"/>
  <c r="S16" i="13"/>
  <c r="T16" i="13"/>
  <c r="U16" i="13"/>
  <c r="AB16" i="13"/>
  <c r="AC16" i="13"/>
  <c r="AD16" i="13"/>
  <c r="AE16" i="13"/>
  <c r="H17" i="13"/>
  <c r="I17" i="13"/>
  <c r="J17" i="13"/>
  <c r="K17" i="13"/>
  <c r="L17" i="13"/>
  <c r="M17" i="13"/>
  <c r="S17" i="13"/>
  <c r="T17" i="13"/>
  <c r="U17" i="13"/>
  <c r="V17" i="13"/>
  <c r="W17" i="13"/>
  <c r="AB17" i="13"/>
  <c r="AC17" i="13"/>
  <c r="AD17" i="13"/>
  <c r="AE17" i="13"/>
  <c r="D18" i="13"/>
  <c r="E18" i="13"/>
  <c r="J18" i="13"/>
  <c r="K18" i="13"/>
  <c r="L18" i="13"/>
  <c r="M18" i="13"/>
  <c r="N18" i="13"/>
  <c r="O18" i="13"/>
  <c r="S18" i="13"/>
  <c r="T18" i="13"/>
  <c r="U18" i="13"/>
  <c r="V18" i="13"/>
  <c r="W18" i="13"/>
  <c r="X18" i="13"/>
  <c r="Y18" i="13"/>
  <c r="AD18" i="13"/>
  <c r="AE18" i="13"/>
  <c r="D19" i="13"/>
  <c r="E19" i="13"/>
  <c r="F19" i="13"/>
  <c r="G19" i="13"/>
  <c r="J19" i="13"/>
  <c r="K19" i="13"/>
  <c r="L19" i="13"/>
  <c r="M19" i="13"/>
  <c r="N19" i="13"/>
  <c r="O19" i="13"/>
  <c r="P19" i="13"/>
  <c r="Q19" i="13"/>
  <c r="R19" i="13"/>
  <c r="S19" i="13"/>
  <c r="U19" i="13"/>
  <c r="V19" i="13"/>
  <c r="W19" i="13"/>
  <c r="X19" i="13"/>
  <c r="Y19" i="13"/>
  <c r="Z19" i="13"/>
  <c r="AA19" i="13"/>
  <c r="AD19" i="13"/>
  <c r="AE19" i="13"/>
  <c r="D20" i="13"/>
  <c r="E20" i="13"/>
  <c r="F20" i="13"/>
  <c r="G20" i="13"/>
  <c r="H20" i="13"/>
  <c r="I20" i="13"/>
  <c r="N20" i="13"/>
  <c r="O20" i="13"/>
  <c r="P20" i="13"/>
  <c r="Q20" i="13"/>
  <c r="R20" i="13"/>
  <c r="S20" i="13"/>
  <c r="W20" i="13"/>
  <c r="X20" i="13"/>
  <c r="Y20" i="13"/>
  <c r="Z20" i="13"/>
  <c r="AA20" i="13"/>
  <c r="AB20" i="13"/>
  <c r="AC20" i="13"/>
  <c r="E21" i="13"/>
  <c r="F21" i="13"/>
  <c r="G21" i="13"/>
  <c r="H21" i="13"/>
  <c r="I21" i="13"/>
  <c r="J21" i="13"/>
  <c r="K21" i="13"/>
  <c r="N21" i="13"/>
  <c r="O21" i="13"/>
  <c r="P21" i="13"/>
  <c r="Q21" i="13"/>
  <c r="R21" i="13"/>
  <c r="S21" i="13"/>
  <c r="T21" i="13"/>
  <c r="U21" i="13"/>
  <c r="W21" i="13"/>
  <c r="Y21" i="13"/>
  <c r="Z21" i="13"/>
  <c r="AA21" i="13"/>
  <c r="AB21" i="13"/>
  <c r="AC21" i="13"/>
  <c r="AD21" i="13"/>
  <c r="AE21" i="13"/>
  <c r="C21" i="13"/>
  <c r="C19" i="13"/>
  <c r="C11" i="13"/>
  <c r="B21" i="13"/>
  <c r="L21" i="13" s="1"/>
  <c r="B20" i="13"/>
  <c r="T20" i="13" s="1"/>
  <c r="B19" i="13"/>
  <c r="H19" i="13" s="1"/>
  <c r="B18" i="13"/>
  <c r="P18" i="13" s="1"/>
  <c r="B17" i="13"/>
  <c r="D17" i="13" s="1"/>
  <c r="B16" i="13"/>
  <c r="L16" i="13" s="1"/>
  <c r="B15" i="13"/>
  <c r="B14" i="13"/>
  <c r="B13" i="13"/>
  <c r="B12" i="13"/>
  <c r="B11" i="13"/>
  <c r="L11" i="13" s="1"/>
  <c r="B10" i="13"/>
  <c r="T10" i="13" s="1"/>
  <c r="B9" i="13"/>
  <c r="H9" i="13" s="1"/>
  <c r="B8" i="13"/>
  <c r="P8" i="13" s="1"/>
  <c r="B7" i="13"/>
  <c r="D7" i="13" s="1"/>
  <c r="B6" i="13"/>
  <c r="L6" i="13" s="1"/>
  <c r="B5" i="13"/>
  <c r="G5" i="13" s="1"/>
  <c r="B4" i="13"/>
  <c r="O4" i="13" s="1"/>
  <c r="B3" i="13"/>
  <c r="C3" i="13" s="1"/>
  <c r="B2" i="13"/>
  <c r="U2" i="13" s="1"/>
  <c r="B21" i="12"/>
  <c r="H21" i="12" s="1"/>
  <c r="B20" i="12"/>
  <c r="B19" i="12"/>
  <c r="B17" i="12"/>
  <c r="B16" i="12"/>
  <c r="B15" i="12"/>
  <c r="B14" i="12"/>
  <c r="M14" i="12" s="1"/>
  <c r="B13" i="12"/>
  <c r="B12" i="12"/>
  <c r="B11" i="12"/>
  <c r="B10" i="12"/>
  <c r="B9" i="12"/>
  <c r="B8" i="12"/>
  <c r="B7" i="12"/>
  <c r="S7" i="12" s="1"/>
  <c r="B6" i="12"/>
  <c r="B5" i="12"/>
  <c r="B3" i="12"/>
  <c r="D3" i="12" s="1"/>
  <c r="B2" i="12"/>
  <c r="B21" i="19"/>
  <c r="U21" i="19" s="1"/>
  <c r="B20" i="19"/>
  <c r="F20" i="19" s="1"/>
  <c r="B19" i="19"/>
  <c r="N19" i="19" s="1"/>
  <c r="B18" i="19"/>
  <c r="O18" i="19" s="1"/>
  <c r="B17" i="19"/>
  <c r="R17" i="19" s="1"/>
  <c r="B16" i="19"/>
  <c r="G16" i="19" s="1"/>
  <c r="B15" i="19"/>
  <c r="I15" i="19" s="1"/>
  <c r="B14" i="19"/>
  <c r="E14" i="19" s="1"/>
  <c r="B13" i="19"/>
  <c r="O13" i="19" s="1"/>
  <c r="B12" i="19"/>
  <c r="W12" i="19" s="1"/>
  <c r="B11" i="19"/>
  <c r="K11" i="19" s="1"/>
  <c r="B10" i="19"/>
  <c r="S10" i="19" s="1"/>
  <c r="B9" i="19"/>
  <c r="G9" i="19" s="1"/>
  <c r="B8" i="19"/>
  <c r="O8" i="19" s="1"/>
  <c r="B7" i="19"/>
  <c r="H7" i="19" s="1"/>
  <c r="B6" i="19"/>
  <c r="L6" i="19" s="1"/>
  <c r="B5" i="19"/>
  <c r="Q5" i="19" s="1"/>
  <c r="B4" i="19"/>
  <c r="G4" i="19" s="1"/>
  <c r="B3" i="19"/>
  <c r="O3" i="19" s="1"/>
  <c r="B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N3" i="19"/>
  <c r="E4" i="19"/>
  <c r="F4" i="19"/>
  <c r="U4" i="19"/>
  <c r="V4" i="19"/>
  <c r="Y4" i="19"/>
  <c r="Z4" i="19"/>
  <c r="M5" i="19"/>
  <c r="N5" i="19"/>
  <c r="O5" i="19"/>
  <c r="S5" i="19"/>
  <c r="T5" i="19"/>
  <c r="U5" i="19"/>
  <c r="Y5" i="19"/>
  <c r="Z5" i="19"/>
  <c r="AC5" i="19"/>
  <c r="G6" i="19"/>
  <c r="H6" i="19"/>
  <c r="I6" i="19"/>
  <c r="J6" i="19"/>
  <c r="K6" i="19"/>
  <c r="M6" i="19"/>
  <c r="N6" i="19"/>
  <c r="O6" i="19"/>
  <c r="Q6" i="19"/>
  <c r="S6" i="19"/>
  <c r="T6" i="19"/>
  <c r="V6" i="19"/>
  <c r="X6" i="19"/>
  <c r="Y6" i="19"/>
  <c r="AE6" i="19"/>
  <c r="F7" i="19"/>
  <c r="N7" i="19"/>
  <c r="I8" i="19"/>
  <c r="J8" i="19"/>
  <c r="M8" i="19"/>
  <c r="N8" i="19"/>
  <c r="AC8" i="19"/>
  <c r="AD8" i="19"/>
  <c r="E9" i="19"/>
  <c r="F9" i="19"/>
  <c r="J9" i="19"/>
  <c r="T9" i="19"/>
  <c r="U9" i="19"/>
  <c r="V9" i="19"/>
  <c r="Y9" i="19"/>
  <c r="Z9" i="19"/>
  <c r="AD9" i="19"/>
  <c r="D10" i="19"/>
  <c r="E10" i="19"/>
  <c r="K10" i="19"/>
  <c r="L10" i="19"/>
  <c r="M10" i="19"/>
  <c r="N10" i="19"/>
  <c r="O10" i="19"/>
  <c r="P10" i="19"/>
  <c r="Q10" i="19"/>
  <c r="R10" i="19"/>
  <c r="T10" i="19"/>
  <c r="U10" i="19"/>
  <c r="V10" i="19"/>
  <c r="W10" i="19"/>
  <c r="X10" i="19"/>
  <c r="Y10" i="19"/>
  <c r="AE10" i="19"/>
  <c r="D11" i="19"/>
  <c r="E11" i="19"/>
  <c r="F11" i="19"/>
  <c r="G11" i="19"/>
  <c r="H11" i="19"/>
  <c r="I11" i="19"/>
  <c r="J11" i="19"/>
  <c r="L11" i="19"/>
  <c r="M11" i="19"/>
  <c r="N11" i="19"/>
  <c r="O11" i="19"/>
  <c r="P11" i="19"/>
  <c r="Q11" i="19"/>
  <c r="R11" i="19"/>
  <c r="S11" i="19"/>
  <c r="T11" i="19"/>
  <c r="U11" i="19"/>
  <c r="V11" i="19"/>
  <c r="W11" i="19"/>
  <c r="X11" i="19"/>
  <c r="Y11" i="19"/>
  <c r="Z11" i="19"/>
  <c r="AA11" i="19"/>
  <c r="AB11" i="19"/>
  <c r="AC11" i="19"/>
  <c r="AD11" i="19"/>
  <c r="D12" i="19"/>
  <c r="E12" i="19"/>
  <c r="F12" i="19"/>
  <c r="G12" i="19"/>
  <c r="H12" i="19"/>
  <c r="I12" i="19"/>
  <c r="J12" i="19"/>
  <c r="K12" i="19"/>
  <c r="L12" i="19"/>
  <c r="M12" i="19"/>
  <c r="N12" i="19"/>
  <c r="O12" i="19"/>
  <c r="P12" i="19"/>
  <c r="Q12" i="19"/>
  <c r="R12" i="19"/>
  <c r="S12" i="19"/>
  <c r="T12" i="19"/>
  <c r="U12" i="19"/>
  <c r="V12" i="19"/>
  <c r="X12" i="19"/>
  <c r="Y12" i="19"/>
  <c r="Z12" i="19"/>
  <c r="AA12" i="19"/>
  <c r="AB12" i="19"/>
  <c r="AC12" i="19"/>
  <c r="AD12" i="19"/>
  <c r="AE12" i="19"/>
  <c r="D13" i="19"/>
  <c r="E13" i="19"/>
  <c r="F13" i="19"/>
  <c r="G13" i="19"/>
  <c r="H13" i="19"/>
  <c r="I13" i="19"/>
  <c r="J13" i="19"/>
  <c r="K13" i="19"/>
  <c r="L13" i="19"/>
  <c r="M13" i="19"/>
  <c r="N13" i="19"/>
  <c r="P13" i="19"/>
  <c r="Q13" i="19"/>
  <c r="R13" i="19"/>
  <c r="S13" i="19"/>
  <c r="T13" i="19"/>
  <c r="U13" i="19"/>
  <c r="V13" i="19"/>
  <c r="W13" i="19"/>
  <c r="X13" i="19"/>
  <c r="Y13" i="19"/>
  <c r="Z13" i="19"/>
  <c r="AA13" i="19"/>
  <c r="AB13" i="19"/>
  <c r="AC13" i="19"/>
  <c r="AD13" i="19"/>
  <c r="AE13" i="19"/>
  <c r="D14" i="19"/>
  <c r="F14" i="19"/>
  <c r="G14" i="19"/>
  <c r="I14" i="19"/>
  <c r="J14" i="19"/>
  <c r="K14" i="19"/>
  <c r="L14" i="19"/>
  <c r="M14" i="19"/>
  <c r="N14" i="19"/>
  <c r="O14" i="19"/>
  <c r="P14" i="19"/>
  <c r="Q14" i="19"/>
  <c r="R14" i="19"/>
  <c r="S14" i="19"/>
  <c r="T14" i="19"/>
  <c r="U14" i="19"/>
  <c r="V14" i="19"/>
  <c r="W14" i="19"/>
  <c r="X14" i="19"/>
  <c r="Z14" i="19"/>
  <c r="AA14" i="19"/>
  <c r="AB14" i="19"/>
  <c r="AD14" i="19"/>
  <c r="AE14" i="19"/>
  <c r="D15" i="19"/>
  <c r="E15" i="19"/>
  <c r="F15" i="19"/>
  <c r="G15" i="19"/>
  <c r="H15" i="19"/>
  <c r="K15" i="19"/>
  <c r="L15" i="19"/>
  <c r="M15" i="19"/>
  <c r="N15" i="19"/>
  <c r="O15" i="19"/>
  <c r="P15" i="19"/>
  <c r="Q15" i="19"/>
  <c r="S15" i="19"/>
  <c r="T15" i="19"/>
  <c r="V15" i="19"/>
  <c r="W15" i="19"/>
  <c r="X15" i="19"/>
  <c r="Z15" i="19"/>
  <c r="AA15" i="19"/>
  <c r="AB15" i="19"/>
  <c r="AE15" i="19"/>
  <c r="D16" i="19"/>
  <c r="E16" i="19"/>
  <c r="P16" i="19"/>
  <c r="R16" i="19"/>
  <c r="S16" i="19"/>
  <c r="U16" i="19"/>
  <c r="V16" i="19"/>
  <c r="W16" i="19"/>
  <c r="AC16" i="19"/>
  <c r="AD16" i="19"/>
  <c r="AE16" i="19"/>
  <c r="D17" i="19"/>
  <c r="K17" i="19"/>
  <c r="L17" i="19"/>
  <c r="M17" i="19"/>
  <c r="O17" i="19"/>
  <c r="P17" i="19"/>
  <c r="Q17" i="19"/>
  <c r="U17" i="19"/>
  <c r="V17" i="19"/>
  <c r="W17" i="19"/>
  <c r="X17" i="19"/>
  <c r="AE17" i="19"/>
  <c r="H18" i="19"/>
  <c r="I18" i="19"/>
  <c r="K18" i="19"/>
  <c r="L18" i="19"/>
  <c r="M18" i="19"/>
  <c r="U18" i="19"/>
  <c r="V18" i="19"/>
  <c r="W18" i="19"/>
  <c r="AB18" i="19"/>
  <c r="G19" i="19"/>
  <c r="H19" i="19"/>
  <c r="I19" i="19"/>
  <c r="K19" i="19"/>
  <c r="L19" i="19"/>
  <c r="M19" i="19"/>
  <c r="Q19" i="19"/>
  <c r="R19" i="19"/>
  <c r="S19" i="19"/>
  <c r="T19" i="19"/>
  <c r="AA19" i="19"/>
  <c r="AB19" i="19"/>
  <c r="AC19" i="19"/>
  <c r="AE19" i="19"/>
  <c r="D20" i="19"/>
  <c r="E20" i="19"/>
  <c r="G20" i="19"/>
  <c r="H20" i="19"/>
  <c r="I20" i="19"/>
  <c r="J20" i="19"/>
  <c r="K20" i="19"/>
  <c r="L20" i="19"/>
  <c r="R20" i="19"/>
  <c r="S20" i="19"/>
  <c r="T20" i="19"/>
  <c r="U20" i="19"/>
  <c r="V20" i="19"/>
  <c r="W20" i="19"/>
  <c r="X20" i="19"/>
  <c r="Y20" i="19"/>
  <c r="AA20" i="19"/>
  <c r="AB20" i="19"/>
  <c r="AC20" i="19"/>
  <c r="AD20" i="19"/>
  <c r="AE20" i="19"/>
  <c r="D21" i="19"/>
  <c r="J21" i="19"/>
  <c r="K21" i="19"/>
  <c r="N21" i="19"/>
  <c r="O21" i="19"/>
  <c r="P21" i="19"/>
  <c r="Q21" i="19"/>
  <c r="R21" i="19"/>
  <c r="S21" i="19"/>
  <c r="V21" i="19"/>
  <c r="W21" i="19"/>
  <c r="X21" i="19"/>
  <c r="Y21" i="19"/>
  <c r="Z21" i="19"/>
  <c r="AA21" i="19"/>
  <c r="C20" i="19"/>
  <c r="C16" i="19"/>
  <c r="C15" i="19"/>
  <c r="C14" i="19"/>
  <c r="C13" i="19"/>
  <c r="C12" i="19"/>
  <c r="C11" i="19"/>
  <c r="C6" i="19"/>
  <c r="C5" i="19"/>
  <c r="C4" i="19"/>
  <c r="C2" i="19"/>
  <c r="U3" i="12"/>
  <c r="V3" i="12"/>
  <c r="E5" i="12"/>
  <c r="F5" i="12"/>
  <c r="G5" i="12"/>
  <c r="H5" i="12"/>
  <c r="I5" i="12"/>
  <c r="J5" i="12"/>
  <c r="K5" i="12"/>
  <c r="L5" i="12"/>
  <c r="M5" i="12"/>
  <c r="D6" i="12"/>
  <c r="E6" i="12"/>
  <c r="F6" i="12"/>
  <c r="G6" i="12"/>
  <c r="H6" i="12"/>
  <c r="I6" i="12"/>
  <c r="J6" i="12"/>
  <c r="K6" i="12"/>
  <c r="P6" i="12"/>
  <c r="Q6" i="12"/>
  <c r="R6" i="12"/>
  <c r="S6" i="12"/>
  <c r="T6" i="12"/>
  <c r="U6" i="12"/>
  <c r="V6" i="12"/>
  <c r="W6" i="12"/>
  <c r="X6" i="12"/>
  <c r="Y6" i="12"/>
  <c r="Z6" i="12"/>
  <c r="AA6" i="12"/>
  <c r="AB6" i="12"/>
  <c r="AC6" i="12"/>
  <c r="AD6" i="12"/>
  <c r="AE6" i="12"/>
  <c r="K7" i="12"/>
  <c r="L7" i="12"/>
  <c r="M7" i="12"/>
  <c r="N7" i="12"/>
  <c r="O7" i="12"/>
  <c r="P7" i="12"/>
  <c r="Q7" i="12"/>
  <c r="R7" i="12"/>
  <c r="AA7" i="12"/>
  <c r="D8" i="12"/>
  <c r="E8" i="12"/>
  <c r="F8" i="12"/>
  <c r="G8" i="12"/>
  <c r="H8" i="12"/>
  <c r="I8" i="12"/>
  <c r="J8" i="12"/>
  <c r="K8" i="12"/>
  <c r="L8" i="12"/>
  <c r="M8" i="12"/>
  <c r="N8" i="12"/>
  <c r="O8" i="12"/>
  <c r="S8" i="12"/>
  <c r="T8" i="12"/>
  <c r="U8" i="12"/>
  <c r="V8" i="12"/>
  <c r="W8" i="12"/>
  <c r="X8" i="12"/>
  <c r="Y8" i="12"/>
  <c r="Z8" i="12"/>
  <c r="AA8" i="12"/>
  <c r="AB8" i="12"/>
  <c r="AC8" i="12"/>
  <c r="AD8" i="12"/>
  <c r="AE8" i="12"/>
  <c r="D9" i="12"/>
  <c r="E9" i="12"/>
  <c r="F9" i="12"/>
  <c r="G9" i="12"/>
  <c r="I9" i="12"/>
  <c r="K9" i="12"/>
  <c r="L9" i="12"/>
  <c r="M9" i="12"/>
  <c r="N9" i="12"/>
  <c r="O9" i="12"/>
  <c r="P9" i="12"/>
  <c r="Q9" i="12"/>
  <c r="R9" i="12"/>
  <c r="S9" i="12"/>
  <c r="T9" i="12"/>
  <c r="U9" i="12"/>
  <c r="V9" i="12"/>
  <c r="W9" i="12"/>
  <c r="X9" i="12"/>
  <c r="Y9" i="12"/>
  <c r="Z9" i="12"/>
  <c r="AA9" i="12"/>
  <c r="AC9" i="12"/>
  <c r="AE9" i="12"/>
  <c r="E10" i="12"/>
  <c r="F10" i="12"/>
  <c r="G10" i="12"/>
  <c r="H10" i="12"/>
  <c r="I10" i="12"/>
  <c r="J10" i="12"/>
  <c r="K10" i="12"/>
  <c r="L10" i="12"/>
  <c r="M10" i="12"/>
  <c r="N10" i="12"/>
  <c r="O10" i="12"/>
  <c r="AB10" i="12"/>
  <c r="AC10" i="12"/>
  <c r="AD10" i="12"/>
  <c r="AE10" i="12"/>
  <c r="D11" i="12"/>
  <c r="E11" i="12"/>
  <c r="F11" i="12"/>
  <c r="G11" i="12"/>
  <c r="H11" i="12"/>
  <c r="I11" i="12"/>
  <c r="J11" i="12"/>
  <c r="K11" i="12"/>
  <c r="Q11" i="12"/>
  <c r="X11" i="12"/>
  <c r="Y11" i="12"/>
  <c r="Z11" i="12"/>
  <c r="AA11" i="12"/>
  <c r="AB11" i="12"/>
  <c r="AC11" i="12"/>
  <c r="AD11" i="12"/>
  <c r="AE11" i="12"/>
  <c r="I12" i="12"/>
  <c r="J12" i="12"/>
  <c r="K12" i="12"/>
  <c r="L12" i="12"/>
  <c r="M12" i="12"/>
  <c r="N12" i="12"/>
  <c r="T12" i="12"/>
  <c r="U12" i="12"/>
  <c r="V12" i="12"/>
  <c r="W12" i="12"/>
  <c r="AC12" i="12"/>
  <c r="AD12" i="12"/>
  <c r="AE12" i="12"/>
  <c r="D13" i="12"/>
  <c r="E13" i="12"/>
  <c r="F13" i="12"/>
  <c r="G13" i="12"/>
  <c r="H13" i="12"/>
  <c r="I13" i="12"/>
  <c r="J13" i="12"/>
  <c r="K13" i="12"/>
  <c r="U13" i="12"/>
  <c r="V13" i="12"/>
  <c r="W13" i="12"/>
  <c r="X13" i="12"/>
  <c r="Y13" i="12"/>
  <c r="Z13" i="12"/>
  <c r="AA13" i="12"/>
  <c r="AB13" i="12"/>
  <c r="AC13" i="12"/>
  <c r="AD13" i="12"/>
  <c r="AE13" i="12"/>
  <c r="D14" i="12"/>
  <c r="E14" i="12"/>
  <c r="F14" i="12"/>
  <c r="G14" i="12"/>
  <c r="L14" i="12"/>
  <c r="Q14" i="12"/>
  <c r="R14" i="12"/>
  <c r="S14" i="12"/>
  <c r="Y14" i="12"/>
  <c r="Z14" i="12"/>
  <c r="AA14" i="12"/>
  <c r="D15" i="12"/>
  <c r="E15" i="12"/>
  <c r="F15" i="12"/>
  <c r="G15" i="12"/>
  <c r="H15" i="12"/>
  <c r="I15" i="12"/>
  <c r="K15" i="12"/>
  <c r="L15" i="12"/>
  <c r="M15" i="12"/>
  <c r="N15" i="12"/>
  <c r="O15" i="12"/>
  <c r="P15" i="12"/>
  <c r="Q15" i="12"/>
  <c r="R15" i="12"/>
  <c r="S15" i="12"/>
  <c r="X15" i="12"/>
  <c r="Y15" i="12"/>
  <c r="Z15" i="12"/>
  <c r="AA15" i="12"/>
  <c r="AB15" i="12"/>
  <c r="AC15" i="12"/>
  <c r="AD15" i="12"/>
  <c r="AE15" i="12"/>
  <c r="D16" i="12"/>
  <c r="H16" i="12"/>
  <c r="I16" i="12"/>
  <c r="J16" i="12"/>
  <c r="K16" i="12"/>
  <c r="P16" i="12"/>
  <c r="Q16" i="12"/>
  <c r="R16" i="12"/>
  <c r="S16" i="12"/>
  <c r="T16" i="12"/>
  <c r="U16" i="12"/>
  <c r="V16" i="12"/>
  <c r="W16" i="12"/>
  <c r="X16" i="12"/>
  <c r="Y16" i="12"/>
  <c r="Z16" i="12"/>
  <c r="AA16" i="12"/>
  <c r="AB16" i="12"/>
  <c r="AA19" i="12"/>
  <c r="D20" i="12"/>
  <c r="E20" i="12"/>
  <c r="F20" i="12"/>
  <c r="G20" i="12"/>
  <c r="H20" i="12"/>
  <c r="I20" i="12"/>
  <c r="E21" i="12"/>
  <c r="F21" i="12"/>
  <c r="G21" i="12"/>
  <c r="U21" i="12"/>
  <c r="V21" i="12"/>
  <c r="W21" i="12"/>
  <c r="X21" i="12"/>
  <c r="Y21" i="12"/>
  <c r="C16" i="12"/>
  <c r="C15" i="12"/>
  <c r="C14" i="12"/>
  <c r="C13" i="12"/>
  <c r="C12" i="12"/>
  <c r="C11" i="12"/>
  <c r="C10" i="12"/>
  <c r="F16" i="12"/>
  <c r="M13" i="12"/>
  <c r="H9" i="12"/>
  <c r="P8" i="12"/>
  <c r="D7" i="12"/>
  <c r="L6" i="12"/>
  <c r="H48" i="9"/>
  <c r="H42" i="9"/>
  <c r="E65" i="23"/>
  <c r="E64" i="23"/>
  <c r="D16" i="22"/>
  <c r="D57" i="23" s="1"/>
  <c r="G64" i="23" s="1"/>
  <c r="E16" i="22"/>
  <c r="E57" i="23" s="1"/>
  <c r="H64" i="23" s="1"/>
  <c r="F16" i="22"/>
  <c r="F57" i="23" s="1"/>
  <c r="I64" i="23" s="1"/>
  <c r="G16" i="22"/>
  <c r="G57" i="23" s="1"/>
  <c r="J64" i="23" s="1"/>
  <c r="H16" i="22"/>
  <c r="H57" i="23" s="1"/>
  <c r="K64" i="23" s="1"/>
  <c r="I16" i="22"/>
  <c r="I57" i="23" s="1"/>
  <c r="L64" i="23" s="1"/>
  <c r="J16" i="22"/>
  <c r="J57" i="23" s="1"/>
  <c r="M64" i="23" s="1"/>
  <c r="K16" i="22"/>
  <c r="K57" i="23" s="1"/>
  <c r="N64" i="23" s="1"/>
  <c r="L16" i="22"/>
  <c r="M16" i="22"/>
  <c r="M57" i="23" s="1"/>
  <c r="P64" i="23" s="1"/>
  <c r="N16" i="22"/>
  <c r="N57" i="23" s="1"/>
  <c r="Q64" i="23" s="1"/>
  <c r="O16" i="22"/>
  <c r="P16" i="22"/>
  <c r="P57" i="23" s="1"/>
  <c r="S64" i="23" s="1"/>
  <c r="Q16" i="22"/>
  <c r="Q57" i="23" s="1"/>
  <c r="T64" i="23" s="1"/>
  <c r="R16" i="22"/>
  <c r="R57" i="23" s="1"/>
  <c r="U64" i="23" s="1"/>
  <c r="S16" i="22"/>
  <c r="S57" i="23" s="1"/>
  <c r="V64" i="23" s="1"/>
  <c r="T16" i="22"/>
  <c r="T57" i="23" s="1"/>
  <c r="W64" i="23" s="1"/>
  <c r="U16" i="22"/>
  <c r="U57" i="23" s="1"/>
  <c r="X64" i="23" s="1"/>
  <c r="V16" i="22"/>
  <c r="V57" i="23" s="1"/>
  <c r="Y64" i="23" s="1"/>
  <c r="W16" i="22"/>
  <c r="W57" i="23" s="1"/>
  <c r="Z64" i="23" s="1"/>
  <c r="X16" i="22"/>
  <c r="X57" i="23" s="1"/>
  <c r="AA64" i="23" s="1"/>
  <c r="Y16" i="22"/>
  <c r="Y57" i="23" s="1"/>
  <c r="AB64" i="23" s="1"/>
  <c r="Z16" i="22"/>
  <c r="AA16" i="22"/>
  <c r="AB16" i="22"/>
  <c r="AB57" i="23" s="1"/>
  <c r="AE64" i="23" s="1"/>
  <c r="AC16" i="22"/>
  <c r="AC57" i="23" s="1"/>
  <c r="AF64" i="23" s="1"/>
  <c r="AD16" i="22"/>
  <c r="AD57" i="23" s="1"/>
  <c r="AG64" i="23" s="1"/>
  <c r="AE16" i="22"/>
  <c r="AE57" i="23" s="1"/>
  <c r="AH64" i="23" s="1"/>
  <c r="AF16" i="22"/>
  <c r="D18" i="22"/>
  <c r="E18" i="22"/>
  <c r="F18" i="22"/>
  <c r="G18" i="22"/>
  <c r="H18" i="22"/>
  <c r="I18" i="22"/>
  <c r="J18" i="22"/>
  <c r="K18" i="22"/>
  <c r="L18" i="22"/>
  <c r="M18" i="22"/>
  <c r="N18" i="22"/>
  <c r="O18" i="22"/>
  <c r="P18" i="22"/>
  <c r="Q18" i="22"/>
  <c r="R18" i="22"/>
  <c r="S18" i="22"/>
  <c r="T18" i="22"/>
  <c r="U18" i="22"/>
  <c r="V18" i="22"/>
  <c r="W18" i="22"/>
  <c r="X18" i="22"/>
  <c r="Y18" i="22"/>
  <c r="Z18" i="22"/>
  <c r="AA18" i="22"/>
  <c r="AB18" i="22"/>
  <c r="AC18" i="22"/>
  <c r="AD18" i="22"/>
  <c r="AE18" i="22"/>
  <c r="AF18" i="22"/>
  <c r="D19" i="22"/>
  <c r="E19" i="22"/>
  <c r="F19" i="22"/>
  <c r="G19" i="22"/>
  <c r="H19" i="22"/>
  <c r="I19" i="22"/>
  <c r="J19" i="22"/>
  <c r="K19" i="22"/>
  <c r="L19" i="22"/>
  <c r="M19" i="22"/>
  <c r="N19" i="22"/>
  <c r="O19" i="22"/>
  <c r="P19" i="22"/>
  <c r="Q19" i="22"/>
  <c r="R19" i="22"/>
  <c r="S19" i="22"/>
  <c r="T19" i="22"/>
  <c r="U19" i="22"/>
  <c r="V19" i="22"/>
  <c r="W19" i="22"/>
  <c r="X19" i="22"/>
  <c r="Y19" i="22"/>
  <c r="Z19" i="22"/>
  <c r="AA19" i="22"/>
  <c r="AB19" i="22"/>
  <c r="AC19" i="22"/>
  <c r="AD19" i="22"/>
  <c r="AE19" i="22"/>
  <c r="AF19"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D22" i="22"/>
  <c r="E22" i="22"/>
  <c r="F22" i="22"/>
  <c r="G22" i="22"/>
  <c r="H22" i="22"/>
  <c r="I22" i="22"/>
  <c r="J22" i="22"/>
  <c r="K22" i="22"/>
  <c r="L22" i="22"/>
  <c r="M22" i="22"/>
  <c r="N22" i="22"/>
  <c r="O22" i="22"/>
  <c r="P22" i="22"/>
  <c r="Q22" i="22"/>
  <c r="R22" i="22"/>
  <c r="S22" i="22"/>
  <c r="T22" i="22"/>
  <c r="U22" i="22"/>
  <c r="V22" i="22"/>
  <c r="W22" i="22"/>
  <c r="X22" i="22"/>
  <c r="Y22" i="22"/>
  <c r="Z22" i="22"/>
  <c r="AA22" i="22"/>
  <c r="AB22" i="22"/>
  <c r="AC22" i="22"/>
  <c r="AD22" i="22"/>
  <c r="AE22" i="22"/>
  <c r="AF22" i="22"/>
  <c r="D23" i="22"/>
  <c r="E23" i="22"/>
  <c r="F23" i="22"/>
  <c r="G23" i="22"/>
  <c r="H23" i="22"/>
  <c r="I23" i="22"/>
  <c r="J23" i="22"/>
  <c r="K23" i="22"/>
  <c r="L23" i="22"/>
  <c r="M23" i="22"/>
  <c r="N23" i="22"/>
  <c r="O23" i="22"/>
  <c r="P23" i="22"/>
  <c r="Q23" i="22"/>
  <c r="R23" i="22"/>
  <c r="S23" i="22"/>
  <c r="T23" i="22"/>
  <c r="U23" i="22"/>
  <c r="V23" i="22"/>
  <c r="W23" i="22"/>
  <c r="X23" i="22"/>
  <c r="Y23" i="22"/>
  <c r="Z23" i="22"/>
  <c r="AA23" i="22"/>
  <c r="AB23" i="22"/>
  <c r="AC23" i="22"/>
  <c r="AD23" i="22"/>
  <c r="AE23" i="22"/>
  <c r="AF23"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D27" i="22"/>
  <c r="E27" i="22"/>
  <c r="F27" i="22"/>
  <c r="G27" i="22"/>
  <c r="H27" i="22"/>
  <c r="I27" i="22"/>
  <c r="J27" i="22"/>
  <c r="K27" i="22"/>
  <c r="L27" i="22"/>
  <c r="M27" i="22"/>
  <c r="N27" i="22"/>
  <c r="O27" i="22"/>
  <c r="P27" i="22"/>
  <c r="Q27" i="22"/>
  <c r="R27" i="22"/>
  <c r="S27" i="22"/>
  <c r="T27" i="22"/>
  <c r="U27" i="22"/>
  <c r="V27" i="22"/>
  <c r="W27" i="22"/>
  <c r="X27" i="22"/>
  <c r="Y27" i="22"/>
  <c r="Z27" i="22"/>
  <c r="AA27" i="22"/>
  <c r="AB27" i="22"/>
  <c r="AC27" i="22"/>
  <c r="AD27" i="22"/>
  <c r="AE27" i="22"/>
  <c r="AF27"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D30" i="22"/>
  <c r="E30" i="22"/>
  <c r="F30" i="22"/>
  <c r="G30" i="22"/>
  <c r="H30" i="22"/>
  <c r="I30" i="22"/>
  <c r="J30" i="22"/>
  <c r="K30" i="22"/>
  <c r="L30" i="22"/>
  <c r="M30" i="22"/>
  <c r="N30" i="22"/>
  <c r="O30" i="22"/>
  <c r="P30" i="22"/>
  <c r="Q30" i="22"/>
  <c r="R30" i="22"/>
  <c r="S30" i="22"/>
  <c r="T30" i="22"/>
  <c r="U30" i="22"/>
  <c r="V30" i="22"/>
  <c r="W30" i="22"/>
  <c r="X30" i="22"/>
  <c r="Y30" i="22"/>
  <c r="Z30" i="22"/>
  <c r="AA30" i="22"/>
  <c r="AB30" i="22"/>
  <c r="AC30" i="22"/>
  <c r="AD30" i="22"/>
  <c r="AE30" i="22"/>
  <c r="AF30" i="22"/>
  <c r="D31" i="22"/>
  <c r="E31" i="22"/>
  <c r="F31" i="22"/>
  <c r="G31" i="22"/>
  <c r="H31" i="22"/>
  <c r="I31" i="22"/>
  <c r="J31" i="22"/>
  <c r="K31" i="22"/>
  <c r="L31" i="22"/>
  <c r="M31" i="22"/>
  <c r="N31" i="22"/>
  <c r="O31" i="22"/>
  <c r="P31" i="22"/>
  <c r="Q31" i="22"/>
  <c r="R31" i="22"/>
  <c r="S31" i="22"/>
  <c r="T31" i="22"/>
  <c r="U31" i="22"/>
  <c r="V31" i="22"/>
  <c r="W31" i="22"/>
  <c r="X31" i="22"/>
  <c r="Y31" i="22"/>
  <c r="Z31" i="22"/>
  <c r="AA31" i="22"/>
  <c r="AB31" i="22"/>
  <c r="AC31" i="22"/>
  <c r="AD31" i="22"/>
  <c r="AE31" i="22"/>
  <c r="AF31"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D34" i="22"/>
  <c r="E34" i="22"/>
  <c r="F34" i="22"/>
  <c r="G34" i="22"/>
  <c r="H34" i="22"/>
  <c r="I34" i="22"/>
  <c r="J34" i="22"/>
  <c r="K34" i="22"/>
  <c r="L34" i="22"/>
  <c r="M34" i="22"/>
  <c r="N34" i="22"/>
  <c r="O34" i="22"/>
  <c r="P34" i="22"/>
  <c r="Q34" i="22"/>
  <c r="R34" i="22"/>
  <c r="S34" i="22"/>
  <c r="T34" i="22"/>
  <c r="U34" i="22"/>
  <c r="V34" i="22"/>
  <c r="W34" i="22"/>
  <c r="X34" i="22"/>
  <c r="Y34" i="22"/>
  <c r="Z34" i="22"/>
  <c r="AA34" i="22"/>
  <c r="AB34" i="22"/>
  <c r="AC34" i="22"/>
  <c r="AD34" i="22"/>
  <c r="AE34" i="22"/>
  <c r="AF34" i="22"/>
  <c r="D35" i="22"/>
  <c r="E35" i="22"/>
  <c r="F35" i="22"/>
  <c r="G35" i="22"/>
  <c r="H35" i="22"/>
  <c r="I35" i="22"/>
  <c r="J35" i="22"/>
  <c r="K35" i="22"/>
  <c r="L35" i="22"/>
  <c r="M35" i="22"/>
  <c r="N35" i="22"/>
  <c r="O35" i="22"/>
  <c r="P35" i="22"/>
  <c r="Q35" i="22"/>
  <c r="R35" i="22"/>
  <c r="S35" i="22"/>
  <c r="T35" i="22"/>
  <c r="U35" i="22"/>
  <c r="V35" i="22"/>
  <c r="W35" i="22"/>
  <c r="X35" i="22"/>
  <c r="Y35" i="22"/>
  <c r="Z35" i="22"/>
  <c r="AA35" i="22"/>
  <c r="AB35" i="22"/>
  <c r="AC35" i="22"/>
  <c r="AD35" i="22"/>
  <c r="AE35" i="22"/>
  <c r="AF35"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D42" i="22"/>
  <c r="E42" i="22"/>
  <c r="F42" i="22"/>
  <c r="G42" i="22"/>
  <c r="H42" i="22"/>
  <c r="I42" i="22"/>
  <c r="J42" i="22"/>
  <c r="K42" i="22"/>
  <c r="L42" i="22"/>
  <c r="M42" i="22"/>
  <c r="N42" i="22"/>
  <c r="O42" i="22"/>
  <c r="P42" i="22"/>
  <c r="Q42" i="22"/>
  <c r="R42" i="22"/>
  <c r="S42" i="22"/>
  <c r="T42" i="22"/>
  <c r="U42" i="22"/>
  <c r="V42" i="22"/>
  <c r="W42" i="22"/>
  <c r="X42" i="22"/>
  <c r="Y42" i="22"/>
  <c r="Z42" i="22"/>
  <c r="AA42" i="22"/>
  <c r="AB42" i="22"/>
  <c r="AC42" i="22"/>
  <c r="AD42" i="22"/>
  <c r="AE42" i="22"/>
  <c r="AF42"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D49" i="22"/>
  <c r="E49" i="22"/>
  <c r="F49" i="22"/>
  <c r="G49" i="22"/>
  <c r="H49" i="22"/>
  <c r="I49" i="22"/>
  <c r="J49" i="22"/>
  <c r="K49" i="22"/>
  <c r="L49" i="22"/>
  <c r="M49" i="22"/>
  <c r="N49" i="22"/>
  <c r="O49" i="22"/>
  <c r="P49" i="22"/>
  <c r="Q49" i="22"/>
  <c r="R49" i="22"/>
  <c r="S49" i="22"/>
  <c r="T49" i="22"/>
  <c r="U49" i="22"/>
  <c r="V49" i="22"/>
  <c r="W49" i="22"/>
  <c r="X49" i="22"/>
  <c r="Y49" i="22"/>
  <c r="Z49" i="22"/>
  <c r="AA49" i="22"/>
  <c r="AB49" i="22"/>
  <c r="AC49" i="22"/>
  <c r="AD49" i="22"/>
  <c r="AE49" i="22"/>
  <c r="AF49" i="22"/>
  <c r="D50" i="22"/>
  <c r="E50" i="22"/>
  <c r="F50" i="22"/>
  <c r="G50" i="22"/>
  <c r="H50" i="22"/>
  <c r="I50" i="22"/>
  <c r="J50" i="22"/>
  <c r="K50" i="22"/>
  <c r="L50" i="22"/>
  <c r="M50" i="22"/>
  <c r="N50" i="22"/>
  <c r="O50" i="22"/>
  <c r="P50" i="22"/>
  <c r="Q50" i="22"/>
  <c r="R50" i="22"/>
  <c r="S50" i="22"/>
  <c r="T50" i="22"/>
  <c r="U50" i="22"/>
  <c r="V50" i="22"/>
  <c r="W50" i="22"/>
  <c r="X50" i="22"/>
  <c r="Y50" i="22"/>
  <c r="Z50" i="22"/>
  <c r="AA50" i="22"/>
  <c r="AB50" i="22"/>
  <c r="AC50" i="22"/>
  <c r="AD50" i="22"/>
  <c r="AE50" i="22"/>
  <c r="AF50" i="22"/>
  <c r="D51" i="22"/>
  <c r="E51" i="22"/>
  <c r="F51" i="22"/>
  <c r="G51" i="22"/>
  <c r="H51" i="22"/>
  <c r="I51" i="22"/>
  <c r="J51" i="22"/>
  <c r="K51" i="22"/>
  <c r="L51" i="22"/>
  <c r="M51" i="22"/>
  <c r="N51" i="22"/>
  <c r="O51" i="22"/>
  <c r="P51" i="22"/>
  <c r="Q51" i="22"/>
  <c r="R51" i="22"/>
  <c r="S51" i="22"/>
  <c r="T51" i="22"/>
  <c r="U51" i="22"/>
  <c r="V51" i="22"/>
  <c r="W51" i="22"/>
  <c r="X51" i="22"/>
  <c r="Y51" i="22"/>
  <c r="Z51" i="22"/>
  <c r="AA51" i="22"/>
  <c r="AB51" i="22"/>
  <c r="AC51" i="22"/>
  <c r="AD51" i="22"/>
  <c r="AE51" i="22"/>
  <c r="AF51" i="22"/>
  <c r="D52" i="22"/>
  <c r="E52" i="22"/>
  <c r="F52" i="22"/>
  <c r="G52" i="22"/>
  <c r="H52" i="22"/>
  <c r="I52" i="22"/>
  <c r="J52" i="22"/>
  <c r="K52" i="22"/>
  <c r="L52" i="22"/>
  <c r="M52" i="22"/>
  <c r="N52" i="22"/>
  <c r="O52" i="22"/>
  <c r="P52" i="22"/>
  <c r="Q52" i="22"/>
  <c r="R52" i="22"/>
  <c r="S52" i="22"/>
  <c r="T52" i="22"/>
  <c r="U52" i="22"/>
  <c r="V52" i="22"/>
  <c r="W52" i="22"/>
  <c r="X52" i="22"/>
  <c r="Y52" i="22"/>
  <c r="Z52" i="22"/>
  <c r="AA52" i="22"/>
  <c r="AB52" i="22"/>
  <c r="AC52" i="22"/>
  <c r="AD52" i="22"/>
  <c r="AE52" i="22"/>
  <c r="AF52" i="22"/>
  <c r="D53" i="22"/>
  <c r="E53" i="22"/>
  <c r="F53" i="22"/>
  <c r="G53" i="22"/>
  <c r="H53" i="22"/>
  <c r="I53" i="22"/>
  <c r="J53" i="22"/>
  <c r="K53" i="22"/>
  <c r="L53" i="22"/>
  <c r="M53" i="22"/>
  <c r="N53" i="22"/>
  <c r="O53" i="22"/>
  <c r="P53" i="22"/>
  <c r="Q53" i="22"/>
  <c r="R53" i="22"/>
  <c r="S53" i="22"/>
  <c r="T53" i="22"/>
  <c r="U53" i="22"/>
  <c r="V53" i="22"/>
  <c r="W53" i="22"/>
  <c r="X53" i="22"/>
  <c r="Y53" i="22"/>
  <c r="Z53" i="22"/>
  <c r="AA53" i="22"/>
  <c r="AB53" i="22"/>
  <c r="AC53" i="22"/>
  <c r="AD53" i="22"/>
  <c r="AE53" i="22"/>
  <c r="AF53" i="22"/>
  <c r="D54" i="22"/>
  <c r="E54" i="22"/>
  <c r="F54" i="22"/>
  <c r="G54" i="22"/>
  <c r="H54" i="22"/>
  <c r="I54" i="22"/>
  <c r="J54" i="22"/>
  <c r="K54" i="22"/>
  <c r="L54" i="22"/>
  <c r="M54" i="22"/>
  <c r="N54" i="22"/>
  <c r="O54" i="22"/>
  <c r="P54" i="22"/>
  <c r="Q54" i="22"/>
  <c r="R54" i="22"/>
  <c r="S54" i="22"/>
  <c r="T54" i="22"/>
  <c r="U54" i="22"/>
  <c r="V54" i="22"/>
  <c r="W54" i="22"/>
  <c r="X54" i="22"/>
  <c r="Y54" i="22"/>
  <c r="Z54" i="22"/>
  <c r="AA54" i="22"/>
  <c r="AB54" i="22"/>
  <c r="AC54" i="22"/>
  <c r="AD54" i="22"/>
  <c r="AE54" i="22"/>
  <c r="AF54" i="22"/>
  <c r="D55" i="22"/>
  <c r="E55" i="22"/>
  <c r="F55" i="22"/>
  <c r="G55" i="22"/>
  <c r="H55" i="22"/>
  <c r="I55" i="22"/>
  <c r="J55" i="22"/>
  <c r="K55" i="22"/>
  <c r="L55" i="22"/>
  <c r="M55" i="22"/>
  <c r="N55" i="22"/>
  <c r="O55" i="22"/>
  <c r="P55" i="22"/>
  <c r="Q55" i="22"/>
  <c r="R55" i="22"/>
  <c r="S55" i="22"/>
  <c r="T55" i="22"/>
  <c r="U55" i="22"/>
  <c r="V55" i="22"/>
  <c r="W55" i="22"/>
  <c r="X55" i="22"/>
  <c r="Y55" i="22"/>
  <c r="Z55" i="22"/>
  <c r="AA55" i="22"/>
  <c r="AB55" i="22"/>
  <c r="AC55" i="22"/>
  <c r="AD55" i="22"/>
  <c r="AE55" i="22"/>
  <c r="AF55" i="22"/>
  <c r="D58" i="22"/>
  <c r="E58" i="22"/>
  <c r="F58" i="22"/>
  <c r="G58" i="22"/>
  <c r="H58" i="22"/>
  <c r="I58" i="22"/>
  <c r="J58" i="22"/>
  <c r="K58" i="22"/>
  <c r="L58" i="22"/>
  <c r="M58" i="22"/>
  <c r="N58" i="22"/>
  <c r="O58" i="22"/>
  <c r="P58" i="22"/>
  <c r="Q58" i="22"/>
  <c r="R58" i="22"/>
  <c r="S58" i="22"/>
  <c r="T58" i="22"/>
  <c r="U58" i="22"/>
  <c r="V58" i="22"/>
  <c r="W58" i="22"/>
  <c r="X58" i="22"/>
  <c r="Y58" i="22"/>
  <c r="Z58" i="22"/>
  <c r="AA58" i="22"/>
  <c r="AB58" i="22"/>
  <c r="AC58" i="22"/>
  <c r="AD58" i="22"/>
  <c r="AE58" i="22"/>
  <c r="AF58" i="22"/>
  <c r="D59" i="22"/>
  <c r="E59" i="22"/>
  <c r="F59" i="22"/>
  <c r="G59" i="22"/>
  <c r="H59" i="22"/>
  <c r="I59" i="22"/>
  <c r="J59" i="22"/>
  <c r="K59" i="22"/>
  <c r="L59" i="22"/>
  <c r="M59" i="22"/>
  <c r="N59" i="22"/>
  <c r="O59" i="22"/>
  <c r="P59" i="22"/>
  <c r="Q59" i="22"/>
  <c r="R59" i="22"/>
  <c r="S59" i="22"/>
  <c r="T59" i="22"/>
  <c r="U59" i="22"/>
  <c r="V59" i="22"/>
  <c r="W59" i="22"/>
  <c r="X59" i="22"/>
  <c r="Y59" i="22"/>
  <c r="Z59" i="22"/>
  <c r="AA59" i="22"/>
  <c r="AB59" i="22"/>
  <c r="AC59" i="22"/>
  <c r="AD59" i="22"/>
  <c r="AE59" i="22"/>
  <c r="AF59" i="22"/>
  <c r="D60" i="22"/>
  <c r="E60" i="22"/>
  <c r="F60" i="22"/>
  <c r="G60" i="22"/>
  <c r="H60" i="22"/>
  <c r="I60" i="22"/>
  <c r="J60" i="22"/>
  <c r="K60" i="22"/>
  <c r="L60" i="22"/>
  <c r="M60" i="22"/>
  <c r="N60" i="22"/>
  <c r="O60" i="22"/>
  <c r="P60" i="22"/>
  <c r="Q60" i="22"/>
  <c r="R60" i="22"/>
  <c r="S60" i="22"/>
  <c r="T60" i="22"/>
  <c r="U60" i="22"/>
  <c r="V60" i="22"/>
  <c r="W60" i="22"/>
  <c r="X60" i="22"/>
  <c r="Y60" i="22"/>
  <c r="Z60" i="22"/>
  <c r="AA60" i="22"/>
  <c r="AB60" i="22"/>
  <c r="AC60" i="22"/>
  <c r="AD60" i="22"/>
  <c r="AE60" i="22"/>
  <c r="AF60" i="22"/>
  <c r="C60" i="22"/>
  <c r="C59" i="22"/>
  <c r="C58" i="22"/>
  <c r="C55" i="22"/>
  <c r="C54" i="22"/>
  <c r="C53" i="22"/>
  <c r="C52" i="22"/>
  <c r="C51" i="22"/>
  <c r="C50" i="22"/>
  <c r="C49" i="22"/>
  <c r="C46" i="22"/>
  <c r="C43" i="22"/>
  <c r="C42" i="22"/>
  <c r="C37" i="22"/>
  <c r="C36" i="22"/>
  <c r="C35" i="22"/>
  <c r="C34" i="22"/>
  <c r="C33" i="22"/>
  <c r="C32" i="22"/>
  <c r="C31" i="22"/>
  <c r="C30" i="22"/>
  <c r="C29" i="22"/>
  <c r="C28" i="22"/>
  <c r="C27" i="22"/>
  <c r="C25" i="22"/>
  <c r="C24" i="22"/>
  <c r="C23" i="22"/>
  <c r="C22" i="22"/>
  <c r="C21" i="22"/>
  <c r="C20" i="22"/>
  <c r="C19" i="22"/>
  <c r="C18" i="22"/>
  <c r="C16" i="22"/>
  <c r="C57" i="23" s="1"/>
  <c r="F64" i="23" s="1"/>
  <c r="C64" i="23"/>
  <c r="C67" i="23" s="1"/>
  <c r="C65" i="23"/>
  <c r="C68" i="23" s="1"/>
  <c r="AF17" i="21"/>
  <c r="AF60" i="23" s="1"/>
  <c r="AF19" i="21"/>
  <c r="AF20" i="21"/>
  <c r="AF21" i="21"/>
  <c r="AF22" i="21"/>
  <c r="AF23" i="21"/>
  <c r="AF24" i="21"/>
  <c r="AF25" i="21"/>
  <c r="AF26" i="21"/>
  <c r="AF28" i="21"/>
  <c r="AF29" i="21"/>
  <c r="AF30" i="21"/>
  <c r="AF31" i="21"/>
  <c r="AF32" i="21"/>
  <c r="AF33" i="21"/>
  <c r="AF34" i="21"/>
  <c r="AF35" i="21"/>
  <c r="AF36" i="21"/>
  <c r="AF37" i="21"/>
  <c r="AF38" i="21"/>
  <c r="AF43" i="21"/>
  <c r="AF46" i="21"/>
  <c r="AF47" i="21"/>
  <c r="AF48" i="21"/>
  <c r="AF49" i="21"/>
  <c r="AF50" i="21"/>
  <c r="AF51" i="21"/>
  <c r="AF52" i="21"/>
  <c r="AF55" i="21"/>
  <c r="AF56" i="21"/>
  <c r="AF57" i="21"/>
  <c r="D17" i="21"/>
  <c r="D16" i="21" s="1"/>
  <c r="E17" i="21"/>
  <c r="E16" i="21" s="1"/>
  <c r="F17" i="21"/>
  <c r="F16" i="21" s="1"/>
  <c r="G17" i="21"/>
  <c r="G16" i="21" s="1"/>
  <c r="H17" i="21"/>
  <c r="H16" i="21" s="1"/>
  <c r="I17" i="21"/>
  <c r="I16" i="21" s="1"/>
  <c r="J17" i="21"/>
  <c r="J16" i="21" s="1"/>
  <c r="K17" i="21"/>
  <c r="K16" i="21" s="1"/>
  <c r="L17" i="21"/>
  <c r="L16" i="21" s="1"/>
  <c r="M17" i="21"/>
  <c r="M16" i="21" s="1"/>
  <c r="N17" i="21"/>
  <c r="N16" i="21" s="1"/>
  <c r="O17" i="21"/>
  <c r="O16" i="21" s="1"/>
  <c r="P17" i="21"/>
  <c r="P16" i="21" s="1"/>
  <c r="Q17" i="21"/>
  <c r="Q16" i="21" s="1"/>
  <c r="R17" i="21"/>
  <c r="R16" i="21" s="1"/>
  <c r="S17" i="21"/>
  <c r="S16" i="21" s="1"/>
  <c r="T17" i="21"/>
  <c r="T16" i="21" s="1"/>
  <c r="U17" i="21"/>
  <c r="U16" i="21" s="1"/>
  <c r="V17" i="21"/>
  <c r="V16" i="21" s="1"/>
  <c r="W17" i="21"/>
  <c r="W16" i="21" s="1"/>
  <c r="X17" i="21"/>
  <c r="X16" i="21" s="1"/>
  <c r="Y17" i="21"/>
  <c r="Y16" i="21" s="1"/>
  <c r="Z17" i="21"/>
  <c r="Z16" i="21" s="1"/>
  <c r="AA17" i="21"/>
  <c r="AA16" i="21" s="1"/>
  <c r="AB17" i="21"/>
  <c r="AB16" i="21" s="1"/>
  <c r="AC17" i="21"/>
  <c r="AC16" i="21" s="1"/>
  <c r="AD17" i="21"/>
  <c r="AD16" i="21" s="1"/>
  <c r="AE17" i="21"/>
  <c r="AE16" i="21" s="1"/>
  <c r="D19" i="21"/>
  <c r="E19"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D20" i="21"/>
  <c r="E20"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D21" i="21"/>
  <c r="E21"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D22"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D38" i="21"/>
  <c r="E38" i="21"/>
  <c r="F38" i="21"/>
  <c r="G38" i="21"/>
  <c r="H38" i="21"/>
  <c r="I38" i="21"/>
  <c r="J38" i="21"/>
  <c r="K38" i="21"/>
  <c r="L38" i="21"/>
  <c r="M38" i="21"/>
  <c r="N38" i="21"/>
  <c r="O38" i="21"/>
  <c r="P38" i="21"/>
  <c r="Q38" i="21"/>
  <c r="R38" i="21"/>
  <c r="S38" i="21"/>
  <c r="T38" i="21"/>
  <c r="U38" i="21"/>
  <c r="V38" i="21"/>
  <c r="W38" i="21"/>
  <c r="X38" i="21"/>
  <c r="Y38" i="21"/>
  <c r="Z38" i="21"/>
  <c r="AA38" i="21"/>
  <c r="AB38" i="21"/>
  <c r="AC38" i="21"/>
  <c r="AD38" i="21"/>
  <c r="AE38" i="21"/>
  <c r="D43" i="21"/>
  <c r="E43" i="21"/>
  <c r="F43"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D46" i="21"/>
  <c r="E46" i="21"/>
  <c r="F46" i="21"/>
  <c r="G46" i="21"/>
  <c r="H46" i="21"/>
  <c r="I46" i="21"/>
  <c r="J46" i="21"/>
  <c r="K46" i="21"/>
  <c r="L46" i="21"/>
  <c r="M46" i="21"/>
  <c r="N46" i="21"/>
  <c r="O46" i="21"/>
  <c r="P46" i="21"/>
  <c r="Q46" i="21"/>
  <c r="R46" i="21"/>
  <c r="S46" i="21"/>
  <c r="T46" i="21"/>
  <c r="U46" i="21"/>
  <c r="V46" i="21"/>
  <c r="W46" i="21"/>
  <c r="X46" i="21"/>
  <c r="Y46" i="21"/>
  <c r="Z46" i="21"/>
  <c r="AA46" i="21"/>
  <c r="AB46" i="21"/>
  <c r="AC46" i="21"/>
  <c r="AD46" i="21"/>
  <c r="AE46" i="21"/>
  <c r="D47" i="21"/>
  <c r="E47" i="21"/>
  <c r="F47" i="21"/>
  <c r="G47" i="21"/>
  <c r="H47" i="21"/>
  <c r="I47" i="21"/>
  <c r="J47" i="21"/>
  <c r="K47" i="21"/>
  <c r="L47" i="21"/>
  <c r="M47" i="21"/>
  <c r="N47" i="21"/>
  <c r="O47" i="21"/>
  <c r="P47" i="21"/>
  <c r="Q47" i="21"/>
  <c r="R47" i="21"/>
  <c r="S47" i="21"/>
  <c r="T47" i="21"/>
  <c r="U47" i="21"/>
  <c r="V47" i="21"/>
  <c r="W47" i="21"/>
  <c r="X47" i="21"/>
  <c r="Y47" i="21"/>
  <c r="Z47" i="21"/>
  <c r="AA47" i="21"/>
  <c r="AB47" i="21"/>
  <c r="AC47" i="21"/>
  <c r="AD47" i="21"/>
  <c r="AE47" i="21"/>
  <c r="D48" i="21"/>
  <c r="E48" i="21"/>
  <c r="F48" i="21"/>
  <c r="G48" i="21"/>
  <c r="H48" i="21"/>
  <c r="I48" i="21"/>
  <c r="J48" i="21"/>
  <c r="K48" i="21"/>
  <c r="L48" i="21"/>
  <c r="M48" i="21"/>
  <c r="N48" i="21"/>
  <c r="O48" i="21"/>
  <c r="P48" i="21"/>
  <c r="Q48" i="21"/>
  <c r="R48" i="21"/>
  <c r="S48" i="21"/>
  <c r="T48" i="21"/>
  <c r="U48" i="21"/>
  <c r="V48" i="21"/>
  <c r="W48" i="21"/>
  <c r="X48" i="21"/>
  <c r="Y48" i="21"/>
  <c r="Z48" i="21"/>
  <c r="AA48" i="21"/>
  <c r="AB48" i="21"/>
  <c r="AC48" i="21"/>
  <c r="AD48" i="21"/>
  <c r="AE48"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C71" i="21"/>
  <c r="C70" i="21"/>
  <c r="C69" i="21"/>
  <c r="C68" i="21"/>
  <c r="C67" i="21"/>
  <c r="C66" i="21"/>
  <c r="C65" i="21"/>
  <c r="C64" i="21"/>
  <c r="C63" i="21"/>
  <c r="C62" i="21"/>
  <c r="C61" i="21"/>
  <c r="C60" i="21"/>
  <c r="C57" i="21"/>
  <c r="C56" i="21"/>
  <c r="C55" i="21"/>
  <c r="C52" i="21"/>
  <c r="C51" i="21"/>
  <c r="C50" i="21"/>
  <c r="C49" i="21"/>
  <c r="C48" i="21"/>
  <c r="C47" i="21"/>
  <c r="C46" i="21"/>
  <c r="C43" i="21"/>
  <c r="C38" i="21"/>
  <c r="C37" i="21"/>
  <c r="C36" i="21"/>
  <c r="C35" i="21"/>
  <c r="C34" i="21"/>
  <c r="C33" i="21"/>
  <c r="C32" i="21"/>
  <c r="C31" i="21"/>
  <c r="C30" i="21"/>
  <c r="C29" i="21"/>
  <c r="C28" i="21"/>
  <c r="C26" i="21"/>
  <c r="C25" i="21"/>
  <c r="C24" i="21"/>
  <c r="C23" i="21"/>
  <c r="C22" i="21"/>
  <c r="C21" i="21"/>
  <c r="C20" i="21"/>
  <c r="C19" i="21"/>
  <c r="C17" i="21"/>
  <c r="C16" i="21" s="1"/>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D61"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D62"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D64"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D65"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D68" i="18"/>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D69"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D70"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D71"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D36"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D37"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D38"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D39"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D43"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D45"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D46"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C71" i="18"/>
  <c r="C70" i="18"/>
  <c r="C69" i="18"/>
  <c r="C68" i="18"/>
  <c r="C65" i="18"/>
  <c r="C64" i="18"/>
  <c r="C63" i="18"/>
  <c r="C62" i="18"/>
  <c r="C61" i="18"/>
  <c r="C55" i="18"/>
  <c r="C54" i="18"/>
  <c r="C46" i="18"/>
  <c r="C45" i="18"/>
  <c r="C44" i="18"/>
  <c r="C43" i="18"/>
  <c r="C40" i="18"/>
  <c r="C39" i="18"/>
  <c r="C38" i="18"/>
  <c r="C37" i="18"/>
  <c r="C36" i="18"/>
  <c r="C30" i="18"/>
  <c r="C29" i="18"/>
  <c r="C22" i="18"/>
  <c r="C21" i="18"/>
  <c r="C20" i="18"/>
  <c r="C19" i="18"/>
  <c r="C18" i="18"/>
  <c r="C15" i="18"/>
  <c r="C14" i="18"/>
  <c r="C13" i="18"/>
  <c r="C12" i="18"/>
  <c r="C11" i="18"/>
  <c r="C10" i="18"/>
  <c r="C6" i="18"/>
  <c r="C5" i="18"/>
  <c r="C4" i="18"/>
  <c r="B71" i="18"/>
  <c r="B70" i="18"/>
  <c r="B69" i="18"/>
  <c r="B68" i="18"/>
  <c r="B65" i="18"/>
  <c r="B64" i="18"/>
  <c r="B63" i="18"/>
  <c r="B62" i="18"/>
  <c r="B61" i="18"/>
  <c r="B55" i="18"/>
  <c r="B54" i="18"/>
  <c r="B46" i="18"/>
  <c r="B45" i="18"/>
  <c r="B44" i="18"/>
  <c r="B43" i="18"/>
  <c r="B40" i="18"/>
  <c r="B39" i="18"/>
  <c r="B38" i="18"/>
  <c r="B37" i="18"/>
  <c r="B36" i="18"/>
  <c r="B30" i="18"/>
  <c r="B29" i="18"/>
  <c r="B22" i="18"/>
  <c r="B21" i="18"/>
  <c r="B20" i="18"/>
  <c r="B19" i="18"/>
  <c r="B18" i="18"/>
  <c r="B15" i="18"/>
  <c r="B14" i="18"/>
  <c r="B13" i="18"/>
  <c r="B12" i="18"/>
  <c r="B11" i="18"/>
  <c r="B10" i="18"/>
  <c r="B6" i="18"/>
  <c r="B5" i="18"/>
  <c r="B4" i="18"/>
  <c r="Z57" i="23"/>
  <c r="AC64" i="23" s="1"/>
  <c r="AA57" i="23"/>
  <c r="AD64" i="23" s="1"/>
  <c r="H49" i="9"/>
  <c r="D65" i="23"/>
  <c r="D64" i="23"/>
  <c r="C59" i="23"/>
  <c r="D59" i="23"/>
  <c r="E59" i="23"/>
  <c r="F59" i="23"/>
  <c r="G59" i="23"/>
  <c r="H59" i="23"/>
  <c r="I59" i="23"/>
  <c r="J59" i="23"/>
  <c r="K59" i="23"/>
  <c r="L59" i="23"/>
  <c r="M59" i="23"/>
  <c r="N59" i="23"/>
  <c r="O59" i="23"/>
  <c r="P59" i="23"/>
  <c r="Q59" i="23"/>
  <c r="R59" i="23"/>
  <c r="S59" i="23"/>
  <c r="T59" i="23"/>
  <c r="U59" i="23"/>
  <c r="V59" i="23"/>
  <c r="W59" i="23"/>
  <c r="X59" i="23"/>
  <c r="Y59" i="23"/>
  <c r="Z59" i="23"/>
  <c r="AA59" i="23"/>
  <c r="AB59" i="23"/>
  <c r="AC59" i="23"/>
  <c r="AD59" i="23"/>
  <c r="AE59" i="23"/>
  <c r="AF59" i="23"/>
  <c r="L57" i="23"/>
  <c r="O64" i="23" s="1"/>
  <c r="O57" i="23"/>
  <c r="R64" i="23" s="1"/>
  <c r="C56" i="23"/>
  <c r="D56" i="23"/>
  <c r="E56"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4" i="5"/>
  <c r="A5" i="5"/>
  <c r="A6"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7" i="5"/>
  <c r="AG71" i="23" l="1"/>
  <c r="O60" i="23"/>
  <c r="R65" i="23" s="1"/>
  <c r="Y60" i="23"/>
  <c r="AB65" i="23" s="1"/>
  <c r="AB68" i="23" s="1"/>
  <c r="U60" i="23"/>
  <c r="X65" i="23" s="1"/>
  <c r="X68" i="23" s="1"/>
  <c r="U71" i="23"/>
  <c r="P71" i="23"/>
  <c r="D71" i="23"/>
  <c r="AA71" i="23"/>
  <c r="L71" i="23"/>
  <c r="G71" i="23"/>
  <c r="K71" i="23"/>
  <c r="M71" i="23"/>
  <c r="AF71" i="23"/>
  <c r="AE71" i="23"/>
  <c r="AB71" i="23"/>
  <c r="Y71" i="23"/>
  <c r="H71" i="23"/>
  <c r="J71" i="23"/>
  <c r="O71" i="23"/>
  <c r="I71" i="23"/>
  <c r="X71" i="23"/>
  <c r="V71" i="23"/>
  <c r="Q71" i="23"/>
  <c r="S71" i="23"/>
  <c r="W71" i="23"/>
  <c r="AH71" i="23"/>
  <c r="N71" i="23"/>
  <c r="T71" i="23"/>
  <c r="AC71" i="23"/>
  <c r="R71" i="23"/>
  <c r="Z71" i="23"/>
  <c r="AD71" i="23"/>
  <c r="C71" i="23"/>
  <c r="C76" i="23" s="1"/>
  <c r="F71" i="23"/>
  <c r="E71" i="23"/>
  <c r="L60" i="23"/>
  <c r="O65" i="23" s="1"/>
  <c r="O68" i="23" s="1"/>
  <c r="G60" i="23"/>
  <c r="J65" i="23" s="1"/>
  <c r="J68" i="23" s="1"/>
  <c r="AA60" i="23"/>
  <c r="AD65" i="23" s="1"/>
  <c r="D12" i="13"/>
  <c r="X12" i="13"/>
  <c r="F12" i="13"/>
  <c r="Z12" i="13"/>
  <c r="G12" i="13"/>
  <c r="AA12" i="13"/>
  <c r="E12" i="13"/>
  <c r="Y12" i="13"/>
  <c r="H12" i="13"/>
  <c r="AB12" i="13"/>
  <c r="I12" i="13"/>
  <c r="AC12" i="13"/>
  <c r="N12" i="13"/>
  <c r="O12" i="13"/>
  <c r="R12" i="13"/>
  <c r="S12" i="13"/>
  <c r="P12" i="13"/>
  <c r="Q12" i="13"/>
  <c r="M12" i="13"/>
  <c r="P13" i="13"/>
  <c r="R13" i="13"/>
  <c r="S13" i="13"/>
  <c r="Q13" i="13"/>
  <c r="T13" i="13"/>
  <c r="U13" i="13"/>
  <c r="F13" i="13"/>
  <c r="Z13" i="13"/>
  <c r="G13" i="13"/>
  <c r="AA13" i="13"/>
  <c r="J13" i="13"/>
  <c r="AD13" i="13"/>
  <c r="K13" i="13"/>
  <c r="AE13" i="13"/>
  <c r="H13" i="13"/>
  <c r="AB13" i="13"/>
  <c r="I13" i="13"/>
  <c r="AC13" i="13"/>
  <c r="L12" i="13"/>
  <c r="H14" i="13"/>
  <c r="AB14" i="13"/>
  <c r="J14" i="13"/>
  <c r="AD14" i="13"/>
  <c r="K14" i="13"/>
  <c r="AE14" i="13"/>
  <c r="I14" i="13"/>
  <c r="AC14" i="13"/>
  <c r="L14" i="13"/>
  <c r="M14" i="13"/>
  <c r="R14" i="13"/>
  <c r="S14" i="13"/>
  <c r="V14" i="13"/>
  <c r="W14" i="13"/>
  <c r="T14" i="13"/>
  <c r="U14" i="13"/>
  <c r="E14" i="13"/>
  <c r="K12" i="13"/>
  <c r="T15" i="13"/>
  <c r="V15" i="13"/>
  <c r="W15" i="13"/>
  <c r="U15" i="13"/>
  <c r="D15" i="13"/>
  <c r="X15" i="13"/>
  <c r="E15" i="13"/>
  <c r="Y15" i="13"/>
  <c r="J15" i="13"/>
  <c r="AD15" i="13"/>
  <c r="K15" i="13"/>
  <c r="AE15" i="13"/>
  <c r="N15" i="13"/>
  <c r="O15" i="13"/>
  <c r="C15" i="13"/>
  <c r="L15" i="13"/>
  <c r="M15" i="13"/>
  <c r="Z15" i="13"/>
  <c r="D14" i="13"/>
  <c r="J12" i="13"/>
  <c r="W3" i="13"/>
  <c r="S15" i="13"/>
  <c r="Y13" i="13"/>
  <c r="V3" i="13"/>
  <c r="R15" i="13"/>
  <c r="X13" i="13"/>
  <c r="P5" i="13"/>
  <c r="O3" i="13"/>
  <c r="Q15" i="13"/>
  <c r="W13" i="13"/>
  <c r="I5" i="13"/>
  <c r="N3" i="13"/>
  <c r="P15" i="13"/>
  <c r="V13" i="13"/>
  <c r="H5" i="13"/>
  <c r="M3" i="13"/>
  <c r="I15" i="13"/>
  <c r="O13" i="13"/>
  <c r="E3" i="13"/>
  <c r="T5" i="13"/>
  <c r="V5" i="13"/>
  <c r="W5" i="13"/>
  <c r="D5" i="13"/>
  <c r="X5" i="13"/>
  <c r="U5" i="13"/>
  <c r="E5" i="13"/>
  <c r="Y5" i="13"/>
  <c r="C5" i="13"/>
  <c r="J5" i="13"/>
  <c r="AD5" i="13"/>
  <c r="K5" i="13"/>
  <c r="AE5" i="13"/>
  <c r="N5" i="13"/>
  <c r="O5" i="13"/>
  <c r="L5" i="13"/>
  <c r="M5" i="13"/>
  <c r="C4" i="13"/>
  <c r="Z14" i="13"/>
  <c r="D13" i="13"/>
  <c r="V2" i="13"/>
  <c r="Y14" i="13"/>
  <c r="AE12" i="13"/>
  <c r="Q4" i="13"/>
  <c r="D2" i="13"/>
  <c r="X2" i="13"/>
  <c r="F2" i="13"/>
  <c r="G2" i="13"/>
  <c r="AA2" i="13"/>
  <c r="H2" i="13"/>
  <c r="E2" i="13"/>
  <c r="Y2" i="13"/>
  <c r="Z2" i="13"/>
  <c r="AB2" i="13"/>
  <c r="I2" i="13"/>
  <c r="AC2" i="13"/>
  <c r="N2" i="13"/>
  <c r="O2" i="13"/>
  <c r="R2" i="13"/>
  <c r="S2" i="13"/>
  <c r="T2" i="13"/>
  <c r="P2" i="13"/>
  <c r="Q2" i="13"/>
  <c r="F15" i="13"/>
  <c r="AD2" i="13"/>
  <c r="E13" i="13"/>
  <c r="Y4" i="13"/>
  <c r="X4" i="13"/>
  <c r="X14" i="13"/>
  <c r="M2" i="13"/>
  <c r="C13" i="13"/>
  <c r="Q14" i="13"/>
  <c r="W12" i="13"/>
  <c r="L2" i="13"/>
  <c r="M13" i="13"/>
  <c r="AE2" i="13"/>
  <c r="P3" i="13"/>
  <c r="R3" i="13"/>
  <c r="S3" i="13"/>
  <c r="T3" i="13"/>
  <c r="Q3" i="13"/>
  <c r="U3" i="13"/>
  <c r="F3" i="13"/>
  <c r="Z3" i="13"/>
  <c r="G3" i="13"/>
  <c r="AA3" i="13"/>
  <c r="AD3" i="13"/>
  <c r="K3" i="13"/>
  <c r="AE3" i="13"/>
  <c r="L3" i="13"/>
  <c r="H3" i="13"/>
  <c r="AB3" i="13"/>
  <c r="I3" i="13"/>
  <c r="AC3" i="13"/>
  <c r="J3" i="13"/>
  <c r="L13" i="13"/>
  <c r="H4" i="13"/>
  <c r="AB4" i="13"/>
  <c r="J4" i="13"/>
  <c r="AD4" i="13"/>
  <c r="K4" i="13"/>
  <c r="AE4" i="13"/>
  <c r="L4" i="13"/>
  <c r="I4" i="13"/>
  <c r="AC4" i="13"/>
  <c r="M4" i="13"/>
  <c r="R4" i="13"/>
  <c r="S4" i="13"/>
  <c r="V4" i="13"/>
  <c r="W4" i="13"/>
  <c r="D4" i="13"/>
  <c r="T4" i="13"/>
  <c r="U4" i="13"/>
  <c r="AA14" i="13"/>
  <c r="W2" i="13"/>
  <c r="C12" i="13"/>
  <c r="AD12" i="13"/>
  <c r="P4" i="13"/>
  <c r="C14" i="13"/>
  <c r="P14" i="13"/>
  <c r="V12" i="13"/>
  <c r="N4" i="13"/>
  <c r="K2" i="13"/>
  <c r="C2" i="13"/>
  <c r="O14" i="13"/>
  <c r="U12" i="13"/>
  <c r="AC5" i="13"/>
  <c r="G4" i="13"/>
  <c r="J2" i="13"/>
  <c r="C17" i="13"/>
  <c r="M20" i="13"/>
  <c r="AC18" i="13"/>
  <c r="I18" i="13"/>
  <c r="Q17" i="13"/>
  <c r="Y16" i="13"/>
  <c r="E16" i="13"/>
  <c r="AC8" i="13"/>
  <c r="I8" i="13"/>
  <c r="Q7" i="13"/>
  <c r="Y6" i="13"/>
  <c r="E6" i="13"/>
  <c r="C18" i="13"/>
  <c r="X21" i="13"/>
  <c r="D21" i="13"/>
  <c r="L20" i="13"/>
  <c r="T19" i="13"/>
  <c r="AB18" i="13"/>
  <c r="H18" i="13"/>
  <c r="P17" i="13"/>
  <c r="X16" i="13"/>
  <c r="D16" i="13"/>
  <c r="T9" i="13"/>
  <c r="AB8" i="13"/>
  <c r="H8" i="13"/>
  <c r="P7" i="13"/>
  <c r="X6" i="13"/>
  <c r="D6" i="13"/>
  <c r="AA16" i="13"/>
  <c r="G16" i="13"/>
  <c r="AA6" i="13"/>
  <c r="G6" i="13"/>
  <c r="C16" i="13"/>
  <c r="R17" i="13"/>
  <c r="Z16" i="13"/>
  <c r="F16" i="13"/>
  <c r="R7" i="13"/>
  <c r="Z6" i="13"/>
  <c r="F6" i="13"/>
  <c r="AE20" i="13"/>
  <c r="K20" i="13"/>
  <c r="AA18" i="13"/>
  <c r="G18" i="13"/>
  <c r="O17" i="13"/>
  <c r="W16" i="13"/>
  <c r="AA8" i="13"/>
  <c r="G8" i="13"/>
  <c r="O7" i="13"/>
  <c r="W6" i="13"/>
  <c r="C20" i="13"/>
  <c r="V21" i="13"/>
  <c r="AD20" i="13"/>
  <c r="J20" i="13"/>
  <c r="Z18" i="13"/>
  <c r="F18" i="13"/>
  <c r="N17" i="13"/>
  <c r="V16" i="13"/>
  <c r="R9" i="13"/>
  <c r="Z8" i="13"/>
  <c r="F8" i="13"/>
  <c r="N7" i="13"/>
  <c r="V6" i="13"/>
  <c r="Q16" i="13"/>
  <c r="Q6" i="13"/>
  <c r="C6" i="13"/>
  <c r="P16" i="13"/>
  <c r="C9" i="13"/>
  <c r="M21" i="13"/>
  <c r="U20" i="13"/>
  <c r="AC19" i="13"/>
  <c r="I19" i="13"/>
  <c r="Q18" i="13"/>
  <c r="Y17" i="13"/>
  <c r="E17" i="13"/>
  <c r="M16" i="13"/>
  <c r="M11" i="13"/>
  <c r="U10" i="13"/>
  <c r="AC9" i="13"/>
  <c r="I9" i="13"/>
  <c r="Q8" i="13"/>
  <c r="Y7" i="13"/>
  <c r="E7" i="13"/>
  <c r="M6" i="13"/>
  <c r="H7" i="13"/>
  <c r="P6" i="13"/>
  <c r="C7" i="13"/>
  <c r="AA17" i="13"/>
  <c r="G17" i="13"/>
  <c r="O16" i="13"/>
  <c r="S8" i="13"/>
  <c r="AA7" i="13"/>
  <c r="G7" i="13"/>
  <c r="O6" i="13"/>
  <c r="C8" i="13"/>
  <c r="V20" i="13"/>
  <c r="R18" i="13"/>
  <c r="Z17" i="13"/>
  <c r="F17" i="13"/>
  <c r="N16" i="13"/>
  <c r="AD9" i="13"/>
  <c r="J9" i="13"/>
  <c r="R8" i="13"/>
  <c r="Z7" i="13"/>
  <c r="F7" i="13"/>
  <c r="N6" i="13"/>
  <c r="C10" i="13"/>
  <c r="AB19" i="13"/>
  <c r="X17" i="13"/>
  <c r="AB9" i="13"/>
  <c r="X7" i="13"/>
  <c r="X14" i="12"/>
  <c r="W14" i="12"/>
  <c r="V14" i="12"/>
  <c r="U14" i="12"/>
  <c r="T14" i="12"/>
  <c r="P14" i="12"/>
  <c r="J7" i="12"/>
  <c r="AE7" i="12"/>
  <c r="I7" i="12"/>
  <c r="AD7" i="12"/>
  <c r="H7" i="12"/>
  <c r="AC7" i="12"/>
  <c r="G7" i="12"/>
  <c r="AB7" i="12"/>
  <c r="E7" i="12"/>
  <c r="Y7" i="12"/>
  <c r="W7" i="12"/>
  <c r="V7" i="12"/>
  <c r="U7" i="12"/>
  <c r="T7" i="12"/>
  <c r="X3" i="12"/>
  <c r="Z3" i="12"/>
  <c r="Y3" i="12"/>
  <c r="W3" i="12"/>
  <c r="O3" i="12"/>
  <c r="N3" i="12"/>
  <c r="M3" i="12"/>
  <c r="M7" i="19"/>
  <c r="M3" i="19"/>
  <c r="X9" i="19"/>
  <c r="D9" i="19"/>
  <c r="L8" i="19"/>
  <c r="L7" i="19"/>
  <c r="X4" i="19"/>
  <c r="D4" i="19"/>
  <c r="L3" i="19"/>
  <c r="C3" i="19"/>
  <c r="AD19" i="19"/>
  <c r="J19" i="19"/>
  <c r="J18" i="19"/>
  <c r="N17" i="19"/>
  <c r="T16" i="19"/>
  <c r="W9" i="19"/>
  <c r="AE8" i="19"/>
  <c r="K8" i="19"/>
  <c r="G7" i="19"/>
  <c r="P5" i="19"/>
  <c r="W4" i="19"/>
  <c r="AE3" i="19"/>
  <c r="K3" i="19"/>
  <c r="J3" i="19"/>
  <c r="AC3" i="19"/>
  <c r="AB8" i="19"/>
  <c r="H8" i="19"/>
  <c r="D7" i="19"/>
  <c r="C7" i="19"/>
  <c r="Z19" i="19"/>
  <c r="F19" i="19"/>
  <c r="AD17" i="19"/>
  <c r="J17" i="19"/>
  <c r="N16" i="19"/>
  <c r="S9" i="19"/>
  <c r="AA8" i="19"/>
  <c r="G8" i="19"/>
  <c r="L5" i="19"/>
  <c r="S4" i="19"/>
  <c r="AA3" i="19"/>
  <c r="G3" i="19"/>
  <c r="AB3" i="19"/>
  <c r="C8" i="19"/>
  <c r="I21" i="19"/>
  <c r="Q20" i="19"/>
  <c r="Y19" i="19"/>
  <c r="E19" i="19"/>
  <c r="AC17" i="19"/>
  <c r="I17" i="19"/>
  <c r="M16" i="19"/>
  <c r="AD10" i="19"/>
  <c r="J10" i="19"/>
  <c r="R9" i="19"/>
  <c r="Z8" i="19"/>
  <c r="F8" i="19"/>
  <c r="AD6" i="19"/>
  <c r="F6" i="19"/>
  <c r="K5" i="19"/>
  <c r="R4" i="19"/>
  <c r="Z3" i="19"/>
  <c r="F3" i="19"/>
  <c r="E7" i="19"/>
  <c r="C9" i="19"/>
  <c r="AE21" i="19"/>
  <c r="H21" i="19"/>
  <c r="P20" i="19"/>
  <c r="X19" i="19"/>
  <c r="D19" i="19"/>
  <c r="AB17" i="19"/>
  <c r="H17" i="19"/>
  <c r="L16" i="19"/>
  <c r="AC10" i="19"/>
  <c r="I10" i="19"/>
  <c r="Q9" i="19"/>
  <c r="Y8" i="19"/>
  <c r="E8" i="19"/>
  <c r="AC6" i="19"/>
  <c r="E6" i="19"/>
  <c r="J5" i="19"/>
  <c r="Q4" i="19"/>
  <c r="Y3" i="19"/>
  <c r="E3" i="19"/>
  <c r="AD3" i="19"/>
  <c r="H3" i="19"/>
  <c r="C10" i="19"/>
  <c r="AD21" i="19"/>
  <c r="G21" i="19"/>
  <c r="O20" i="19"/>
  <c r="W19" i="19"/>
  <c r="AE18" i="19"/>
  <c r="AA17" i="19"/>
  <c r="G17" i="19"/>
  <c r="K16" i="19"/>
  <c r="AB10" i="19"/>
  <c r="H10" i="19"/>
  <c r="P9" i="19"/>
  <c r="X8" i="19"/>
  <c r="D8" i="19"/>
  <c r="AB6" i="19"/>
  <c r="D6" i="19"/>
  <c r="I5" i="19"/>
  <c r="P4" i="19"/>
  <c r="X3" i="19"/>
  <c r="D3" i="19"/>
  <c r="I3" i="19"/>
  <c r="T4" i="19"/>
  <c r="AC21" i="19"/>
  <c r="F21" i="19"/>
  <c r="N20" i="19"/>
  <c r="V19" i="19"/>
  <c r="AD18" i="19"/>
  <c r="Z17" i="19"/>
  <c r="F17" i="19"/>
  <c r="J16" i="19"/>
  <c r="AA10" i="19"/>
  <c r="G10" i="19"/>
  <c r="O9" i="19"/>
  <c r="W8" i="19"/>
  <c r="AA7" i="19"/>
  <c r="AA6" i="19"/>
  <c r="AE5" i="19"/>
  <c r="G5" i="19"/>
  <c r="O4" i="19"/>
  <c r="W3" i="19"/>
  <c r="AB21" i="19"/>
  <c r="E21" i="19"/>
  <c r="M20" i="19"/>
  <c r="U19" i="19"/>
  <c r="AC18" i="19"/>
  <c r="Y17" i="19"/>
  <c r="E17" i="19"/>
  <c r="F16" i="19"/>
  <c r="Z10" i="19"/>
  <c r="F10" i="19"/>
  <c r="N9" i="19"/>
  <c r="V8" i="19"/>
  <c r="Z7" i="19"/>
  <c r="Z6" i="19"/>
  <c r="AD5" i="19"/>
  <c r="F5" i="19"/>
  <c r="N4" i="19"/>
  <c r="V3" i="19"/>
  <c r="M9" i="19"/>
  <c r="U8" i="19"/>
  <c r="Y7" i="19"/>
  <c r="E5" i="19"/>
  <c r="M4" i="19"/>
  <c r="U3" i="19"/>
  <c r="L9" i="19"/>
  <c r="T8" i="19"/>
  <c r="X7" i="19"/>
  <c r="AA5" i="19"/>
  <c r="D5" i="19"/>
  <c r="L4" i="19"/>
  <c r="T3" i="19"/>
  <c r="AE9" i="19"/>
  <c r="K9" i="19"/>
  <c r="S8" i="19"/>
  <c r="W7" i="19"/>
  <c r="AE4" i="19"/>
  <c r="K4" i="19"/>
  <c r="S3" i="19"/>
  <c r="R8" i="19"/>
  <c r="AD4" i="19"/>
  <c r="J4" i="19"/>
  <c r="R3" i="19"/>
  <c r="C17" i="19"/>
  <c r="P19" i="19"/>
  <c r="T18" i="19"/>
  <c r="T17" i="19"/>
  <c r="Z16" i="19"/>
  <c r="AC9" i="19"/>
  <c r="I9" i="19"/>
  <c r="Q8" i="19"/>
  <c r="U7" i="19"/>
  <c r="X5" i="19"/>
  <c r="AC4" i="19"/>
  <c r="I4" i="19"/>
  <c r="Q3" i="19"/>
  <c r="C18" i="19"/>
  <c r="O19" i="19"/>
  <c r="S18" i="19"/>
  <c r="S17" i="19"/>
  <c r="Y16" i="19"/>
  <c r="AB9" i="19"/>
  <c r="H9" i="19"/>
  <c r="T7" i="19"/>
  <c r="W5" i="19"/>
  <c r="AB4" i="19"/>
  <c r="H4" i="19"/>
  <c r="P3" i="19"/>
  <c r="V7" i="19"/>
  <c r="P8" i="19"/>
  <c r="C19" i="19"/>
  <c r="T21" i="19"/>
  <c r="Z20" i="19"/>
  <c r="N18" i="19"/>
  <c r="X16" i="19"/>
  <c r="Y15" i="19"/>
  <c r="AC14" i="19"/>
  <c r="H14" i="19"/>
  <c r="AE11" i="19"/>
  <c r="AA9" i="19"/>
  <c r="O7" i="19"/>
  <c r="P6" i="19"/>
  <c r="V5" i="19"/>
  <c r="AA4" i="19"/>
  <c r="M21" i="19"/>
  <c r="L21" i="19"/>
  <c r="C21" i="19"/>
  <c r="AA18" i="19"/>
  <c r="G18" i="19"/>
  <c r="Z18" i="19"/>
  <c r="F18" i="19"/>
  <c r="Y18" i="19"/>
  <c r="E18" i="19"/>
  <c r="X18" i="19"/>
  <c r="D18" i="19"/>
  <c r="R18" i="19"/>
  <c r="Q18" i="19"/>
  <c r="P18" i="19"/>
  <c r="Q16" i="19"/>
  <c r="O16" i="19"/>
  <c r="I16" i="19"/>
  <c r="AB16" i="19"/>
  <c r="H16" i="19"/>
  <c r="AA16" i="19"/>
  <c r="U15" i="19"/>
  <c r="R15" i="19"/>
  <c r="AD15" i="19"/>
  <c r="J15" i="19"/>
  <c r="AC15" i="19"/>
  <c r="Y14" i="19"/>
  <c r="S7" i="19"/>
  <c r="R7" i="19"/>
  <c r="Q7" i="19"/>
  <c r="P7" i="19"/>
  <c r="AE7" i="19"/>
  <c r="K7" i="19"/>
  <c r="AD7" i="19"/>
  <c r="J7" i="19"/>
  <c r="AC7" i="19"/>
  <c r="I7" i="19"/>
  <c r="AB7" i="19"/>
  <c r="W6" i="19"/>
  <c r="U6" i="19"/>
  <c r="R6" i="19"/>
  <c r="AB5" i="19"/>
  <c r="H5" i="19"/>
  <c r="R5" i="19"/>
  <c r="P3" i="12"/>
  <c r="Q3" i="12"/>
  <c r="S3" i="12"/>
  <c r="T3" i="12"/>
  <c r="R3" i="12"/>
  <c r="E3" i="12"/>
  <c r="AD3" i="12"/>
  <c r="F3" i="12"/>
  <c r="AE3" i="12"/>
  <c r="G3" i="12"/>
  <c r="H3" i="12"/>
  <c r="I3" i="12"/>
  <c r="J3" i="12"/>
  <c r="K3" i="12"/>
  <c r="L3" i="12"/>
  <c r="D17" i="12"/>
  <c r="X17" i="12"/>
  <c r="E17" i="12"/>
  <c r="Y17" i="12"/>
  <c r="G17" i="12"/>
  <c r="AA17" i="12"/>
  <c r="F17" i="12"/>
  <c r="Z17" i="12"/>
  <c r="AC17" i="12"/>
  <c r="AD17" i="12"/>
  <c r="AE17" i="12"/>
  <c r="H17" i="12"/>
  <c r="C17" i="12"/>
  <c r="I17" i="12"/>
  <c r="J17" i="12"/>
  <c r="K17" i="12"/>
  <c r="L17" i="12"/>
  <c r="M17" i="12"/>
  <c r="AB17" i="12"/>
  <c r="W17" i="12"/>
  <c r="H19" i="12"/>
  <c r="AB19" i="12"/>
  <c r="I19" i="12"/>
  <c r="AC19" i="12"/>
  <c r="K19" i="12"/>
  <c r="AE19" i="12"/>
  <c r="J19" i="12"/>
  <c r="AD19" i="12"/>
  <c r="Q19" i="12"/>
  <c r="R19" i="12"/>
  <c r="S19" i="12"/>
  <c r="C19" i="12"/>
  <c r="T19" i="12"/>
  <c r="U19" i="12"/>
  <c r="V19" i="12"/>
  <c r="W19" i="12"/>
  <c r="X19" i="12"/>
  <c r="Y19" i="12"/>
  <c r="Z19" i="12"/>
  <c r="V17" i="12"/>
  <c r="T20" i="12"/>
  <c r="U20" i="12"/>
  <c r="W20" i="12"/>
  <c r="V20" i="12"/>
  <c r="M20" i="12"/>
  <c r="X20" i="12"/>
  <c r="N20" i="12"/>
  <c r="C20" i="12"/>
  <c r="O20" i="12"/>
  <c r="P20" i="12"/>
  <c r="Q20" i="12"/>
  <c r="R20" i="12"/>
  <c r="S20" i="12"/>
  <c r="P19" i="12"/>
  <c r="U17" i="12"/>
  <c r="L21" i="12"/>
  <c r="M21" i="12"/>
  <c r="O21" i="12"/>
  <c r="N21" i="12"/>
  <c r="I21" i="12"/>
  <c r="C21" i="12"/>
  <c r="J21" i="12"/>
  <c r="K21" i="12"/>
  <c r="P21" i="12"/>
  <c r="Q21" i="12"/>
  <c r="R21" i="12"/>
  <c r="S21" i="12"/>
  <c r="T21" i="12"/>
  <c r="D21" i="12"/>
  <c r="O19" i="12"/>
  <c r="T17" i="12"/>
  <c r="D2" i="12"/>
  <c r="X2" i="12"/>
  <c r="E2" i="12"/>
  <c r="Y2" i="12"/>
  <c r="AA2" i="12"/>
  <c r="H2" i="12"/>
  <c r="AB2" i="12"/>
  <c r="F2" i="12"/>
  <c r="Z2" i="12"/>
  <c r="G2" i="12"/>
  <c r="I2" i="12"/>
  <c r="J2" i="12"/>
  <c r="K2" i="12"/>
  <c r="M2" i="12"/>
  <c r="N2" i="12"/>
  <c r="O2" i="12"/>
  <c r="P2" i="12"/>
  <c r="L2" i="12"/>
  <c r="AE20" i="12"/>
  <c r="N19" i="12"/>
  <c r="S17" i="12"/>
  <c r="AE2" i="12"/>
  <c r="C2" i="12"/>
  <c r="AD20" i="12"/>
  <c r="M19" i="12"/>
  <c r="R17" i="12"/>
  <c r="AD2" i="12"/>
  <c r="C3" i="12"/>
  <c r="L19" i="12"/>
  <c r="Q17" i="12"/>
  <c r="AC2" i="12"/>
  <c r="T5" i="12"/>
  <c r="U5" i="12"/>
  <c r="W5" i="12"/>
  <c r="D5" i="12"/>
  <c r="X5" i="12"/>
  <c r="V5" i="12"/>
  <c r="O5" i="12"/>
  <c r="P5" i="12"/>
  <c r="Q5" i="12"/>
  <c r="R5" i="12"/>
  <c r="S5" i="12"/>
  <c r="Y5" i="12"/>
  <c r="Z5" i="12"/>
  <c r="AA5" i="12"/>
  <c r="AB5" i="12"/>
  <c r="C5" i="12"/>
  <c r="AB20" i="12"/>
  <c r="G19" i="12"/>
  <c r="W2" i="12"/>
  <c r="AE21" i="12"/>
  <c r="AA20" i="12"/>
  <c r="F19" i="12"/>
  <c r="O17" i="12"/>
  <c r="V2" i="12"/>
  <c r="AD21" i="12"/>
  <c r="Z20" i="12"/>
  <c r="E19" i="12"/>
  <c r="N17" i="12"/>
  <c r="U2" i="12"/>
  <c r="AC21" i="12"/>
  <c r="Y20" i="12"/>
  <c r="D19" i="12"/>
  <c r="AE5" i="12"/>
  <c r="T2" i="12"/>
  <c r="AB21" i="12"/>
  <c r="L20" i="12"/>
  <c r="AD5" i="12"/>
  <c r="AC3" i="12"/>
  <c r="S2" i="12"/>
  <c r="AA21" i="12"/>
  <c r="K20" i="12"/>
  <c r="AC5" i="12"/>
  <c r="AB3" i="12"/>
  <c r="R2" i="12"/>
  <c r="AC20" i="12"/>
  <c r="P17" i="12"/>
  <c r="Z21" i="12"/>
  <c r="J20" i="12"/>
  <c r="N5" i="12"/>
  <c r="AA3" i="12"/>
  <c r="Q2" i="12"/>
  <c r="T10" i="12"/>
  <c r="U10" i="12"/>
  <c r="W10" i="12"/>
  <c r="D10" i="12"/>
  <c r="X10" i="12"/>
  <c r="V10" i="12"/>
  <c r="AA10" i="12"/>
  <c r="L11" i="12"/>
  <c r="M11" i="12"/>
  <c r="O11" i="12"/>
  <c r="P11" i="12"/>
  <c r="N11" i="12"/>
  <c r="W11" i="12"/>
  <c r="Z10" i="12"/>
  <c r="D12" i="12"/>
  <c r="X12" i="12"/>
  <c r="E12" i="12"/>
  <c r="Y12" i="12"/>
  <c r="G12" i="12"/>
  <c r="AA12" i="12"/>
  <c r="H12" i="12"/>
  <c r="AB12" i="12"/>
  <c r="F12" i="12"/>
  <c r="Z12" i="12"/>
  <c r="S12" i="12"/>
  <c r="Y10" i="12"/>
  <c r="O13" i="12"/>
  <c r="R12" i="12"/>
  <c r="U11" i="12"/>
  <c r="S10" i="12"/>
  <c r="H14" i="12"/>
  <c r="AB14" i="12"/>
  <c r="I14" i="12"/>
  <c r="AC14" i="12"/>
  <c r="K14" i="12"/>
  <c r="AE14" i="12"/>
  <c r="J14" i="12"/>
  <c r="AD14" i="12"/>
  <c r="AE16" i="12"/>
  <c r="G16" i="12"/>
  <c r="O14" i="12"/>
  <c r="N13" i="12"/>
  <c r="Q12" i="12"/>
  <c r="T11" i="12"/>
  <c r="R10" i="12"/>
  <c r="T15" i="12"/>
  <c r="U15" i="12"/>
  <c r="W15" i="12"/>
  <c r="V15" i="12"/>
  <c r="AD16" i="12"/>
  <c r="J15" i="12"/>
  <c r="N14" i="12"/>
  <c r="P12" i="12"/>
  <c r="S11" i="12"/>
  <c r="Q10" i="12"/>
  <c r="V11" i="12"/>
  <c r="P13" i="12"/>
  <c r="Q13" i="12"/>
  <c r="S13" i="12"/>
  <c r="T13" i="12"/>
  <c r="R13" i="12"/>
  <c r="L16" i="12"/>
  <c r="M16" i="12"/>
  <c r="O16" i="12"/>
  <c r="N16" i="12"/>
  <c r="AC16" i="12"/>
  <c r="E16" i="12"/>
  <c r="L13" i="12"/>
  <c r="O12" i="12"/>
  <c r="R11" i="12"/>
  <c r="P10" i="12"/>
  <c r="C7" i="12"/>
  <c r="AD9" i="12"/>
  <c r="J9" i="12"/>
  <c r="R8" i="12"/>
  <c r="Z7" i="12"/>
  <c r="F7" i="12"/>
  <c r="N6" i="12"/>
  <c r="C6" i="12"/>
  <c r="O6" i="12"/>
  <c r="C8" i="12"/>
  <c r="Q8" i="12"/>
  <c r="M6" i="12"/>
  <c r="C9" i="12"/>
  <c r="AB9" i="12"/>
  <c r="X7" i="12"/>
  <c r="H60" i="23"/>
  <c r="K65" i="23" s="1"/>
  <c r="S60" i="23"/>
  <c r="V65" i="23" s="1"/>
  <c r="AB60" i="23"/>
  <c r="AE65" i="23" s="1"/>
  <c r="P60" i="23"/>
  <c r="S65" i="23" s="1"/>
  <c r="N60" i="23"/>
  <c r="Q65" i="23" s="1"/>
  <c r="M60" i="23"/>
  <c r="P65" i="23" s="1"/>
  <c r="D60" i="23"/>
  <c r="G65" i="23" s="1"/>
  <c r="AE60" i="23"/>
  <c r="AH65" i="23" s="1"/>
  <c r="T60" i="23"/>
  <c r="W65" i="23" s="1"/>
  <c r="W60" i="23"/>
  <c r="Z65" i="23" s="1"/>
  <c r="Q60" i="23"/>
  <c r="T65" i="23" s="1"/>
  <c r="F60" i="23"/>
  <c r="I65" i="23" s="1"/>
  <c r="E60" i="23"/>
  <c r="H65" i="23" s="1"/>
  <c r="AC60" i="23"/>
  <c r="AF65" i="23" s="1"/>
  <c r="V60" i="23"/>
  <c r="Y65" i="23" s="1"/>
  <c r="I60" i="23"/>
  <c r="L65" i="23" s="1"/>
  <c r="C60" i="23"/>
  <c r="F65" i="23" s="1"/>
  <c r="K60" i="23"/>
  <c r="N65" i="23" s="1"/>
  <c r="X60" i="23"/>
  <c r="AA65" i="23" s="1"/>
  <c r="AD60" i="23"/>
  <c r="AG65" i="23" s="1"/>
  <c r="Z60" i="23"/>
  <c r="AC65" i="23" s="1"/>
  <c r="R60" i="23"/>
  <c r="U65" i="23" s="1"/>
  <c r="J60" i="23"/>
  <c r="M65" i="23" s="1"/>
  <c r="H50" i="9"/>
  <c r="H51" i="9" s="1"/>
  <c r="Z67" i="23"/>
  <c r="AG67" i="23"/>
  <c r="AH67" i="23"/>
  <c r="D67" i="23"/>
  <c r="U67" i="23"/>
  <c r="D68" i="23"/>
  <c r="T67" i="23"/>
  <c r="G67" i="23"/>
  <c r="AE67" i="23"/>
  <c r="Q67" i="23"/>
  <c r="AA67" i="23"/>
  <c r="O67" i="23"/>
  <c r="AF67" i="23"/>
  <c r="H67" i="23"/>
  <c r="R68" i="23"/>
  <c r="M67" i="23"/>
  <c r="W67" i="23"/>
  <c r="L67" i="23"/>
  <c r="X67" i="23"/>
  <c r="N67" i="23"/>
  <c r="J67" i="23"/>
  <c r="AC67" i="23"/>
  <c r="I67" i="23"/>
  <c r="S67" i="23"/>
  <c r="E67" i="23"/>
  <c r="K67" i="23"/>
  <c r="F67" i="23"/>
  <c r="P67" i="23"/>
  <c r="AD67" i="23"/>
  <c r="R67" i="23"/>
  <c r="AB67" i="23"/>
  <c r="Y67" i="23"/>
  <c r="V67" i="23"/>
  <c r="A36" i="6"/>
  <c r="A33" i="6"/>
  <c r="B52" i="18"/>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B27"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H45" i="9"/>
  <c r="H44" i="9"/>
  <c r="H41" i="9"/>
  <c r="H33" i="9"/>
  <c r="AD72" i="23" l="1"/>
  <c r="J72" i="23"/>
  <c r="AD68" i="23"/>
  <c r="Z68" i="23"/>
  <c r="Z72" i="23"/>
  <c r="M68" i="23"/>
  <c r="M72" i="23"/>
  <c r="AE68" i="23"/>
  <c r="AE72" i="23"/>
  <c r="H68" i="23"/>
  <c r="H72" i="23"/>
  <c r="I68" i="23"/>
  <c r="I72" i="23"/>
  <c r="V68" i="23"/>
  <c r="V72" i="23"/>
  <c r="AC68" i="23"/>
  <c r="AC72" i="23"/>
  <c r="AA68" i="23"/>
  <c r="AA72" i="23"/>
  <c r="N68" i="23"/>
  <c r="N72" i="23"/>
  <c r="AF68" i="23"/>
  <c r="AF72" i="23"/>
  <c r="K68" i="23"/>
  <c r="K72" i="23"/>
  <c r="AG68" i="23"/>
  <c r="AG72" i="23"/>
  <c r="F68" i="23"/>
  <c r="D72" i="23"/>
  <c r="E72" i="23"/>
  <c r="F72" i="23"/>
  <c r="C72" i="23"/>
  <c r="U68" i="23"/>
  <c r="U72" i="23"/>
  <c r="L68" i="23"/>
  <c r="L72" i="23"/>
  <c r="Y68" i="23"/>
  <c r="Y72" i="23"/>
  <c r="T68" i="23"/>
  <c r="T72" i="23"/>
  <c r="W68" i="23"/>
  <c r="W72" i="23"/>
  <c r="AH68" i="23"/>
  <c r="AH72" i="23"/>
  <c r="G68" i="23"/>
  <c r="G72" i="23"/>
  <c r="O72" i="23"/>
  <c r="P68" i="23"/>
  <c r="P72" i="23"/>
  <c r="AB72" i="23"/>
  <c r="Q68" i="23"/>
  <c r="Q72" i="23"/>
  <c r="R72" i="23"/>
  <c r="S68" i="23"/>
  <c r="S72" i="23"/>
  <c r="X72" i="23"/>
  <c r="E68" i="23"/>
  <c r="D4" i="9" l="1"/>
  <c r="C4" i="9"/>
  <c r="B4" i="9"/>
  <c r="C45" i="9" l="1"/>
  <c r="C46" i="9"/>
  <c r="B22" i="19" s="1"/>
  <c r="H43" i="9"/>
  <c r="H38" i="9"/>
  <c r="H37" i="9"/>
  <c r="H36" i="9"/>
  <c r="H35" i="9"/>
  <c r="H34" i="9"/>
  <c r="H29" i="9"/>
  <c r="H28" i="9"/>
  <c r="B28" i="9" s="1"/>
  <c r="H27" i="9"/>
  <c r="N22" i="19" l="1"/>
  <c r="G22" i="19"/>
  <c r="P22" i="19"/>
  <c r="X22" i="19"/>
  <c r="C22" i="19"/>
  <c r="H22" i="19"/>
  <c r="Q22" i="19"/>
  <c r="Y22" i="19"/>
  <c r="I22" i="19"/>
  <c r="R22" i="19"/>
  <c r="Z22" i="19"/>
  <c r="F22" i="19"/>
  <c r="AE22" i="19"/>
  <c r="J22" i="19"/>
  <c r="S22" i="19"/>
  <c r="AA22" i="19"/>
  <c r="K22" i="19"/>
  <c r="T22" i="19"/>
  <c r="AB22" i="19"/>
  <c r="D22" i="19"/>
  <c r="L22" i="19"/>
  <c r="U22" i="19"/>
  <c r="AC22" i="19"/>
  <c r="W22" i="19"/>
  <c r="E22" i="19"/>
  <c r="M22" i="19"/>
  <c r="V22" i="19"/>
  <c r="AD22" i="19"/>
  <c r="O22" i="19"/>
  <c r="AG76" i="23"/>
  <c r="AD4" i="12" s="1"/>
  <c r="AH76" i="23"/>
  <c r="AE4" i="12" s="1"/>
  <c r="E76" i="23"/>
  <c r="B4" i="12" s="1"/>
  <c r="Z76" i="23"/>
  <c r="W4" i="12" s="1"/>
  <c r="AA76" i="23"/>
  <c r="X4" i="12" s="1"/>
  <c r="P76" i="23"/>
  <c r="M4" i="12" s="1"/>
  <c r="K76" i="23"/>
  <c r="H4" i="12" s="1"/>
  <c r="L76" i="23"/>
  <c r="I4" i="12" s="1"/>
  <c r="M76" i="23"/>
  <c r="J4" i="12" s="1"/>
  <c r="H76" i="23"/>
  <c r="E4" i="12" s="1"/>
  <c r="O76" i="23"/>
  <c r="L4" i="12" s="1"/>
  <c r="AD76" i="23"/>
  <c r="AA4" i="12" s="1"/>
  <c r="U76" i="23"/>
  <c r="R4" i="12" s="1"/>
  <c r="F76" i="23"/>
  <c r="C4" i="12" s="1"/>
  <c r="AC76" i="23"/>
  <c r="Z4" i="12" s="1"/>
  <c r="N76" i="23"/>
  <c r="K4" i="12" s="1"/>
  <c r="Q76" i="23"/>
  <c r="N4" i="12" s="1"/>
  <c r="T76" i="23"/>
  <c r="Q4" i="12" s="1"/>
  <c r="J76" i="23"/>
  <c r="G4" i="12" s="1"/>
  <c r="S76" i="23"/>
  <c r="P4" i="12" s="1"/>
  <c r="AE76" i="23"/>
  <c r="AB4" i="12" s="1"/>
  <c r="W76" i="23"/>
  <c r="T4" i="12" s="1"/>
  <c r="AF76" i="23"/>
  <c r="AC4" i="12" s="1"/>
  <c r="D76" i="23"/>
  <c r="G76" i="23"/>
  <c r="D4" i="12" s="1"/>
  <c r="AB76" i="23"/>
  <c r="Y4" i="12" s="1"/>
  <c r="R76" i="23"/>
  <c r="O4" i="12" s="1"/>
  <c r="Y76" i="23"/>
  <c r="V4" i="12" s="1"/>
  <c r="X76" i="23"/>
  <c r="U4" i="12" s="1"/>
  <c r="V76" i="23"/>
  <c r="S4" i="12" s="1"/>
  <c r="I76" i="23"/>
  <c r="F4" i="12" s="1"/>
  <c r="D45" i="9"/>
  <c r="D46" i="9"/>
  <c r="B22" i="13" s="1"/>
  <c r="J22" i="13" l="1"/>
  <c r="AE22" i="13"/>
  <c r="C22" i="13"/>
  <c r="K22" i="13"/>
  <c r="W22" i="13"/>
  <c r="L22" i="13"/>
  <c r="E22" i="13"/>
  <c r="R22" i="13"/>
  <c r="U22" i="13"/>
  <c r="Y22" i="13"/>
  <c r="S22" i="13"/>
  <c r="D22" i="13"/>
  <c r="H22" i="13"/>
  <c r="P22" i="13"/>
  <c r="M22" i="13"/>
  <c r="X22" i="13"/>
  <c r="AB22" i="13"/>
  <c r="Q22" i="13"/>
  <c r="AD22" i="13"/>
  <c r="F22" i="13"/>
  <c r="I22" i="13"/>
  <c r="V22" i="13"/>
  <c r="Z22" i="13"/>
  <c r="AC22" i="13"/>
  <c r="T22" i="13"/>
  <c r="G22" i="13"/>
  <c r="N22" i="13"/>
  <c r="AA22" i="13"/>
  <c r="O22" i="13"/>
  <c r="B13" i="9"/>
  <c r="B37" i="9" s="1"/>
  <c r="C13" i="9"/>
  <c r="C37" i="9" s="1"/>
  <c r="D13" i="9"/>
  <c r="D37" i="9" s="1"/>
  <c r="D12" i="9"/>
  <c r="D36" i="9" s="1"/>
  <c r="C12" i="9"/>
  <c r="C36" i="9" s="1"/>
  <c r="B12" i="9"/>
  <c r="B36" i="9" s="1"/>
  <c r="B22" i="9"/>
  <c r="E22" i="9" l="1"/>
  <c r="E46" i="9" s="1"/>
  <c r="B46" i="9"/>
  <c r="B22" i="12" s="1"/>
  <c r="E13" i="9"/>
  <c r="E37" i="9" s="1"/>
  <c r="B21" i="9"/>
  <c r="AB22" i="12" l="1"/>
  <c r="AC22" i="12"/>
  <c r="AD22" i="12"/>
  <c r="W22" i="12"/>
  <c r="AE22" i="12"/>
  <c r="T22" i="12"/>
  <c r="C22" i="12"/>
  <c r="U22" i="12"/>
  <c r="V22" i="12"/>
  <c r="E22" i="12"/>
  <c r="K22" i="12"/>
  <c r="Y22" i="12"/>
  <c r="L22" i="12"/>
  <c r="G22" i="12"/>
  <c r="M22" i="12"/>
  <c r="Q22" i="12"/>
  <c r="AA22" i="12"/>
  <c r="N22" i="12"/>
  <c r="F22" i="12"/>
  <c r="O22" i="12"/>
  <c r="R22" i="12"/>
  <c r="Z22" i="12"/>
  <c r="P22" i="12"/>
  <c r="D22" i="12"/>
  <c r="I22" i="12"/>
  <c r="S22" i="12"/>
  <c r="H22" i="12"/>
  <c r="X22" i="12"/>
  <c r="J22" i="12"/>
  <c r="E21" i="9"/>
  <c r="E45" i="9" s="1"/>
  <c r="B45" i="9"/>
  <c r="D17" i="9"/>
  <c r="D41" i="9" s="1"/>
  <c r="C17" i="9"/>
  <c r="C41" i="9" s="1"/>
  <c r="B14" i="8"/>
  <c r="B17" i="9" s="1"/>
  <c r="B41" i="9" s="1"/>
  <c r="D13" i="8"/>
  <c r="C13" i="8"/>
  <c r="B13" i="8"/>
  <c r="E17" i="9" l="1"/>
  <c r="E41" i="9" s="1"/>
  <c r="D20" i="9"/>
  <c r="D44" i="9" s="1"/>
  <c r="C20" i="9"/>
  <c r="C44" i="9" s="1"/>
  <c r="B20" i="9"/>
  <c r="B44" i="9" s="1"/>
  <c r="D19" i="9"/>
  <c r="D43" i="9" s="1"/>
  <c r="C19" i="9"/>
  <c r="C43" i="9" s="1"/>
  <c r="B19" i="9"/>
  <c r="B43" i="9" s="1"/>
  <c r="D18" i="9"/>
  <c r="D42" i="9" s="1"/>
  <c r="C18" i="9"/>
  <c r="C42" i="9" s="1"/>
  <c r="B18" i="9"/>
  <c r="D14" i="9"/>
  <c r="D38" i="9" s="1"/>
  <c r="C14" i="9"/>
  <c r="C38" i="9" s="1"/>
  <c r="B14" i="9"/>
  <c r="B38" i="9" s="1"/>
  <c r="D11" i="9"/>
  <c r="D35" i="9" s="1"/>
  <c r="C11" i="9"/>
  <c r="C35" i="9" s="1"/>
  <c r="B11" i="9"/>
  <c r="B35" i="9" s="1"/>
  <c r="D10" i="9"/>
  <c r="D34" i="9" s="1"/>
  <c r="C10" i="9"/>
  <c r="C34" i="9" s="1"/>
  <c r="B10" i="9"/>
  <c r="B34" i="9" s="1"/>
  <c r="D9" i="9"/>
  <c r="D33" i="9" s="1"/>
  <c r="D5" i="9"/>
  <c r="D29" i="9" s="1"/>
  <c r="C5" i="9"/>
  <c r="C29" i="9" s="1"/>
  <c r="B5" i="9"/>
  <c r="B29" i="9" s="1"/>
  <c r="D28" i="9"/>
  <c r="C28" i="9"/>
  <c r="D3" i="9"/>
  <c r="D27" i="9" s="1"/>
  <c r="C3" i="9"/>
  <c r="B3" i="9"/>
  <c r="B27" i="9" s="1"/>
  <c r="A47" i="6"/>
  <c r="B9" i="9"/>
  <c r="B33" i="9" s="1"/>
  <c r="B42" i="9" l="1"/>
  <c r="C78" i="23" s="1"/>
  <c r="C27" i="9"/>
  <c r="A50" i="6"/>
  <c r="C9" i="9" s="1"/>
  <c r="C33" i="9" s="1"/>
  <c r="E18" i="9"/>
  <c r="E42" i="9" s="1"/>
  <c r="E10" i="9"/>
  <c r="E14" i="9"/>
  <c r="E11" i="9"/>
  <c r="E19" i="9"/>
  <c r="E43" i="9" s="1"/>
  <c r="E3" i="9"/>
  <c r="E5" i="9"/>
  <c r="E4" i="9"/>
  <c r="E12" i="9"/>
  <c r="E20" i="9"/>
  <c r="E44" i="9" s="1"/>
  <c r="AG78" i="23" l="1"/>
  <c r="AD18" i="12" s="1"/>
  <c r="AH78" i="23"/>
  <c r="AE18" i="12" s="1"/>
  <c r="E78" i="23"/>
  <c r="B18" i="12" s="1"/>
  <c r="S78" i="23"/>
  <c r="P18" i="12" s="1"/>
  <c r="AD78" i="23"/>
  <c r="AA18" i="12" s="1"/>
  <c r="N78" i="23"/>
  <c r="K18" i="12" s="1"/>
  <c r="AE78" i="23"/>
  <c r="AB18" i="12" s="1"/>
  <c r="I78" i="23"/>
  <c r="F18" i="12" s="1"/>
  <c r="X78" i="23"/>
  <c r="U18" i="12" s="1"/>
  <c r="D78" i="23"/>
  <c r="F78" i="23"/>
  <c r="C18" i="12" s="1"/>
  <c r="K78" i="23"/>
  <c r="H18" i="12" s="1"/>
  <c r="H78" i="23"/>
  <c r="E18" i="12" s="1"/>
  <c r="AF78" i="23"/>
  <c r="AC18" i="12" s="1"/>
  <c r="W78" i="23"/>
  <c r="T18" i="12" s="1"/>
  <c r="Y78" i="23"/>
  <c r="V18" i="12" s="1"/>
  <c r="J78" i="23"/>
  <c r="G18" i="12" s="1"/>
  <c r="M78" i="23"/>
  <c r="J18" i="12" s="1"/>
  <c r="U78" i="23"/>
  <c r="R18" i="12" s="1"/>
  <c r="G78" i="23"/>
  <c r="D18" i="12" s="1"/>
  <c r="AB78" i="23"/>
  <c r="Y18" i="12" s="1"/>
  <c r="V78" i="23"/>
  <c r="S18" i="12" s="1"/>
  <c r="Z78" i="23"/>
  <c r="W18" i="12" s="1"/>
  <c r="P78" i="23"/>
  <c r="M18" i="12" s="1"/>
  <c r="T78" i="23"/>
  <c r="Q18" i="12" s="1"/>
  <c r="L78" i="23"/>
  <c r="I18" i="12" s="1"/>
  <c r="Q78" i="23"/>
  <c r="N18" i="12" s="1"/>
  <c r="AC78" i="23"/>
  <c r="Z18" i="12" s="1"/>
  <c r="AA78" i="23"/>
  <c r="X18" i="12" s="1"/>
  <c r="R78" i="23"/>
  <c r="O18" i="12" s="1"/>
  <c r="O78" i="23"/>
  <c r="L18" i="12" s="1"/>
  <c r="E9" i="9"/>
  <c r="E33" i="9" s="1"/>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<sst xmlns="http://schemas.openxmlformats.org/spreadsheetml/2006/main" count="2028" uniqueCount="1005">
  <si>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</si>
  <si>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</si>
  <si>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</si>
  <si>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</si>
  <si>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</si>
  <si>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</si>
  <si>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</si>
  <si>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</si>
  <si>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</si>
  <si>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</si>
  <si>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</si>
  <si>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</si>
  <si>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</si>
  <si>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</si>
  <si>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</si>
  <si>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</si>
  <si>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</si>
  <si>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</si>
  <si>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</si>
  <si>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</si>
  <si>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</si>
  <si>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</si>
  <si>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</si>
  <si>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</si>
  <si>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</si>
  <si>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</si>
  <si>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</si>
  <si>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</si>
  <si>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</si>
  <si>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</si>
  <si>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</si>
  <si>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</si>
  <si>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</si>
  <si>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</si>
  <si>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</si>
  <si>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</si>
  <si>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</si>
  <si>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</si>
  <si>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</si>
  <si>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</si>
  <si>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</si>
  <si>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</si>
  <si>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</si>
  <si>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</si>
  <si>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</si>
  <si>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</si>
  <si>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</si>
  <si>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</si>
  <si>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</si>
  <si>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</si>
  <si>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</si>
  <si>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</si>
  <si>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</si>
  <si>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</si>
  <si>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</si>
  <si>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</si>
  <si>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</si>
  <si>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</si>
  <si>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</si>
  <si>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</si>
  <si>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</si>
  <si>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</si>
  <si>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</si>
  <si>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</si>
  <si>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</si>
  <si>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</si>
  <si>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</si>
  <si>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</si>
  <si>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</si>
  <si>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</si>
  <si>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</si>
  <si>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</si>
  <si>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</si>
  <si>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</si>
  <si>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</si>
  <si>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</si>
  <si>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</si>
  <si>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</si>
  <si>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</si>
  <si>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</si>
  <si>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</si>
  <si>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</si>
  <si>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</si>
  <si>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</si>
  <si>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</si>
  <si>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</si>
  <si>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</si>
  <si>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</si>
  <si>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</si>
  <si>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</si>
  <si>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</si>
  <si>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</si>
  <si>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</si>
  <si>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</si>
  <si>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</si>
  <si>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</si>
  <si>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</si>
  <si>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</si>
  <si>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</si>
  <si>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</si>
  <si>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</si>
  <si>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</si>
  <si>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</si>
  <si>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</si>
  <si>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</si>
  <si>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</si>
  <si>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</si>
  <si>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</si>
  <si>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</si>
  <si>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</si>
  <si>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</si>
  <si>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</si>
  <si>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</si>
  <si>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</si>
  <si>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</si>
  <si>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</si>
  <si>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</si>
  <si>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</si>
  <si>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</si>
  <si>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</si>
  <si>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</si>
  <si>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</si>
  <si>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</si>
  <si>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</si>
  <si>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</si>
  <si>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</si>
  <si>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</si>
  <si>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</si>
  <si>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</si>
  <si>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</si>
  <si>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</si>
  <si>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</si>
  <si>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</si>
  <si>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</si>
  <si>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</si>
  <si>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</si>
  <si>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</si>
  <si>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</si>
  <si>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</si>
  <si>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</si>
  <si>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</si>
  <si>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</si>
  <si>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</si>
  <si>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</si>
  <si>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</si>
  <si>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</si>
  <si>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</si>
  <si>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</si>
  <si>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</si>
  <si>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</si>
  <si>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</si>
  <si>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</si>
  <si>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</si>
  <si>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</si>
  <si>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</si>
  <si>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</si>
  <si>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</si>
  <si>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</si>
  <si>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</si>
  <si>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</si>
  <si>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</si>
  <si>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</si>
  <si>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</si>
  <si>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</si>
  <si>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</si>
  <si>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</si>
  <si>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</si>
  <si>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</si>
  <si>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</si>
  <si>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</si>
  <si>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</si>
  <si>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</si>
  <si>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</si>
  <si>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</si>
  <si>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</si>
  <si>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</si>
  <si>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</si>
  <si>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</si>
  <si>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</si>
  <si>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</si>
  <si>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</si>
  <si>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</si>
  <si>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</si>
  <si>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</si>
  <si>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</si>
  <si>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</si>
  <si>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</si>
  <si>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</si>
  <si>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</si>
  <si>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</si>
  <si>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</si>
  <si>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</si>
  <si>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</si>
  <si>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</si>
  <si>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</si>
  <si>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</si>
  <si>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</si>
  <si>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</si>
  <si>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</si>
  <si>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</si>
  <si>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</si>
  <si>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</si>
  <si>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</si>
  <si>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</si>
  <si>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</si>
  <si>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</si>
  <si>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synthetic liquids.  Petroleum coke, which is a solid, is included.  Also included are hydrocarbon gas liquids and crude oil consumed as a fuel.</t>
  </si>
  <si>
    <t>Refer to Table 17 for detailed renewable liquid fuels consumption.</t>
  </si>
  <si>
    <t>production of liquid fuels, but excludes the energy content of the liquid fuels.</t>
  </si>
  <si>
    <t>published in EIA data reports where it is weighted by reported sales.</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</si>
  <si>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</si>
  <si>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</si>
  <si>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</si>
  <si>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</si>
  <si>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</si>
  <si>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</si>
  <si>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</si>
  <si>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</si>
  <si>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</si>
  <si>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</si>
  <si>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</si>
  <si>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</si>
  <si>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</si>
  <si>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</si>
  <si>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</si>
  <si>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</si>
  <si>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</si>
  <si>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</si>
  <si>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</si>
  <si>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</si>
  <si>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</si>
  <si>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</si>
  <si>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</si>
  <si>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</si>
  <si>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</si>
  <si>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</si>
  <si>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</si>
  <si>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</si>
  <si>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</si>
  <si>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</si>
  <si>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</si>
  <si>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</si>
  <si>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</si>
  <si>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</si>
  <si>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</si>
  <si>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</si>
  <si>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</si>
  <si>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</si>
  <si>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</si>
  <si>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</si>
  <si>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</si>
  <si>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</si>
  <si>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</si>
  <si>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</si>
  <si>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</si>
  <si>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</si>
  <si>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</si>
  <si>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</si>
  <si>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</si>
  <si>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</si>
  <si>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</si>
  <si>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</si>
  <si>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</si>
  <si>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</si>
  <si>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</si>
  <si>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</si>
  <si>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</si>
  <si>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</si>
  <si>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</si>
  <si>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</si>
  <si>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</si>
  <si>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</si>
  <si>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</si>
  <si>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</si>
  <si>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</si>
  <si>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(from physical units to million Btu)</t>
  </si>
  <si>
    <t>Petroleum and Other Liquids</t>
  </si>
  <si>
    <t>(million Btu per barrel)</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</si>
  <si>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</si>
  <si>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</si>
  <si>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</si>
  <si>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</si>
  <si>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</si>
  <si>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</si>
  <si>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</si>
  <si>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</si>
  <si>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</si>
  <si>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</si>
  <si>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</si>
  <si>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</si>
  <si>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Ethanol including denaturant</t>
  </si>
  <si>
    <t xml:space="preserve">  Jet Fuel - Kerosene</t>
  </si>
  <si>
    <t xml:space="preserve">  Lubricants</t>
  </si>
  <si>
    <t xml:space="preserve">  Motor Gasoline Average</t>
  </si>
  <si>
    <t xml:space="preserve">     Conventional Motor Gasoline</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</si>
  <si>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</si>
  <si>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</si>
  <si>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</si>
  <si>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</si>
  <si>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</si>
  <si>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</si>
  <si>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</si>
  <si>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</si>
  <si>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</si>
  <si>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</si>
  <si>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</si>
  <si>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</si>
  <si>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</si>
  <si>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</si>
  <si>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</si>
  <si>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</si>
  <si>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</si>
  <si>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</si>
  <si>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</si>
  <si>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</si>
  <si>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</si>
  <si>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</si>
  <si>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</si>
  <si>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</si>
  <si>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</si>
  <si>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</si>
  <si>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</si>
  <si>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</si>
  <si>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</si>
  <si>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</si>
  <si>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</si>
  <si>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</si>
  <si>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</si>
  <si>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</si>
  <si>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</si>
  <si>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</si>
  <si>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</si>
  <si>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</si>
  <si>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</si>
  <si>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</si>
  <si>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</si>
  <si>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</si>
  <si>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</si>
  <si>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</si>
  <si>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</si>
  <si>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</si>
  <si>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</si>
  <si>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</si>
  <si>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</si>
  <si>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</si>
  <si>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</si>
  <si>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</si>
  <si>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</si>
  <si>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</si>
  <si>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</si>
  <si>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</si>
  <si>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</si>
  <si>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</si>
  <si>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</si>
  <si>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</si>
  <si>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</si>
  <si>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</si>
  <si>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</si>
  <si>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</si>
  <si>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</si>
  <si>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</si>
  <si>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</si>
  <si>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</si>
  <si>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</si>
  <si>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</si>
  <si>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</si>
  <si>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</si>
  <si>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</si>
  <si>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</si>
  <si>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</si>
  <si>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</si>
  <si>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</si>
  <si>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</si>
  <si>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</si>
  <si>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</si>
  <si>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</si>
  <si>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</si>
  <si>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</si>
  <si>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</si>
  <si>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</si>
  <si>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</si>
  <si>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</si>
  <si>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</si>
  <si>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</si>
  <si>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</si>
  <si>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</si>
  <si>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</si>
  <si>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</si>
  <si>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</si>
  <si>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</si>
  <si>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</si>
  <si>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</si>
  <si>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</si>
  <si>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</si>
  <si>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</si>
  <si>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</si>
  <si>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</si>
  <si>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</si>
  <si>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</si>
  <si>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</si>
  <si>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</si>
  <si>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</si>
  <si>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</si>
  <si>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</si>
  <si>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</si>
  <si>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</si>
  <si>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</si>
  <si>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</si>
  <si>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</si>
  <si>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</si>
  <si>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</si>
  <si>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</si>
  <si>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</si>
  <si>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</si>
  <si>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</si>
  <si>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</si>
  <si>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</si>
  <si>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</si>
  <si>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</si>
  <si>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</si>
  <si>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</si>
  <si>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</si>
  <si>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</si>
  <si>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</si>
  <si>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</si>
  <si>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</si>
  <si>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</si>
  <si>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</si>
  <si>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</si>
  <si>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</si>
  <si>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</si>
  <si>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</si>
  <si>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</si>
  <si>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</si>
  <si>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</si>
  <si>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</si>
  <si>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</si>
  <si>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</si>
  <si>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</si>
  <si>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</si>
  <si>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</si>
  <si>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</si>
  <si>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</si>
  <si>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</si>
  <si>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</si>
  <si>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</si>
  <si>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</si>
  <si>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</si>
  <si>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</si>
  <si>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</si>
  <si>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</si>
  <si>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</si>
  <si>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</si>
  <si>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</si>
  <si>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</si>
  <si>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</si>
  <si>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</si>
  <si>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</si>
  <si>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</si>
  <si>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</si>
  <si>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</si>
  <si>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</si>
  <si>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</si>
  <si>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</si>
  <si>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</si>
  <si>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</si>
  <si>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</si>
  <si>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</si>
  <si>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</si>
  <si>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</si>
  <si>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</si>
  <si>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</si>
  <si>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</si>
  <si>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</si>
  <si>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</si>
  <si>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</si>
  <si>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</si>
  <si>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</si>
  <si>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</si>
  <si>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</si>
  <si>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</si>
  <si>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</si>
  <si>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</si>
  <si>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</si>
  <si>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</si>
  <si>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</si>
  <si>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</si>
  <si>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</si>
  <si>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</si>
  <si>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</si>
  <si>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</si>
  <si>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</si>
  <si>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</si>
  <si>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</si>
  <si>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</si>
  <si>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</si>
  <si>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</si>
  <si>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</si>
  <si>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</si>
  <si>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</si>
  <si>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</si>
  <si>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</si>
  <si>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</si>
  <si>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</si>
  <si>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</si>
  <si>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</si>
  <si>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</si>
  <si>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</si>
  <si>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</si>
  <si>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</si>
  <si>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</si>
  <si>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</si>
  <si>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</si>
  <si>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</si>
  <si>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</si>
  <si>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</si>
  <si>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</si>
  <si>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</si>
  <si>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</si>
  <si>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</si>
  <si>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</si>
  <si>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</si>
  <si>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</si>
  <si>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</si>
  <si>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</si>
  <si>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</si>
  <si>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</si>
  <si>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</si>
  <si>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</si>
  <si>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</si>
  <si>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</si>
  <si>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</si>
  <si>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</si>
  <si>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</si>
  <si>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</si>
  <si>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</si>
  <si>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</si>
  <si>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</si>
  <si>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</si>
  <si>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</si>
  <si>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</si>
  <si>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</si>
  <si>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</si>
  <si>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</si>
  <si>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</si>
  <si>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</si>
  <si>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</si>
  <si>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</si>
  <si>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</si>
  <si>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</si>
  <si>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</si>
  <si>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</si>
  <si>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</si>
  <si>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</si>
  <si>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</si>
  <si>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</si>
  <si>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</si>
  <si>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</si>
  <si>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</si>
  <si>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</si>
  <si>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</si>
  <si>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</si>
  <si>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</si>
  <si>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</si>
  <si>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</si>
  <si>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</si>
  <si>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</si>
  <si>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</si>
  <si>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</si>
  <si>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</si>
  <si>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</si>
  <si>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</si>
  <si>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</si>
  <si>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</si>
  <si>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</si>
  <si>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</si>
  <si>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</si>
  <si>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</si>
  <si>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</si>
  <si>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</si>
  <si>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</si>
  <si>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</si>
  <si>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</si>
  <si>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</si>
  <si>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</si>
  <si>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</si>
  <si>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</si>
  <si>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</si>
  <si>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</si>
  <si>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</si>
  <si>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</si>
  <si>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</si>
  <si>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</si>
  <si>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</si>
  <si>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</si>
  <si>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</si>
  <si>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</si>
  <si>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Compound</t>
  </si>
  <si>
    <t xml:space="preserve"> Growth </t>
  </si>
  <si>
    <t xml:space="preserve">2020-2050 </t>
  </si>
  <si>
    <t>(percent)</t>
  </si>
  <si>
    <t>- - = Not applicable.</t>
  </si>
  <si>
    <t>Approximate Heat Rates and Heat Content</t>
  </si>
  <si>
    <t>(Btu per kilowatthour)</t>
  </si>
  <si>
    <t xml:space="preserve">  Electricity Heat Content</t>
  </si>
  <si>
    <t>CNV000:fossil_hr_us</t>
  </si>
  <si>
    <t xml:space="preserve">  Fossil Fuel Heat Rate</t>
  </si>
  <si>
    <t>2019-</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</si>
  <si>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</si>
  <si>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</si>
  <si>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</si>
  <si>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</si>
  <si>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</si>
  <si>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</si>
  <si>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</si>
  <si>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</si>
  <si>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</si>
  <si>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</si>
  <si>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</si>
  <si>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</si>
  <si>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</si>
  <si>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</si>
  <si>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</si>
  <si>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</si>
  <si>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</si>
  <si>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</si>
  <si>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</si>
  <si>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</si>
  <si>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</si>
  <si>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</si>
  <si>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</si>
  <si>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</si>
  <si>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</si>
  <si>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</si>
  <si>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</si>
  <si>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</si>
  <si>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</si>
  <si>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</si>
  <si>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</si>
  <si>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</si>
  <si>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</si>
  <si>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</si>
  <si>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</si>
  <si>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</si>
  <si>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</si>
  <si>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</si>
  <si>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</si>
  <si>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</si>
  <si>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</si>
  <si>
    <t>due to independent rounding.</t>
  </si>
  <si>
    <t>Note:  Oil and Gas Supply Model regions are defined in Assumptions to the Annual Energy Outlook.  Totals may not equal sum of components</t>
  </si>
  <si>
    <t>2/ Represents lower 48 onshore and offshore supplies.</t>
  </si>
  <si>
    <t>1/ Includes lease condensate.</t>
  </si>
  <si>
    <t xml:space="preserve">    Total</t>
  </si>
  <si>
    <t xml:space="preserve">  Other</t>
  </si>
  <si>
    <t xml:space="preserve">  Utica</t>
  </si>
  <si>
    <t xml:space="preserve">  Wolfcamp</t>
  </si>
  <si>
    <t xml:space="preserve">  Monterey</t>
  </si>
  <si>
    <t xml:space="preserve">  Avalon/Bone Springs</t>
  </si>
  <si>
    <t xml:space="preserve">  Niobrara</t>
  </si>
  <si>
    <t xml:space="preserve">  Spraberry</t>
  </si>
  <si>
    <t xml:space="preserve">  Austin Chalk</t>
  </si>
  <si>
    <t xml:space="preserve">  Woodford</t>
  </si>
  <si>
    <t xml:space="preserve">  Eagle Ford</t>
  </si>
  <si>
    <t xml:space="preserve">  Bakken</t>
  </si>
  <si>
    <t>Tight Oil Plays</t>
  </si>
  <si>
    <t xml:space="preserve">   Atlantic</t>
  </si>
  <si>
    <t>COP000:ha_Atlantic</t>
  </si>
  <si>
    <t xml:space="preserve">   Pacific</t>
  </si>
  <si>
    <t>COP000:ha_Pacific</t>
  </si>
  <si>
    <t xml:space="preserve">   Gulf</t>
  </si>
  <si>
    <t>COP000:ha_Gulf</t>
  </si>
  <si>
    <t xml:space="preserve"> Lower 48 Offshore</t>
  </si>
  <si>
    <t xml:space="preserve">   West Coast</t>
  </si>
  <si>
    <t>COP000:ga_WestCoast</t>
  </si>
  <si>
    <t xml:space="preserve">   Northern Great Plains</t>
  </si>
  <si>
    <t>COP000:ga_NoGreatPlains</t>
  </si>
  <si>
    <t xml:space="preserve">   Rocky Mountain</t>
  </si>
  <si>
    <t>COP000:ga_RockyMountain</t>
  </si>
  <si>
    <t xml:space="preserve">   Southwest</t>
  </si>
  <si>
    <t>COP000:ga_Southwest</t>
  </si>
  <si>
    <t xml:space="preserve">   Midcontinent</t>
  </si>
  <si>
    <t>COP000:ga_Midcontinent</t>
  </si>
  <si>
    <t xml:space="preserve">   Gulf Coast</t>
  </si>
  <si>
    <t>COP000:ga_GulfCoast</t>
  </si>
  <si>
    <t xml:space="preserve">   East</t>
  </si>
  <si>
    <t>COP000:ga_Northeast</t>
  </si>
  <si>
    <t xml:space="preserve"> Lower 48 Onshore</t>
  </si>
  <si>
    <t xml:space="preserve"> Lower 48 Average 2/</t>
  </si>
  <si>
    <t>COP000:fa_Lower48Averag</t>
  </si>
  <si>
    <t>Wellhead Prices (2021 dollars per barrel)</t>
  </si>
  <si>
    <t xml:space="preserve">     Federal</t>
  </si>
  <si>
    <t>COP000:da_Atlanticfed</t>
  </si>
  <si>
    <t xml:space="preserve">     State</t>
  </si>
  <si>
    <t>COP000:da_Atlanticstate</t>
  </si>
  <si>
    <t>COP000:da_Atlantic</t>
  </si>
  <si>
    <t>COP000:da_Pacificfed</t>
  </si>
  <si>
    <t>COP000:da_Pacificstate</t>
  </si>
  <si>
    <t>COP000:da_Pacific</t>
  </si>
  <si>
    <t xml:space="preserve">     Deep (Federal)</t>
  </si>
  <si>
    <t>COP000:da_Deep</t>
  </si>
  <si>
    <t xml:space="preserve">     Shallow (Federal), less than 200 meters</t>
  </si>
  <si>
    <t>COP000:da_shallowfed</t>
  </si>
  <si>
    <t xml:space="preserve">     Shallow (State), less than 200 meters</t>
  </si>
  <si>
    <t>COP000:da_Shallow</t>
  </si>
  <si>
    <t>COP000:da_Gulf</t>
  </si>
  <si>
    <t>COP000:da_Low48Offshore</t>
  </si>
  <si>
    <t>COP000:ca_WestCoast</t>
  </si>
  <si>
    <t>COP000:ca_NoGreatPlains</t>
  </si>
  <si>
    <t>COP000:ca_RockyMountain</t>
  </si>
  <si>
    <t>COP000:ca_Southwest</t>
  </si>
  <si>
    <t>COP000:ca_Midcontinent</t>
  </si>
  <si>
    <t>COP000:ca_GulfCoast</t>
  </si>
  <si>
    <t>COP000:ca_Northeast</t>
  </si>
  <si>
    <t>COP000:ca_Low48Onshore</t>
  </si>
  <si>
    <t xml:space="preserve"> Lower 48 Total</t>
  </si>
  <si>
    <t>COP000:ba_Lower48Total</t>
  </si>
  <si>
    <t>(million barrels per day)</t>
  </si>
  <si>
    <t>Production 1/</t>
  </si>
  <si>
    <t xml:space="preserve"> Region</t>
  </si>
  <si>
    <t>58. Lower 48 Crude Oil Production and Wellhead Prices by Supply Region</t>
  </si>
  <si>
    <t>COP000</t>
  </si>
  <si>
    <t>National Energy Modeling System run ref2022.d011222a. Projections:  EIA, AEO2022 National Energy Modeling System run ref2022.d011222a.</t>
  </si>
  <si>
    <t>components due to independent rounding.</t>
  </si>
  <si>
    <t>Note:  Oil and Gas Supply Model regions are defined in Assumptions to the Annual Energy Outlook.  Totals may not equal sum of</t>
  </si>
  <si>
    <t>1/ Marketed production (wet) minus extraction losses.</t>
  </si>
  <si>
    <t xml:space="preserve">  Marcellus</t>
  </si>
  <si>
    <t xml:space="preserve">  Antrim</t>
  </si>
  <si>
    <t xml:space="preserve">  Fayetteville</t>
  </si>
  <si>
    <t xml:space="preserve">  Haynesville/Bossier</t>
  </si>
  <si>
    <t xml:space="preserve">  Barnett</t>
  </si>
  <si>
    <t>Shale Gas Plays</t>
  </si>
  <si>
    <t xml:space="preserve">      Atlantic</t>
  </si>
  <si>
    <t>L48000:ha_Atlantic</t>
  </si>
  <si>
    <t xml:space="preserve">      Pacific</t>
  </si>
  <si>
    <t>L48000:ha_Pacific</t>
  </si>
  <si>
    <t xml:space="preserve">      Gulf</t>
  </si>
  <si>
    <t>L48000:ha_Gulf</t>
  </si>
  <si>
    <t xml:space="preserve">    Lower 48 Offshore Price</t>
  </si>
  <si>
    <t xml:space="preserve">      West Coast</t>
  </si>
  <si>
    <t>L48000:ga_WestCoast</t>
  </si>
  <si>
    <t xml:space="preserve">      Northern Great Plains</t>
  </si>
  <si>
    <t>L48000:ga_NoGreatPlains</t>
  </si>
  <si>
    <t xml:space="preserve">      Rocky Mountain</t>
  </si>
  <si>
    <t>L48000:ga_RockyMountain</t>
  </si>
  <si>
    <t xml:space="preserve">      Southwest</t>
  </si>
  <si>
    <t>L48000:ga_Southwest</t>
  </si>
  <si>
    <t xml:space="preserve">      Midcontinent</t>
  </si>
  <si>
    <t>L48000:ga_Midcontinent</t>
  </si>
  <si>
    <t xml:space="preserve">      Gulf Coast</t>
  </si>
  <si>
    <t>L48000:ga_GulfCoast</t>
  </si>
  <si>
    <t xml:space="preserve">      East</t>
  </si>
  <si>
    <t>L48000:ga_Northeast</t>
  </si>
  <si>
    <t xml:space="preserve">    Lower 48 Onshore Price</t>
  </si>
  <si>
    <t xml:space="preserve">    Lower 48 Average Price</t>
  </si>
  <si>
    <t>L48000:fa_Lower48Averag</t>
  </si>
  <si>
    <t xml:space="preserve">  (2021 dollars per thousand cubic feet)</t>
  </si>
  <si>
    <t>L48000:fa_Lower48AveBtu</t>
  </si>
  <si>
    <t xml:space="preserve">    Henry Hub Spot Price</t>
  </si>
  <si>
    <t>L48000:fa_HenryHub</t>
  </si>
  <si>
    <t xml:space="preserve">  (2021 dollars per million Btu)</t>
  </si>
  <si>
    <t>Supply Prices</t>
  </si>
  <si>
    <t>L48000:da_Atlanticfed</t>
  </si>
  <si>
    <t>L48000:da_Atlanticstate</t>
  </si>
  <si>
    <t>L48000:da_Atlantic</t>
  </si>
  <si>
    <t>L48000:da_Pacificfed</t>
  </si>
  <si>
    <t>L48000:da_Pacificstate</t>
  </si>
  <si>
    <t>L48000:da_Pacific</t>
  </si>
  <si>
    <t>L48000:da_Deep</t>
  </si>
  <si>
    <t>L48000:da_shallowfed</t>
  </si>
  <si>
    <t>L48000:da_Shallow</t>
  </si>
  <si>
    <t>L48000:da_Gulf</t>
  </si>
  <si>
    <t>L48000:da_Low48Offshore</t>
  </si>
  <si>
    <t>L48000:ca_WestCoast</t>
  </si>
  <si>
    <t>L48000:ca_NoGreatPlains</t>
  </si>
  <si>
    <t>L48000:ca_RockyMountain</t>
  </si>
  <si>
    <t>L48000:ca_Southwest</t>
  </si>
  <si>
    <t>L48000:ca_Midcontinent</t>
  </si>
  <si>
    <t>L48000:ca_GulfCoast</t>
  </si>
  <si>
    <t>L48000:ca_Northeast</t>
  </si>
  <si>
    <t>L48000:ca_Low48Onshore</t>
  </si>
  <si>
    <t>L48000:ba_Lower48Total</t>
  </si>
  <si>
    <t>Dry Production (trillion cubic feet) 1/</t>
  </si>
  <si>
    <t>59. Lower 48 Natural Gas Production and Supply Prices by Supply Region</t>
  </si>
  <si>
    <t>L48000</t>
  </si>
  <si>
    <t>60. Lower 48 Natural Gas Production and Supply Prices by Supply Region</t>
  </si>
  <si>
    <t>59. Lower 48 Crude Oil Production and Wellhead Prices by Supply Region</t>
  </si>
  <si>
    <t>AEO 2020 REF CASE</t>
  </si>
  <si>
    <t>AEO 2022</t>
  </si>
  <si>
    <t>Nat gas</t>
  </si>
  <si>
    <t>CRUDE OIL</t>
  </si>
  <si>
    <t>GROWTH RATES</t>
  </si>
  <si>
    <t>NG</t>
  </si>
  <si>
    <t>AEO 2021 REF CASE</t>
  </si>
  <si>
    <t>SCALING</t>
  </si>
  <si>
    <t>Calcs</t>
  </si>
  <si>
    <t>68. Conversion Factors</t>
  </si>
  <si>
    <t>Table 58.  Lower 48 Crude Oil Production and Wellhead Prices by Supply Region</t>
  </si>
  <si>
    <t>Source: U.S. Energy Information Administration</t>
  </si>
  <si>
    <t>full name</t>
  </si>
  <si>
    <t>api key</t>
  </si>
  <si>
    <t>units</t>
  </si>
  <si>
    <t>Lower 48 Total</t>
  </si>
  <si>
    <t>MMb/d</t>
  </si>
  <si>
    <t>Lower 48 Onshore</t>
  </si>
  <si>
    <t>East</t>
  </si>
  <si>
    <t>Gulf Coast</t>
  </si>
  <si>
    <t>Midcontinent</t>
  </si>
  <si>
    <t>Southwest</t>
  </si>
  <si>
    <t>Rocky Mountain</t>
  </si>
  <si>
    <t>Northern Great Plains</t>
  </si>
  <si>
    <t>West Coast</t>
  </si>
  <si>
    <t>Lower 48 Offshore</t>
  </si>
  <si>
    <t>Gulf</t>
  </si>
  <si>
    <t>Shallow (State)</t>
  </si>
  <si>
    <t xml:space="preserve"> less than 200 meters</t>
  </si>
  <si>
    <t>Shallow (Federal)</t>
  </si>
  <si>
    <t>Deep (Federal)</t>
  </si>
  <si>
    <t>Pacific</t>
  </si>
  <si>
    <t>State</t>
  </si>
  <si>
    <t>Federal</t>
  </si>
  <si>
    <t>Atlantic</t>
  </si>
  <si>
    <t>Lower 48 Average</t>
  </si>
  <si>
    <t>Table 59.  Lower 48 Natural Gas Production and Supply Prices by Supply Region</t>
  </si>
  <si>
    <t>Dry Production (trillion cubic feet)</t>
  </si>
  <si>
    <t>Tcf</t>
  </si>
  <si>
    <t>Henry Hub Spot Price</t>
  </si>
  <si>
    <t>Lower 48 Average Price</t>
  </si>
  <si>
    <t>Lower 48 Onshore Price</t>
  </si>
  <si>
    <t>Lower 48 Offshore Price</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</si>
  <si>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</si>
  <si>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</si>
  <si>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</si>
  <si>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</si>
  <si>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</si>
  <si>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</si>
  <si>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</si>
  <si>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</si>
  <si>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</si>
  <si>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energy demand from wood. Refer to Table 17 for details on biomass use by sector.</t>
  </si>
  <si>
    <t>7/ Includes coal, coal coke (net), and electricity (net). Excludes imports of fuel used in nuclear power plants.</t>
  </si>
  <si>
    <t>12/ Includes grid-connected electricity from wood and wood waste, non-electric energy from wood, and biofuels heat and coproducts used in the</t>
  </si>
  <si>
    <t>Data source: 2022:  U.S. Energy Information Administration (EIA), Short-Term Energy Outlook, November 2022 and EIA, AEO2023</t>
  </si>
  <si>
    <t>National Energy Modeling System run ref2023.d020623a.  Projections:  EIA, AEO2023 National Energy Modeling System run ref2023.d020623a.</t>
  </si>
  <si>
    <t xml:space="preserve">  E85 1/</t>
  </si>
  <si>
    <t>1/ E85 refers to a blend of 85 percent ethanol (renewable) and 15 percent motor gasoline (nonrenewable).  To address cold starting issues,</t>
  </si>
  <si>
    <t>the percentage of ethanol varies seasonally.  The annual average ethanol content of 74% is used for these projections.</t>
  </si>
  <si>
    <t>2/ Includes all electricity-only and combined-heat-and-power plants that have a regulatory status.</t>
  </si>
  <si>
    <t>3/ Includes combined-heat-and-power plants that have a non-regulatory status and small on-site generating systems.</t>
  </si>
  <si>
    <t>Btu = British Thermal Unit.</t>
  </si>
  <si>
    <t>Data source: 2022:  U.S. Energy Information Administration (EIA), Short-Term Energy Outlook, November 2022 and EIA,</t>
  </si>
  <si>
    <t>AEO2023 National Energy Modeling System run ref2023.d020623a. Projections:  EIA, AEO2023 National Energy Modeling System run ref2023.d020623a.</t>
  </si>
  <si>
    <t>PPC001</t>
  </si>
  <si>
    <t>PPC001:ba_End-UserPrice</t>
  </si>
  <si>
    <t>PPC001:ba_FederalTaxes</t>
  </si>
  <si>
    <t>PPC001:ba_StateTaxes</t>
  </si>
  <si>
    <t>PPC001:Diesel_Tax_Allow</t>
  </si>
  <si>
    <t>PPC001:ba_DistributionC</t>
  </si>
  <si>
    <t>PPC001:ba_WholesalePric</t>
  </si>
  <si>
    <t>PPC001:ca_End-UserPrice</t>
  </si>
  <si>
    <t>PPC001:ca_FederalTaxes</t>
  </si>
  <si>
    <t>PPC001:ca_StateTaxes</t>
  </si>
  <si>
    <t>PPC001:MoGas_Tax_Allow</t>
  </si>
  <si>
    <t>PPC001:ca_DistributionC</t>
  </si>
  <si>
    <t>PPC001:ca_WholesalePric</t>
  </si>
  <si>
    <t>PPC001:da_End-UserPrice</t>
  </si>
  <si>
    <t>PPC001:da_FederalTaxes</t>
  </si>
  <si>
    <t>PPC001:da_StateTaxes</t>
  </si>
  <si>
    <t>Growth (2022-2050)</t>
  </si>
  <si>
    <t>Wellhead Prices (2022 dollars per barrel)</t>
  </si>
  <si>
    <t>2022 $/b</t>
  </si>
  <si>
    <t>(2022 dollars per million Btu)</t>
  </si>
  <si>
    <t>2022 $/MMBtu</t>
  </si>
  <si>
    <t>(2022 dollars per thousand cubic feet)</t>
  </si>
  <si>
    <t>2022 $/Mcf</t>
  </si>
  <si>
    <t>AEO 2022 REF CASE</t>
  </si>
  <si>
    <t>https://www.eia.gov/outlooks/aeo/data/browser/#/?id=71-AEO2023&amp;cases=ref2023&amp;sourcekey=0</t>
  </si>
  <si>
    <t>Thu Apr 13 2023 09:30:41 GMT-0400 (Eastern Daylight Time)</t>
  </si>
  <si>
    <t>Crude Oil: Production: Lower 48 Total: Reference case</t>
  </si>
  <si>
    <t>AEO.2023.REF2023.PRD_NA_NA_NA_CR_NA_L48_MILLBRLPDY.A</t>
  </si>
  <si>
    <t>Crude Oil: Production: Lower 48 Onshore: Reference case</t>
  </si>
  <si>
    <t>AEO.2023.REF2023.PRD_NA_ONS_NA_CR_NA_L48_MILLBRLPDY.A</t>
  </si>
  <si>
    <t>Crude Oil: Production: Lower 48 Onshore: East: Reference case</t>
  </si>
  <si>
    <t>AEO.2023.REF2023.PRD_NA_ONS_NA_CR_NA_EST_MILLBRLPDY.A</t>
  </si>
  <si>
    <t>Crude Oil: Production: Lower 48 Onshore: Gulf Coast: Reference case</t>
  </si>
  <si>
    <t>AEO.2023.REF2023.PRD_NA_ONS_NA_CR_NA_GLFCT_MILLBRLPDY.A</t>
  </si>
  <si>
    <t>Crude Oil: Production: Lower 48 Onshore: Midcontinent: Reference case</t>
  </si>
  <si>
    <t>AEO.2023.REF2023.PRD_NA_ONS_NA_CR_NA_MDCN_MILLBRLPDY.A</t>
  </si>
  <si>
    <t>Crude Oil: Production: Lower 48 Onshore: Southwest: Reference case</t>
  </si>
  <si>
    <t>AEO.2023.REF2023.PRD_NA_ONS_NA_CR_NA_SW_MILLBRLPDY.A</t>
  </si>
  <si>
    <t>Crude Oil: Production: Lower 48 Onshore: Rocky Mountain: Reference case</t>
  </si>
  <si>
    <t>AEO.2023.REF2023.PRD_NA_ONS_NA_CR_NA_RKYMTN_MILLBRLPDY.A</t>
  </si>
  <si>
    <t>Crude Oil: Production: Lower 48 Onshore: Northern Great Plains: Reference case</t>
  </si>
  <si>
    <t>AEO.2023.REF2023.PRD_NA_ONS_NA_CR_NA_NOGP_MILLBRLPDY.A</t>
  </si>
  <si>
    <t>Crude Oil: Production: Lower 48 Onshore: West Coast: Reference case</t>
  </si>
  <si>
    <t>AEO.2023.REF2023.PRD_NA_ONS_NA_CR_NA_WETCOT_MILLBRLPDY.A</t>
  </si>
  <si>
    <t>Crude Oil: Production: Lower 48 Offshore: Reference case</t>
  </si>
  <si>
    <t>AEO.2023.REF2023.PRD_NA_OFS_NA_CR_NA_L48_MILLBRLPDY.A</t>
  </si>
  <si>
    <t>Crude Oil: Production: Lower 48 Offshore: Gulf of Mexico: Reference case</t>
  </si>
  <si>
    <t>AEO.2023.REF2023.PRD_NA_OFS_NA_CR_NA_GOM_MILLBRLPDY.A</t>
  </si>
  <si>
    <t>Crude Oil: Production: Lower 48 Offshore: Gulf of Mexico: Shallow (State): Reference case</t>
  </si>
  <si>
    <t>AEO.2023.REF2023.PRD_NA_OFS_SHOF_CR_ST_GOM_MILLBRLPDY.A</t>
  </si>
  <si>
    <t>Crude Oil: Production: Lower 48 Offshore: Gulf of Mexico: Shallow (Federal): Reference case</t>
  </si>
  <si>
    <t>AEO.2023.REF2023.PRD_NA_OFS_SHOF_CR_FED_GOM_MILLBRLPDY.A</t>
  </si>
  <si>
    <t>Crude Oil: Production: Lower 48 Offshore: Gulf of Mexico: Deep: Reference case</t>
  </si>
  <si>
    <t>AEO.2023.REF2023.PRD_NA_OFS_DPO_CR_FED_GOM_MILLBRLPDY.A</t>
  </si>
  <si>
    <t>Crude Oil: Production: Lower 48 Offshore: Pacific: Reference case</t>
  </si>
  <si>
    <t>AEO.2023.REF2023.PRD_NA_OFS_NA_CR_NA_PCF_MILLBRLPDY.A</t>
  </si>
  <si>
    <t>Crude Oil: Production: Lower 48 Offshore: Pacific: State: Reference case</t>
  </si>
  <si>
    <t>AEO.2023.REF2023.PRD_NA_OFS_NA_CR_ST_PCF_MILLBRLPDY.A</t>
  </si>
  <si>
    <t>Crude Oil: Production: Lower 48 Offshore: Pacific: Federal: Reference case</t>
  </si>
  <si>
    <t>AEO.2023.REF2023.PRD_NA_OFS_NA_CR_FED_PCF_MILLBRLPDY.A</t>
  </si>
  <si>
    <t>Crude Oil: Production: Lower 48 Offshore: Atlantic: Reference case</t>
  </si>
  <si>
    <t>AEO.2023.REF2023.PRD_NA_OFS_NA_CR_NA_ATLN_MILLBRLPDY.A</t>
  </si>
  <si>
    <t>Crude Oil: Production: Lower 48 Offshore: Atlantic: State: Reference case</t>
  </si>
  <si>
    <t>AEO.2023.REF2023.PRD_NA_OFS_NA_CR_ST_ATLN_MILLBRLPDY.A</t>
  </si>
  <si>
    <t>Crude Oil: Production: Lower 48 Offshore: Atlantic: Federal: Reference case</t>
  </si>
  <si>
    <t>AEO.2023.REF2023.PRD_NA_OFS_NA_CR_FED_ATLN_MILLBRLPDY.A</t>
  </si>
  <si>
    <t>Crude Oil: Wellhead Prices: Lower 48 Average: Reference case</t>
  </si>
  <si>
    <t>AEO.2023.REF2023.PRCE_NA_NA_NA_CR_WLHD_L48_Y13DLRPBBL.A</t>
  </si>
  <si>
    <t>Crude Oil: Wellhead Prices: Lower 48 Onshore: East: Reference case</t>
  </si>
  <si>
    <t>AEO.2023.REF2023.PRCE_NA_ONS_NA_CR_WLHD_EST_Y13DLRPBBL.A</t>
  </si>
  <si>
    <t>Crude Oil: Wellhead Prices: Lower 48 Onshore: Gulf Coast: Reference case</t>
  </si>
  <si>
    <t>AEO.2023.REF2023.PRCE_NA_ONS_NA_CR_WLHD_GLFCT_Y13DLRPBBL.A</t>
  </si>
  <si>
    <t>Crude Oil: Wellhead Prices: Lower 48 Onshore: Midcontinent: Reference case</t>
  </si>
  <si>
    <t>AEO.2023.REF2023.PRCE_NA_ONS_NA_CR_WLHD_MDCN_Y13DLRPBBL.A</t>
  </si>
  <si>
    <t>Crude Oil: Wellhead Prices: Lower 48 Onshore: Southwest: Reference case</t>
  </si>
  <si>
    <t>AEO.2023.REF2023.PRCE_NA_ONS_NA_CR_WLHD_SW_Y13DLRPBBL.A</t>
  </si>
  <si>
    <t>Crude Oil: Wellhead Prices: Lower 48 Onshore: Rocky Mountain: Reference case</t>
  </si>
  <si>
    <t>AEO.2023.REF2023.PRCE_NA_ONS_NA_CR_WLHD_RKYMTN_Y13DLRPBBL.A</t>
  </si>
  <si>
    <t>Crude Oil: Wellhead Prices: Lower 48 Onshore: Northern Great Plains: Reference case</t>
  </si>
  <si>
    <t>AEO.2023.REF2023.PRCE_NA_ONS_NA_CR_WLHD_NOGP_Y13DLRPBBL.A</t>
  </si>
  <si>
    <t>Crude Oil: Wellhead Prices: Lower 48 Onshore: West Coast: Reference case</t>
  </si>
  <si>
    <t>AEO.2023.REF2023.PRCE_NA_ONS_NA_CR_WLHD_WETCOT_Y13DLRPBBL.A</t>
  </si>
  <si>
    <t>Crude Oil: Wellhead Prices: Lower 48 Offshore: Gulf: Reference case</t>
  </si>
  <si>
    <t>AEO.2023.REF2023.PRCE_NA_OFS_NA_CR_WLHD_GOM_Y13DLRPBBL.A</t>
  </si>
  <si>
    <t>Crude Oil: Wellhead Prices: Lower 48 Offshore: Pacific: Reference case</t>
  </si>
  <si>
    <t>AEO.2023.REF2023.PRCE_NA_OFS_NA_CR_WLHD_PCF_Y13DLRPBBL.A</t>
  </si>
  <si>
    <t>Crude Oil: Wellhead Prices: Lower 48 Offshore: Atlantic: Reference case</t>
  </si>
  <si>
    <t>AEO.2023.REF2023.PRCE_NA_OFS_NA_CR_WLHD_ATLN_Y13DLRPBBL.A</t>
  </si>
  <si>
    <t>https://www.eia.gov/outlooks/aeo/data/browser/#/?id=72-AEO2023&amp;cases=ref2023&amp;sourcekey=0</t>
  </si>
  <si>
    <t>Thu Apr 13 2023 09:35:30 GMT-0400 (Eastern Daylight Time)</t>
  </si>
  <si>
    <t>Natural Gas: Dry Production: Lower 48 Total: Reference case</t>
  </si>
  <si>
    <t>AEO.2023.REF2023.PRD_NA_NA_NA_NG_NA_L48_TRLCF.A</t>
  </si>
  <si>
    <t>Natural Gas: Dry Production: Lower 48 Onshore: Reference case</t>
  </si>
  <si>
    <t>AEO.2023.REF2023.PRD_NA_ONS_NA_NG_NA_L48_TRLCF.A</t>
  </si>
  <si>
    <t>Natural Gas: Dry Production: Lower 48 Onshore: East: Reference case</t>
  </si>
  <si>
    <t>AEO.2023.REF2023.PRD_NA_ONS_NA_NG_NA_EST_TRLCF.A</t>
  </si>
  <si>
    <t>Natural Gas: Dry Production: Lower 48 Onshore: Gulf Coast: Reference case</t>
  </si>
  <si>
    <t>AEO.2023.REF2023.PRD_NA_ONS_NA_NG_NA_GLFCT_TRLCF.A</t>
  </si>
  <si>
    <t>Natural Gas: Dry Production: Lower 48 Onshore: Midcontinent: Reference case</t>
  </si>
  <si>
    <t>AEO.2023.REF2023.PRD_NA_ONS_NA_NG_NA_MDCN_TRLCF.A</t>
  </si>
  <si>
    <t>Natural Gas: Dry Production: Lower 48 Onshore: Southwest: Reference case</t>
  </si>
  <si>
    <t>AEO.2023.REF2023.PRD_NA_ONS_NA_NG_NA_SW_TRLCF.A</t>
  </si>
  <si>
    <t>Natural Gas: Dry Production: Lower 48 Onshore: Rocky Mountain: Reference case</t>
  </si>
  <si>
    <t>AEO.2023.REF2023.PRD_NA_ONS_NA_NG_NA_RKYMTN_TRLCF.A</t>
  </si>
  <si>
    <t>Natural Gas: Dry Production: Lower 48 Onshore: Northern Great Plains: Reference case</t>
  </si>
  <si>
    <t>AEO.2023.REF2023.PRD_NA_ONS_NA_NG_NA_NOGP_TRLCF.A</t>
  </si>
  <si>
    <t>Natural Gas: Dry Production: Lower 48 Onshore: West Coast: Reference case</t>
  </si>
  <si>
    <t>AEO.2023.REF2023.PRD_NA_ONS_NA_NG_NA_WETCOT_TRLCF.A</t>
  </si>
  <si>
    <t>Natural Gas: Dry Production: Lower 48 Offshore: Reference case</t>
  </si>
  <si>
    <t>AEO.2023.REF2023.PRD_NA_OFS_NA_NG_NA_L48_TRLCF.A</t>
  </si>
  <si>
    <t>Natural Gas: Dry Production: Lower 48 Offshore: Gulf of Mexico: Reference case</t>
  </si>
  <si>
    <t>AEO.2023.REF2023.PRD_NA_OFS_NA_NG_NA_GOM_TRLCF.A</t>
  </si>
  <si>
    <t>Natural Gas: Dry Production: Lower 48 Offshore: Gulf: Shallow (State): Reference case</t>
  </si>
  <si>
    <t>AEO.2023.REF2023.PRD_NA_OFS_SHOF_NG_ST_GOM_TRLCF.A</t>
  </si>
  <si>
    <t>Natural Gas: Dry Production: Lower 48 Offshore: Gulf: Shallow (Federal): Reference case</t>
  </si>
  <si>
    <t>AEO.2023.REF2023.PRD_NA_OFS_SHOF_NG_FED_GOM_TRLCF.A</t>
  </si>
  <si>
    <t>Natural Gas: Dry Production: Lower 48 Offshore: Gulf: Deep: Reference case</t>
  </si>
  <si>
    <t>AEO.2023.REF2023.PRD_NA_OFS_DPO_NG_FED_GOM_TRLCF.A</t>
  </si>
  <si>
    <t>Natural Gas: Dry Production: Lower 48 Offshore: Pacific: Reference case</t>
  </si>
  <si>
    <t>AEO.2023.REF2023.PRD_NA_OFS_NA_NG_NA_PCF_TRLCF.A</t>
  </si>
  <si>
    <t>Natural Gas: Dry Production: Lower 48 Offshore: Pacific: State: Reference case</t>
  </si>
  <si>
    <t>AEO.2023.REF2023.PRD_NA_OFS_NA_NG_ST_PCF_TRLCF.A</t>
  </si>
  <si>
    <t>Natural Gas: Dry Production: Lower 48 Offshore: Pacific: Federal: Reference case</t>
  </si>
  <si>
    <t>AEO.2023.REF2023.PRD_NA_OFS_NA_NG_FED_PCF_TRLCF.A</t>
  </si>
  <si>
    <t>Natural Gas: Dry Production: Lower 48 Offshore: Atlantic: Reference case</t>
  </si>
  <si>
    <t>AEO.2023.REF2023.PRD_NA_OFS_NA_NG_NA_ATLN_TRLCF.A</t>
  </si>
  <si>
    <t>Natural Gas: Dry Production: Lower 48 Offshore: Atlantic: State: Reference case</t>
  </si>
  <si>
    <t>AEO.2023.REF2023.PRD_NA_OFS_NA_NG_ST_ATLN_TRLCF.A</t>
  </si>
  <si>
    <t>Natural Gas: Dry Production: Lower 48 Offshore: Atlantic: Federal: Reference case</t>
  </si>
  <si>
    <t>AEO.2023.REF2023.PRD_NA_OFS_NA_NG_FED_ATLN_TRLCF.A</t>
  </si>
  <si>
    <t>Natural Gas: Supply Prices: Henry Hub Spot: Reference case</t>
  </si>
  <si>
    <t>AEO.2023.REF2023.PRCE_SUP_NA_NA_NG_NA_HHUB_Y13DLRPMMBTU.A</t>
  </si>
  <si>
    <t>Natural Gas: Supply Prices: Lower 48 Average: Reference case</t>
  </si>
  <si>
    <t>AEO.2023.REF2023.PRCE_SUP_NA_NA_NG_NA_L48_Y13DLRPMMBTU.A</t>
  </si>
  <si>
    <t>AEO.2023.REF2023.PRCE_SUP_NA_NA_NG_NA_L48_Y13DLRPMCF.A</t>
  </si>
  <si>
    <t>Natural Gas: Supply Prices: Lower 48 Onshore: East: Reference case</t>
  </si>
  <si>
    <t>AEO.2023.REF2023.PRCE_SUP_NA_NA_NG_NA_EST_Y13DLRPMCF.A</t>
  </si>
  <si>
    <t>Natural Gas: Supply Prices: Lower 48 Onshore: Gulf Coast: Reference case</t>
  </si>
  <si>
    <t>AEO.2023.REF2023.PRCE_SUP_NA_NA_NG_NA_GLFCT_Y13DLRPMCF.A</t>
  </si>
  <si>
    <t>Natural Gas: Supply Prices: Lower 48 Onshore: Midcontinent: Reference case</t>
  </si>
  <si>
    <t>AEO.2023.REF2023.PRCE_SUP_NA_NA_NG_NA_MDCN_Y13DLRPMCF.A</t>
  </si>
  <si>
    <t>Natural Gas: Supply Prices: Lower 48 Onshore: Southwest: Reference case</t>
  </si>
  <si>
    <t>AEO.2023.REF2023.PRCE_SUP_NA_NA_NG_NA_SW_Y13DLRPMCF.A</t>
  </si>
  <si>
    <t>Natural Gas: Supply Prices: Lower 48 Onshore: Rocky Mountain: Reference case</t>
  </si>
  <si>
    <t>AEO.2023.REF2023.PRCE_SUP_NA_NA_NG_NA_RKYMTN_Y13DLRPMCF.A</t>
  </si>
  <si>
    <t>Natural Gas: Supply Prices: Lower 48 Onshore: Northern Great Plains: Reference case</t>
  </si>
  <si>
    <t>AEO.2023.REF2023.PRCE_SUP_NA_NA_NG_NA_NOGP_Y13DLRPMCF.A</t>
  </si>
  <si>
    <t>Natural Gas: Supply Prices: Lower 48 Onshore: West Coast: Reference case</t>
  </si>
  <si>
    <t>AEO.2023.REF2023.PRCE_SUP_NA_NA_NG_NA_WETCOT_Y13DLRPMCF.A</t>
  </si>
  <si>
    <t>Natural Gas: Supply Prices: Lower 48 Offshore: Gulf: Reference case</t>
  </si>
  <si>
    <t>AEO.2023.REF2023.#NAME?.A</t>
  </si>
  <si>
    <t>Natural Gas: Supply Prices: Lower 48 Offshore: Pacific: Reference case</t>
  </si>
  <si>
    <t>Natural Gas: Supply Prices: Lower 48 Offshore: Atlantic: Reference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</si>
</sst>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s>
  <fonts count="36"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9"/>
      <name val="Calibri"/>
      <family val="2"/>
    </font>
    <font>
      <b/>
      <sz val="9"/>
      <name val="Calibri"/>
      <family val="2"/>
    </font>
    <font>
      <sz val="11"/>
      <color rgb="FFFF0000"/>
      <name val="Calibri"/>
      <family val="2"/>
      <scheme val="minor"/>
    </font>
    <font>
      <b/>
      <sz val="9"/>
      <color rgb="FFFF0000"/>
      <name val="Calibri"/>
      <family val="2"/>
    </font>
    <font>
      <sz val="9"/>
      <color rgb="FFFF0000"/>
      <name val="Calibri"/>
      <family val="2"/>
    </font>
    <font>
      <b/>
      <sz val="12"/>
      <name val="Calibri"/>
      <family val="2"/>
    </font>
    <font>
      <sz val="10"/>
      <name val="Calibri"/>
      <family val="2"/>
    </font>
    <font>
      <sz val="9"/>
      <name val="Calibri"/>
      <family val="2"/>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7">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xf numFmtId="9" fontId="6" fillId="0" borderId="0" applyFont="0" applyFill="0" applyBorder="0" applyAlignment="0" applyProtection="0"/>
    <xf numFmtId="0" fontId="13" fillId="0" borderId="0"/>
    <xf numFmtId="0" fontId="6" fillId="0" borderId="0"/>
    <xf numFmtId="0" fontId="13" fillId="0" borderId="0"/>
    <xf numFmtId="0" fontId="6" fillId="0" borderId="4">
      <alignment wrapText="1"/>
    </xf>
    <xf numFmtId="0" fontId="6" fillId="0" borderId="0"/>
    <xf numFmtId="0" fontId="6" fillId="0" borderId="5">
      <alignment wrapText="1"/>
    </xf>
    <xf numFmtId="0" fontId="7" fillId="0" borderId="2">
      <alignment wrapText="1"/>
    </xf>
    <xf numFmtId="0" fontId="7" fillId="0" borderId="3">
      <alignment wrapText="1"/>
    </xf>
    <xf numFmtId="0" fontId="10" fillId="0" borderId="0">
      <alignment horizontal="left"/>
    </xf>
  </cellStyleXfs>
  <cellXfs count="302">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Border="1"/>
    <xf numFmtId="0" fontId="5" fillId="0" borderId="1" xfId="0" applyFont="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1" fillId="0" borderId="0" xfId="0" applyFont="1" applyAlignment="1">
      <alignment wrapText="1"/>
    </xf>
    <xf numFmtId="9" fontId="0" fillId="0" borderId="0" xfId="0" applyNumberFormat="1"/>
    <xf numFmtId="1" fontId="0" fillId="0" borderId="0" xfId="0" applyNumberFormat="1"/>
    <xf numFmtId="168" fontId="0" fillId="0" borderId="0" xfId="0" applyNumberFormat="1"/>
    <xf numFmtId="2" fontId="0" fillId="0" borderId="0" xfId="0" applyNumberFormat="1"/>
    <xf numFmtId="0" fontId="0" fillId="2" borderId="0" xfId="0" applyFill="1" applyAlignment="1">
      <alignment horizontal="right"/>
    </xf>
    <xf numFmtId="0" fontId="0" fillId="2" borderId="0" xfId="0" applyFill="1" applyAlignment="1">
      <alignment horizontal="left"/>
    </xf>
    <xf numFmtId="0" fontId="0" fillId="2" borderId="0" xfId="0"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Font="1"/>
    <xf numFmtId="0" fontId="15" fillId="0" borderId="0" xfId="0" applyFont="1"/>
    <xf numFmtId="0" fontId="16" fillId="0" borderId="6" xfId="0" applyFont="1" applyBorder="1" applyAlignment="1">
      <alignment horizontal="left"/>
    </xf>
    <xf numFmtId="0" fontId="16" fillId="0" borderId="6" xfId="0" applyFont="1" applyBorder="1" applyAlignment="1">
      <alignment horizontal="centerContinuous"/>
    </xf>
    <xf numFmtId="0" fontId="16" fillId="0" borderId="7" xfId="0" applyFont="1" applyBorder="1" applyAlignment="1">
      <alignment horizontal="centerContinuous"/>
    </xf>
    <xf numFmtId="0" fontId="16" fillId="0" borderId="7" xfId="0" applyFont="1" applyBorder="1" applyAlignment="1">
      <alignment horizontal="right"/>
    </xf>
    <xf numFmtId="170" fontId="16" fillId="0" borderId="8" xfId="0" applyNumberFormat="1" applyFont="1" applyBorder="1" applyAlignment="1">
      <alignment horizontal="right"/>
    </xf>
    <xf numFmtId="0" fontId="16" fillId="0" borderId="9" xfId="0" applyFont="1" applyBorder="1" applyAlignment="1">
      <alignment horizontal="right"/>
    </xf>
    <xf numFmtId="0" fontId="16" fillId="0" borderId="9" xfId="0" applyFont="1" applyBorder="1" applyAlignment="1">
      <alignment horizontal="right" wrapText="1"/>
    </xf>
    <xf numFmtId="0" fontId="16" fillId="0" borderId="0" xfId="0" applyFont="1" applyAlignment="1">
      <alignment horizontal="right"/>
    </xf>
    <xf numFmtId="0" fontId="16" fillId="0" borderId="0" xfId="0" applyFont="1" applyAlignment="1">
      <alignment horizontal="right" wrapText="1"/>
    </xf>
    <xf numFmtId="170" fontId="16" fillId="0" borderId="10" xfId="0" applyNumberFormat="1" applyFont="1" applyBorder="1" applyAlignment="1">
      <alignment horizontal="right" wrapText="1"/>
    </xf>
    <xf numFmtId="0" fontId="16" fillId="0" borderId="9" xfId="0" applyFont="1" applyBorder="1"/>
    <xf numFmtId="0" fontId="16" fillId="14" borderId="9" xfId="0" applyFont="1" applyFill="1" applyBorder="1"/>
    <xf numFmtId="0" fontId="17" fillId="0" borderId="0" xfId="0" applyFont="1"/>
    <xf numFmtId="0" fontId="16" fillId="0" borderId="0" xfId="0" applyFont="1"/>
    <xf numFmtId="170" fontId="16" fillId="0" borderId="10" xfId="0" applyNumberFormat="1" applyFont="1" applyBorder="1"/>
    <xf numFmtId="0" fontId="16" fillId="0" borderId="11" xfId="0" applyFont="1" applyBorder="1"/>
    <xf numFmtId="0" fontId="16" fillId="0" borderId="11" xfId="0" applyFont="1" applyBorder="1" applyAlignment="1">
      <alignment horizontal="right"/>
    </xf>
    <xf numFmtId="0" fontId="16" fillId="0" borderId="12" xfId="0" applyFont="1" applyBorder="1" applyAlignment="1">
      <alignment horizontal="right"/>
    </xf>
    <xf numFmtId="0" fontId="16" fillId="0" borderId="12" xfId="0" applyFont="1" applyBorder="1"/>
    <xf numFmtId="170" fontId="16" fillId="0" borderId="13" xfId="0" applyNumberFormat="1" applyFont="1" applyBorder="1"/>
    <xf numFmtId="0" fontId="0" fillId="0" borderId="9" xfId="0" applyBorder="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xf numFmtId="3" fontId="17" fillId="0" borderId="0" xfId="0" applyNumberFormat="1" applyFont="1" applyAlignment="1">
      <alignment vertical="top"/>
    </xf>
    <xf numFmtId="0" fontId="0" fillId="18" borderId="0" xfId="0" applyFill="1"/>
    <xf numFmtId="164" fontId="0" fillId="0" borderId="0" xfId="0" applyNumberFormat="1"/>
    <xf numFmtId="1" fontId="17" fillId="0" borderId="0" xfId="10" applyNumberFormat="1" applyFont="1" applyFill="1" applyBorder="1" applyAlignment="1"/>
    <xf numFmtId="0" fontId="17" fillId="0" borderId="9" xfId="0" applyFont="1" applyBorder="1"/>
    <xf numFmtId="164" fontId="17" fillId="0" borderId="0" xfId="9" applyNumberFormat="1" applyFont="1" applyFill="1" applyBorder="1" applyAlignment="1"/>
    <xf numFmtId="3" fontId="17" fillId="12" borderId="0" xfId="9" applyNumberFormat="1" applyFont="1" applyFill="1" applyBorder="1" applyAlignment="1"/>
    <xf numFmtId="164" fontId="17" fillId="16" borderId="0" xfId="10" applyNumberFormat="1" applyFont="1" applyFill="1" applyBorder="1" applyAlignment="1"/>
    <xf numFmtId="3" fontId="0" fillId="12" borderId="0" xfId="0" applyNumberFormat="1" applyFill="1"/>
    <xf numFmtId="164" fontId="0" fillId="12" borderId="0" xfId="0" applyNumberFormat="1" applyFill="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164" fontId="17" fillId="16" borderId="0" xfId="0" applyNumberFormat="1" applyFont="1" applyFill="1"/>
    <xf numFmtId="171" fontId="0" fillId="0" borderId="0" xfId="0" applyNumberFormat="1"/>
    <xf numFmtId="170" fontId="0" fillId="0" borderId="10" xfId="0" applyNumberFormat="1" applyBorder="1"/>
    <xf numFmtId="0" fontId="17" fillId="0" borderId="14" xfId="0" applyFont="1" applyBorder="1"/>
    <xf numFmtId="164" fontId="17" fillId="12" borderId="0" xfId="0" applyNumberFormat="1" applyFont="1" applyFill="1"/>
    <xf numFmtId="164" fontId="17" fillId="0" borderId="0" xfId="0" applyNumberFormat="1" applyFont="1"/>
    <xf numFmtId="0" fontId="0" fillId="0" borderId="14" xfId="0" applyBorder="1"/>
    <xf numFmtId="0" fontId="0" fillId="0" borderId="15" xfId="0" applyBorder="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xf numFmtId="171" fontId="0" fillId="0" borderId="16" xfId="0" applyNumberFormat="1" applyBorder="1"/>
    <xf numFmtId="170" fontId="0" fillId="0" borderId="17" xfId="0" applyNumberFormat="1" applyBorder="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xf numFmtId="0" fontId="17" fillId="0" borderId="0" xfId="9" applyNumberFormat="1" applyFont="1" applyBorder="1" applyAlignment="1"/>
    <xf numFmtId="0" fontId="0" fillId="0" borderId="6" xfId="0"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Border="1" applyAlignment="1">
      <alignment horizontal="right"/>
    </xf>
    <xf numFmtId="3" fontId="0" fillId="0" borderId="14" xfId="0" applyNumberFormat="1" applyBorder="1"/>
    <xf numFmtId="0" fontId="0" fillId="0" borderId="10" xfId="0" applyBorder="1"/>
    <xf numFmtId="3" fontId="0" fillId="0" borderId="15" xfId="0" applyNumberFormat="1" applyBorder="1"/>
    <xf numFmtId="0" fontId="0" fillId="0" borderId="16" xfId="0" applyBorder="1"/>
    <xf numFmtId="0" fontId="0" fillId="0" borderId="17" xfId="0" applyBorder="1"/>
    <xf numFmtId="0" fontId="0" fillId="0" borderId="6" xfId="0" applyBorder="1" applyAlignment="1">
      <alignment horizontal="left"/>
    </xf>
    <xf numFmtId="3" fontId="0" fillId="21" borderId="18" xfId="0" applyNumberFormat="1" applyFill="1"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16" xfId="0" applyBorder="1" applyAlignment="1">
      <alignment horizontal="right"/>
    </xf>
    <xf numFmtId="0" fontId="0" fillId="0" borderId="17" xfId="0" applyBorder="1" applyAlignment="1">
      <alignment horizontal="right"/>
    </xf>
    <xf numFmtId="0" fontId="0" fillId="20" borderId="0" xfId="0" applyFill="1"/>
    <xf numFmtId="0" fontId="0" fillId="20" borderId="10" xfId="0" applyFill="1" applyBorder="1"/>
    <xf numFmtId="2" fontId="0" fillId="0" borderId="8" xfId="0" applyNumberFormat="1" applyBorder="1"/>
    <xf numFmtId="2" fontId="0" fillId="0" borderId="10" xfId="0" applyNumberFormat="1" applyBorder="1"/>
    <xf numFmtId="2" fontId="0" fillId="0" borderId="17" xfId="0" applyNumberFormat="1" applyBorder="1"/>
    <xf numFmtId="0" fontId="0" fillId="16" borderId="0" xfId="0" applyFill="1" applyAlignment="1">
      <alignment horizontal="center"/>
    </xf>
    <xf numFmtId="168" fontId="0" fillId="16" borderId="0" xfId="0" applyNumberFormat="1" applyFill="1" applyAlignment="1">
      <alignment horizontal="center"/>
    </xf>
    <xf numFmtId="165" fontId="0" fillId="16" borderId="0" xfId="0" applyNumberFormat="1" applyFill="1" applyAlignment="1">
      <alignment horizontal="center"/>
    </xf>
    <xf numFmtId="0" fontId="0" fillId="0" borderId="0" xfId="0" applyAlignment="1">
      <alignment horizontal="center"/>
    </xf>
    <xf numFmtId="168" fontId="0" fillId="0" borderId="0" xfId="0" applyNumberFormat="1" applyAlignment="1">
      <alignment horizontal="center"/>
    </xf>
    <xf numFmtId="165" fontId="0" fillId="0" borderId="0" xfId="0" applyNumberFormat="1" applyAlignment="1">
      <alignment horizontal="center"/>
    </xf>
    <xf numFmtId="0" fontId="16" fillId="0" borderId="11" xfId="0" applyFont="1" applyBorder="1" applyAlignment="1">
      <alignment horizontal="right" wrapText="1"/>
    </xf>
    <xf numFmtId="0" fontId="16" fillId="0" borderId="12" xfId="0" applyFont="1" applyBorder="1" applyAlignment="1">
      <alignment horizontal="center" wrapText="1"/>
    </xf>
    <xf numFmtId="0" fontId="16" fillId="0" borderId="13" xfId="0" applyFont="1" applyBorder="1" applyAlignment="1">
      <alignment horizontal="right" wrapText="1"/>
    </xf>
    <xf numFmtId="0" fontId="16" fillId="0" borderId="12" xfId="0" applyFont="1" applyBorder="1" applyAlignment="1">
      <alignment horizontal="right" wrapText="1"/>
    </xf>
    <xf numFmtId="0" fontId="0" fillId="0" borderId="6" xfId="0" applyBorder="1" applyAlignment="1">
      <alignment horizontal="center"/>
    </xf>
    <xf numFmtId="165" fontId="0" fillId="0" borderId="7"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164" fontId="0" fillId="0" borderId="10" xfId="0" applyNumberFormat="1" applyBorder="1" applyAlignment="1">
      <alignment horizontal="center"/>
    </xf>
    <xf numFmtId="0" fontId="16" fillId="0" borderId="9" xfId="0" applyFont="1" applyBorder="1" applyAlignment="1">
      <alignment horizontal="center"/>
    </xf>
    <xf numFmtId="165" fontId="16" fillId="0" borderId="0" xfId="0" applyNumberFormat="1" applyFont="1" applyAlignment="1">
      <alignment horizontal="center"/>
    </xf>
    <xf numFmtId="164" fontId="16" fillId="0" borderId="10" xfId="0" applyNumberFormat="1" applyFont="1" applyBorder="1" applyAlignment="1">
      <alignment horizontal="center"/>
    </xf>
    <xf numFmtId="0" fontId="0" fillId="0" borderId="19" xfId="0" applyBorder="1" applyAlignment="1">
      <alignment horizontal="center"/>
    </xf>
    <xf numFmtId="165" fontId="0" fillId="0" borderId="16" xfId="0" applyNumberFormat="1" applyBorder="1" applyAlignment="1">
      <alignment horizontal="center"/>
    </xf>
    <xf numFmtId="164" fontId="0" fillId="0" borderId="17" xfId="0" applyNumberFormat="1" applyBorder="1" applyAlignment="1">
      <alignment horizontal="center"/>
    </xf>
    <xf numFmtId="0" fontId="16" fillId="0" borderId="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3" fontId="0" fillId="0" borderId="10" xfId="0" applyNumberFormat="1" applyBorder="1" applyAlignment="1">
      <alignment horizontal="center"/>
    </xf>
    <xf numFmtId="171" fontId="0" fillId="0" borderId="0" xfId="0" applyNumberFormat="1" applyAlignment="1">
      <alignment horizontal="center"/>
    </xf>
    <xf numFmtId="169" fontId="0" fillId="0" borderId="10" xfId="0" applyNumberFormat="1" applyBorder="1" applyAlignment="1">
      <alignment horizontal="center"/>
    </xf>
    <xf numFmtId="0" fontId="0" fillId="0" borderId="15" xfId="0" applyBorder="1" applyAlignment="1">
      <alignment horizontal="center"/>
    </xf>
    <xf numFmtId="171" fontId="0" fillId="0" borderId="16" xfId="0" applyNumberFormat="1" applyBorder="1" applyAlignment="1">
      <alignment horizontal="center"/>
    </xf>
    <xf numFmtId="169" fontId="0" fillId="0" borderId="16" xfId="0" applyNumberFormat="1" applyBorder="1" applyAlignment="1">
      <alignment horizontal="center"/>
    </xf>
    <xf numFmtId="3" fontId="0" fillId="0" borderId="17" xfId="0" applyNumberFormat="1" applyBorder="1"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67" fontId="0" fillId="0" borderId="10" xfId="0" applyNumberFormat="1" applyBorder="1" applyAlignment="1">
      <alignment horizontal="center"/>
    </xf>
    <xf numFmtId="166" fontId="0" fillId="0" borderId="0" xfId="0" applyNumberFormat="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11" fontId="0" fillId="0" borderId="0" xfId="0" applyNumberFormat="1"/>
    <xf numFmtId="0" fontId="1" fillId="4" borderId="0" xfId="0" applyFont="1" applyFill="1"/>
    <xf numFmtId="0" fontId="1" fillId="22" borderId="0" xfId="0" applyFont="1" applyFill="1"/>
    <xf numFmtId="0" fontId="0" fillId="22" borderId="0" xfId="0" applyFill="1"/>
    <xf numFmtId="0" fontId="26" fillId="0" borderId="0" xfId="1" applyFont="1"/>
    <xf numFmtId="0" fontId="6" fillId="0" borderId="0" xfId="3"/>
    <xf numFmtId="0" fontId="7" fillId="0" borderId="2" xfId="4">
      <alignment wrapText="1"/>
    </xf>
    <xf numFmtId="0" fontId="9" fillId="0" borderId="0" xfId="0" applyFont="1"/>
    <xf numFmtId="0" fontId="10" fillId="0" borderId="0" xfId="5">
      <alignment horizontal="left"/>
    </xf>
    <xf numFmtId="0" fontId="7" fillId="0" borderId="0" xfId="0" applyFont="1" applyAlignment="1">
      <alignment horizontal="right"/>
    </xf>
    <xf numFmtId="0" fontId="7" fillId="0" borderId="3" xfId="6">
      <alignment wrapText="1"/>
    </xf>
    <xf numFmtId="4" fontId="7" fillId="0" borderId="3" xfId="6" applyNumberFormat="1" applyAlignment="1">
      <alignment horizontal="right" wrapText="1"/>
    </xf>
    <xf numFmtId="164" fontId="7" fillId="0" borderId="3" xfId="6" applyNumberFormat="1" applyAlignment="1">
      <alignment horizontal="right" wrapText="1"/>
    </xf>
    <xf numFmtId="0" fontId="6" fillId="0" borderId="0" xfId="2"/>
    <xf numFmtId="0" fontId="11" fillId="0" borderId="0" xfId="2" applyFont="1"/>
    <xf numFmtId="0" fontId="28"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29"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0" fillId="12" borderId="1" xfId="0" applyFill="1" applyBorder="1"/>
    <xf numFmtId="0" fontId="0" fillId="12" borderId="0" xfId="0" applyFill="1"/>
    <xf numFmtId="177" fontId="0" fillId="0" borderId="0" xfId="9" applyNumberFormat="1" applyFont="1"/>
    <xf numFmtId="177" fontId="0" fillId="12" borderId="0" xfId="9" applyNumberFormat="1" applyFont="1" applyFill="1"/>
    <xf numFmtId="176" fontId="0" fillId="12" borderId="0" xfId="0" applyNumberFormat="1" applyFill="1" applyAlignment="1">
      <alignment horizontal="right"/>
    </xf>
    <xf numFmtId="4" fontId="0" fillId="0" borderId="0" xfId="0" applyNumberFormat="1"/>
    <xf numFmtId="0" fontId="5" fillId="12" borderId="1" xfId="0" applyFont="1" applyFill="1" applyBorder="1" applyAlignment="1">
      <alignment horizontal="right" vertical="center" wrapText="1"/>
    </xf>
    <xf numFmtId="4" fontId="0" fillId="12" borderId="0" xfId="0" applyNumberFormat="1" applyFill="1" applyAlignment="1">
      <alignment horizontal="right"/>
    </xf>
    <xf numFmtId="0" fontId="6" fillId="0" borderId="5" xfId="2" applyBorder="1"/>
    <xf numFmtId="0" fontId="6" fillId="0" borderId="4" xfId="22">
      <alignment wrapText="1"/>
    </xf>
    <xf numFmtId="11" fontId="6" fillId="23" borderId="0" xfId="2" applyNumberFormat="1" applyFill="1"/>
    <xf numFmtId="11" fontId="6" fillId="12" borderId="0" xfId="2" applyNumberFormat="1" applyFill="1"/>
    <xf numFmtId="9" fontId="0" fillId="0" borderId="0" xfId="27" applyFont="1"/>
    <xf numFmtId="11" fontId="6" fillId="0" borderId="0" xfId="2" applyNumberFormat="1" applyAlignment="1">
      <alignment horizontal="left"/>
    </xf>
    <xf numFmtId="0" fontId="27" fillId="0" borderId="0" xfId="2" applyFont="1"/>
    <xf numFmtId="0" fontId="7" fillId="12" borderId="3" xfId="23" applyFill="1">
      <alignment wrapText="1"/>
    </xf>
    <xf numFmtId="4" fontId="7" fillId="12" borderId="3" xfId="23" applyNumberFormat="1" applyFill="1" applyAlignment="1">
      <alignment horizontal="right" wrapText="1"/>
    </xf>
    <xf numFmtId="0" fontId="7" fillId="0" borderId="2" xfId="24" applyAlignment="1">
      <alignment horizontal="right" wrapText="1"/>
    </xf>
    <xf numFmtId="4" fontId="0" fillId="12" borderId="0" xfId="0" applyNumberFormat="1" applyFill="1"/>
    <xf numFmtId="9" fontId="0" fillId="0" borderId="0" xfId="10" applyFont="1"/>
    <xf numFmtId="177" fontId="0" fillId="0" borderId="0" xfId="0" applyNumberFormat="1"/>
    <xf numFmtId="0" fontId="0" fillId="0" borderId="23" xfId="0" applyBorder="1"/>
    <xf numFmtId="0" fontId="0" fillId="0" borderId="24" xfId="0" applyBorder="1"/>
    <xf numFmtId="11" fontId="0" fillId="0" borderId="24" xfId="0" applyNumberFormat="1" applyBorder="1"/>
    <xf numFmtId="0" fontId="0" fillId="0" borderId="25" xfId="0" applyBorder="1"/>
    <xf numFmtId="0" fontId="31" fillId="0" borderId="3" xfId="23" applyFont="1">
      <alignment wrapText="1"/>
    </xf>
    <xf numFmtId="4" fontId="31" fillId="0" borderId="3" xfId="23" applyNumberFormat="1" applyFont="1" applyAlignment="1">
      <alignment horizontal="right" wrapText="1"/>
    </xf>
    <xf numFmtId="0" fontId="32" fillId="0" borderId="0" xfId="2" applyFont="1"/>
    <xf numFmtId="0" fontId="32" fillId="0" borderId="4" xfId="22" applyFont="1">
      <alignment wrapText="1"/>
    </xf>
    <xf numFmtId="4" fontId="32" fillId="0" borderId="4" xfId="22" applyNumberFormat="1" applyFont="1" applyAlignment="1">
      <alignment horizontal="right" wrapText="1"/>
    </xf>
    <xf numFmtId="164" fontId="7" fillId="0" borderId="3" xfId="10" applyNumberFormat="1" applyFont="1" applyBorder="1" applyAlignment="1">
      <alignment horizontal="right" wrapText="1"/>
    </xf>
    <xf numFmtId="164" fontId="29" fillId="0" borderId="2" xfId="10" applyNumberFormat="1" applyFont="1" applyBorder="1" applyAlignment="1">
      <alignment horizontal="right"/>
    </xf>
    <xf numFmtId="164" fontId="7" fillId="12" borderId="3" xfId="10" applyNumberFormat="1" applyFont="1" applyFill="1" applyBorder="1" applyAlignment="1">
      <alignment horizontal="right" wrapText="1"/>
    </xf>
    <xf numFmtId="164" fontId="29" fillId="0" borderId="0" xfId="10" applyNumberFormat="1" applyFont="1" applyAlignment="1">
      <alignment horizontal="right"/>
    </xf>
    <xf numFmtId="164" fontId="0" fillId="0" borderId="4" xfId="10" applyNumberFormat="1" applyFont="1" applyBorder="1" applyAlignment="1">
      <alignment horizontal="right" wrapText="1"/>
    </xf>
    <xf numFmtId="164" fontId="30" fillId="0" borderId="4" xfId="10" applyNumberFormat="1" applyFont="1" applyBorder="1" applyAlignment="1">
      <alignment horizontal="right" wrapText="1"/>
    </xf>
    <xf numFmtId="0" fontId="33" fillId="0" borderId="0" xfId="26" applyFont="1">
      <alignment horizontal="left"/>
    </xf>
    <xf numFmtId="0" fontId="11" fillId="0" borderId="0" xfId="25" applyFont="1"/>
    <xf numFmtId="0" fontId="11" fillId="0" borderId="0" xfId="2" applyFont="1" applyAlignment="1">
      <alignment horizontal="left"/>
    </xf>
    <xf numFmtId="0" fontId="29" fillId="0" borderId="2" xfId="24" applyFont="1">
      <alignment wrapText="1"/>
    </xf>
    <xf numFmtId="0" fontId="29" fillId="0" borderId="2" xfId="24" applyFont="1" applyAlignment="1">
      <alignment horizontal="right"/>
    </xf>
    <xf numFmtId="0" fontId="29" fillId="0" borderId="3" xfId="23" applyFont="1">
      <alignment wrapText="1"/>
    </xf>
    <xf numFmtId="0" fontId="11" fillId="0" borderId="4" xfId="22" applyFont="1">
      <alignment wrapText="1"/>
    </xf>
    <xf numFmtId="4" fontId="11" fillId="0" borderId="4" xfId="22" applyNumberFormat="1" applyFont="1" applyAlignment="1">
      <alignment horizontal="right" wrapText="1"/>
    </xf>
    <xf numFmtId="164" fontId="11" fillId="0" borderId="4" xfId="22" applyNumberFormat="1" applyFont="1" applyAlignment="1">
      <alignment horizontal="right" wrapText="1"/>
    </xf>
    <xf numFmtId="4" fontId="29" fillId="0" borderId="3" xfId="23" applyNumberFormat="1" applyFont="1" applyAlignment="1">
      <alignment horizontal="right" wrapText="1"/>
    </xf>
    <xf numFmtId="164" fontId="29" fillId="0" borderId="3" xfId="23" applyNumberFormat="1" applyFont="1" applyAlignment="1">
      <alignment horizontal="right" wrapText="1"/>
    </xf>
    <xf numFmtId="3" fontId="11" fillId="0" borderId="4" xfId="22" applyNumberFormat="1" applyFont="1" applyAlignment="1">
      <alignment horizontal="right" wrapText="1"/>
    </xf>
    <xf numFmtId="165" fontId="11" fillId="0" borderId="4" xfId="22" applyNumberFormat="1" applyFont="1" applyAlignment="1">
      <alignment horizontal="right" wrapText="1"/>
    </xf>
    <xf numFmtId="0" fontId="34" fillId="0" borderId="0" xfId="2" applyFont="1"/>
    <xf numFmtId="164" fontId="6" fillId="0" borderId="0" xfId="10" applyNumberFormat="1" applyFont="1"/>
    <xf numFmtId="164" fontId="32" fillId="0" borderId="0" xfId="10" applyNumberFormat="1" applyFont="1"/>
    <xf numFmtId="164" fontId="6" fillId="0" borderId="0" xfId="10" applyNumberFormat="1" applyFont="1" applyAlignment="1">
      <alignment horizontal="right"/>
    </xf>
    <xf numFmtId="0" fontId="6" fillId="0" borderId="0" xfId="32"/>
    <xf numFmtId="0" fontId="7" fillId="0" borderId="2" xfId="34" applyAlignment="1"/>
    <xf numFmtId="0" fontId="33" fillId="0" borderId="0" xfId="36" applyFont="1">
      <alignment horizontal="left"/>
    </xf>
    <xf numFmtId="0" fontId="11" fillId="0" borderId="0" xfId="32" applyFont="1"/>
    <xf numFmtId="0" fontId="29" fillId="0" borderId="2" xfId="34" applyFont="1" applyAlignment="1"/>
    <xf numFmtId="0" fontId="29" fillId="0" borderId="2" xfId="34" applyFont="1" applyAlignment="1">
      <alignment horizontal="right"/>
    </xf>
    <xf numFmtId="0" fontId="29" fillId="0" borderId="3" xfId="35" applyFont="1" applyAlignment="1"/>
    <xf numFmtId="0" fontId="11" fillId="0" borderId="4" xfId="31" applyFont="1" applyAlignment="1"/>
    <xf numFmtId="4" fontId="11" fillId="0" borderId="4" xfId="31" applyNumberFormat="1" applyFont="1" applyAlignment="1">
      <alignment horizontal="right"/>
    </xf>
    <xf numFmtId="164" fontId="11" fillId="0" borderId="4" xfId="31" applyNumberFormat="1" applyFont="1" applyAlignment="1">
      <alignment horizontal="right"/>
    </xf>
    <xf numFmtId="0" fontId="11" fillId="0" borderId="5" xfId="2" applyFont="1" applyBorder="1"/>
    <xf numFmtId="3" fontId="11" fillId="0" borderId="4" xfId="31" applyNumberFormat="1" applyFont="1" applyAlignment="1">
      <alignment horizontal="right"/>
    </xf>
    <xf numFmtId="169" fontId="11" fillId="0" borderId="4" xfId="31" applyNumberFormat="1" applyFont="1" applyAlignment="1">
      <alignment horizontal="right"/>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0" xfId="2"/>
    <xf numFmtId="0" fontId="35" fillId="0" borderId="5" xfId="21" applyFont="1">
      <alignment wrapText="1"/>
    </xf>
    <xf numFmtId="0" fontId="6" fillId="0" borderId="5" xfId="2" applyBorder="1"/>
    <xf numFmtId="0" fontId="0" fillId="0" borderId="0" xfId="0"/>
    <xf numFmtId="0" fontId="35" fillId="0" borderId="5" xfId="33" applyFont="1" applyAlignment="1"/>
    <xf numFmtId="0" fontId="11" fillId="0" borderId="0" xfId="2" applyFont="1"/>
    <xf numFmtId="0" fontId="11" fillId="0" borderId="5" xfId="21" applyFont="1">
      <alignment wrapText="1"/>
    </xf>
  </cellXfs>
  <cellStyles count="37">
    <cellStyle name="Body: normal cell" xfId="7" xr:uid="{00000000-0005-0000-0000-000000000000}"/>
    <cellStyle name="Body: normal cell 2" xfId="15" xr:uid="{00000000-0005-0000-0000-000001000000}"/>
    <cellStyle name="Body: normal cell 2 2" xfId="31" xr:uid="{D1FE2E30-B1FC-481B-BE3D-09B590B7879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2 2" xfId="32" xr:uid="{273FFB9A-635C-481F-B917-E0F5D2D4C1A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2 2" xfId="33" xr:uid="{C078E2A6-F48A-4B2F-98AB-C95F058ED1A5}"/>
    <cellStyle name="Footnotes: top row 3" xfId="21" xr:uid="{8A775C82-5C61-4D7B-A6D8-70CEAAAC375B}"/>
    <cellStyle name="Header: bottom row" xfId="4" xr:uid="{00000000-0005-0000-0000-000008000000}"/>
    <cellStyle name="Header: bottom row 2" xfId="12" xr:uid="{00000000-0005-0000-0000-000009000000}"/>
    <cellStyle name="Header: bottom row 2 2" xfId="34" xr:uid="{DA5B4D03-0D24-46E5-AD61-7A4EA198A6CA}"/>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Normal 3" xfId="30" xr:uid="{AC580BE3-4547-48E9-99FD-938AB06B9F6E}"/>
    <cellStyle name="Normal 4" xfId="29" xr:uid="{DEF297B8-1C43-46DE-9267-A0FE6F009557}"/>
    <cellStyle name="Normal 5" xfId="28" xr:uid="{745BDA17-13E3-4571-908A-E0B9276F5358}"/>
    <cellStyle name="Parent row" xfId="6" xr:uid="{00000000-0005-0000-0000-00000E000000}"/>
    <cellStyle name="Parent row 2" xfId="14" xr:uid="{00000000-0005-0000-0000-00000F000000}"/>
    <cellStyle name="Parent row 2 2" xfId="35" xr:uid="{FB6159C2-3816-462C-9C7E-597FA8726819}"/>
    <cellStyle name="Parent row 3" xfId="23" xr:uid="{331FC99C-93DD-42D6-8CB1-F9333C05A143}"/>
    <cellStyle name="Percent" xfId="10" builtinId="5"/>
    <cellStyle name="Percent 2" xfId="27" xr:uid="{9E1DDFDA-DFF4-4D40-BF83-8294F9197DDF}"/>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2 2" xfId="36" xr:uid="{4DA32883-3F28-49DD-A335-06D63994080A}"/>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'growth rate gas and oil'!$C$78:$AH$78</c:f>
              <c:numCache>
                <c:formatCode>General</c:formatCode>
                <c:ptCount val="32"/>
                <c:pt idx="0">
                  <c:v>2.4050854715983412E+16</c:v>
                </c:pt>
                <c:pt idx="1">
                  <c:v>2.2480428816440108E+16</c:v>
                </c:pt>
                <c:pt idx="2">
                  <c:v>2.1824346133932648E+16</c:v>
                </c:pt>
                <c:pt idx="3">
                  <c:v>2.3255085897106E+16</c:v>
                </c:pt>
                <c:pt idx="4">
                  <c:v>2.4315902770290688E+16</c:v>
                </c:pt>
                <c:pt idx="5">
                  <c:v>2.5080418377795212E+16</c:v>
                </c:pt>
                <c:pt idx="6">
                  <c:v>2.532476908983536E+16</c:v>
                </c:pt>
                <c:pt idx="7">
                  <c:v>2.5648185731522452E+16</c:v>
                </c:pt>
                <c:pt idx="8">
                  <c:v>2.5799605601332724E+16</c:v>
                </c:pt>
                <c:pt idx="9">
                  <c:v>2.6041094327589408E+16</c:v>
                </c:pt>
                <c:pt idx="10">
                  <c:v>2.5979175816331248E+16</c:v>
                </c:pt>
                <c:pt idx="11">
                  <c:v>2.5949610809125924E+16</c:v>
                </c:pt>
                <c:pt idx="12">
                  <c:v>2.5804184370314396E+16</c:v>
                </c:pt>
                <c:pt idx="13">
                  <c:v>2.5809843018382692E+16</c:v>
                </c:pt>
                <c:pt idx="14">
                  <c:v>2.5824408117216496E+16</c:v>
                </c:pt>
                <c:pt idx="15">
                  <c:v>2.5822442288179784E+16</c:v>
                </c:pt>
                <c:pt idx="16">
                  <c:v>2.5853599555664068E+16</c:v>
                </c:pt>
                <c:pt idx="17">
                  <c:v>2.5739109917528968E+16</c:v>
                </c:pt>
                <c:pt idx="18">
                  <c:v>2.5625843053633732E+16</c:v>
                </c:pt>
                <c:pt idx="19">
                  <c:v>2.5442988291470024E+16</c:v>
                </c:pt>
                <c:pt idx="20">
                  <c:v>2.5275939774613968E+16</c:v>
                </c:pt>
                <c:pt idx="21">
                  <c:v>2.5136033171436164E+16</c:v>
                </c:pt>
                <c:pt idx="22">
                  <c:v>2.4919926707113536E+16</c:v>
                </c:pt>
                <c:pt idx="23">
                  <c:v>2.4988434726295384E+16</c:v>
                </c:pt>
                <c:pt idx="24">
                  <c:v>2.5136235266010028E+16</c:v>
                </c:pt>
                <c:pt idx="25">
                  <c:v>2.5298858115834312E+16</c:v>
                </c:pt>
                <c:pt idx="26">
                  <c:v>2.5308691343736544E+16</c:v>
                </c:pt>
                <c:pt idx="27">
                  <c:v>2.5290825366862896E+16</c:v>
                </c:pt>
                <c:pt idx="28">
                  <c:v>2.5082106581962776E+16</c:v>
                </c:pt>
                <c:pt idx="29">
                  <c:v>2.5108050217713132E+16</c:v>
                </c:pt>
                <c:pt idx="30">
                  <c:v>2.5398206991803984E+16</c:v>
                </c:pt>
                <c:pt idx="31">
                  <c:v>2.5537409326012248E+16</c:v>
                </c:pt>
              </c:numCache>
            </c:numRef>
          </c:val>
          <c:smooth val="0"/>
          <c:extLst>
            <c:ext xmlns:c16="http://schemas.microsoft.com/office/drawing/2014/chart" uri="{C3380CC4-5D6E-409C-BE32-E72D297353CC}">
              <c16:uniqueId val="{00000000-171E-42CD-BB1F-97B38810356A}"/>
            </c:ext>
          </c:extLst>
        </c:ser>
        <c:ser>
          <c:idx val="1"/>
          <c:order val="1"/>
          <c:spPr>
            <a:ln w="28575" cap="rnd">
              <a:solidFill>
                <a:schemeClr val="accent2"/>
              </a:solidFill>
              <a:round/>
            </a:ln>
            <a:effectLst/>
          </c:spPr>
          <c:marker>
            <c:symbol val="none"/>
          </c:marker>
          <c:val>
            <c:numRef>
              <c:f>'growth rate gas and oil'!$C$79:$AH$79</c:f>
              <c:numCache>
                <c:formatCode>General</c:formatCode>
                <c:ptCount val="32"/>
              </c:numCache>
            </c:numRef>
          </c:val>
          <c:smooth val="0"/>
          <c:extLst>
            <c:ext xmlns:c16="http://schemas.microsoft.com/office/drawing/2014/chart" uri="{C3380CC4-5D6E-409C-BE32-E72D297353CC}">
              <c16:uniqueId val="{00000001-171E-42CD-BB1F-97B38810356A}"/>
            </c:ext>
          </c:extLst>
        </c:ser>
        <c:dLbls>
          <c:showLegendKey val="0"/>
          <c:showVal val="0"/>
          <c:showCatName val="0"/>
          <c:showSerName val="0"/>
          <c:showPercent val="0"/>
          <c:showBubbleSize val="0"/>
        </c:dLbls>
        <c:smooth val="0"/>
        <c:axId val="589463215"/>
        <c:axId val="589441167"/>
      </c:lineChart>
      <c:catAx>
        <c:axId val="5894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1167"/>
        <c:crosses val="autoZero"/>
        <c:auto val="1"/>
        <c:lblAlgn val="ctr"/>
        <c:lblOffset val="100"/>
        <c:noMultiLvlLbl val="0"/>
      </c:catAx>
      <c:valAx>
        <c:axId val="589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102053</xdr:colOff>
      <xdr:row>81</xdr:row>
      <xdr:rowOff>17007</xdr:rowOff>
    </xdr:from>
    <xdr:to>
      <xdr:col>11</xdr:col>
      <xdr:colOff>510267</xdr:colOff>
      <xdr:row>99</xdr:row>
      <xdr:rowOff>155120</xdr:rowOff>
    </xdr:to>
    <xdr:graphicFrame macro="">
      <xdr:nvGraphicFramePr>
        <xdr:cNvPr id="2" name="Chart 1">
          <a:extLst>
            <a:ext uri="{FF2B5EF4-FFF2-40B4-BE49-F238E27FC236}">
              <a16:creationId xmlns:a16="http://schemas.microsoft.com/office/drawing/2014/main" id="{955C2573-25A7-4AC9-D06C-2242C39B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abSelected="1" workbookViewId="0">
      <selection activeCell="B31" sqref="B31"/>
    </sheetView>
  </sheetViews>
  <sheetFormatPr defaultRowHeight="15" x14ac:dyDescent="0.25"/>
  <cols>
    <col min="2" max="2" width="82.7109375" customWidth="1"/>
  </cols>
  <sheetData>
    <row r="1" spans="1:2" x14ac:dyDescent="0.25">
      <c r="A1" s="1" t="s">
        <v>578</v>
      </c>
    </row>
    <row r="2" spans="1:2" x14ac:dyDescent="0.25">
      <c r="A2" s="1" t="s">
        <v>579</v>
      </c>
    </row>
    <row r="3" spans="1:2" x14ac:dyDescent="0.25">
      <c r="A3" s="1" t="s">
        <v>580</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241</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240</v>
      </c>
    </row>
    <row r="27" spans="2:2" x14ac:dyDescent="0.25">
      <c r="B27" s="2" t="s">
        <v>13</v>
      </c>
    </row>
    <row r="28" spans="2:2" x14ac:dyDescent="0.25">
      <c r="B28" t="s">
        <v>2</v>
      </c>
    </row>
    <row r="29" spans="2:2" x14ac:dyDescent="0.25">
      <c r="B29" s="3">
        <v>2020</v>
      </c>
    </row>
    <row r="30" spans="2:2" x14ac:dyDescent="0.25">
      <c r="B30" t="s">
        <v>14</v>
      </c>
    </row>
    <row r="31" spans="2:2" x14ac:dyDescent="0.25">
      <c r="B31" s="4" t="s">
        <v>610</v>
      </c>
    </row>
    <row r="32" spans="2:2" x14ac:dyDescent="0.25">
      <c r="B32" t="s">
        <v>15</v>
      </c>
    </row>
    <row r="34" spans="2:2" x14ac:dyDescent="0.25">
      <c r="B34" s="2" t="s">
        <v>16</v>
      </c>
    </row>
    <row r="35" spans="2:2" x14ac:dyDescent="0.25">
      <c r="B35" t="s">
        <v>17</v>
      </c>
    </row>
    <row r="36" spans="2:2" x14ac:dyDescent="0.25">
      <c r="B36" s="3">
        <v>2017</v>
      </c>
    </row>
    <row r="37" spans="2:2" x14ac:dyDescent="0.25">
      <c r="B37" t="s">
        <v>18</v>
      </c>
    </row>
    <row r="38" spans="2:2" x14ac:dyDescent="0.25">
      <c r="B38" s="4" t="s">
        <v>19</v>
      </c>
    </row>
    <row r="39" spans="2:2" x14ac:dyDescent="0.25">
      <c r="B39" t="s">
        <v>20</v>
      </c>
    </row>
    <row r="41" spans="2:2" x14ac:dyDescent="0.25">
      <c r="B41" s="2" t="s">
        <v>576</v>
      </c>
    </row>
    <row r="42" spans="2:2" x14ac:dyDescent="0.25">
      <c r="B42" t="s">
        <v>2</v>
      </c>
    </row>
    <row r="43" spans="2:2" x14ac:dyDescent="0.25">
      <c r="B43" s="3" t="s">
        <v>646</v>
      </c>
    </row>
    <row r="44" spans="2:2" x14ac:dyDescent="0.25">
      <c r="B44" t="s">
        <v>647</v>
      </c>
    </row>
    <row r="45" spans="2:2" x14ac:dyDescent="0.25">
      <c r="B45" s="4" t="s">
        <v>21</v>
      </c>
    </row>
    <row r="46" spans="2:2" x14ac:dyDescent="0.25">
      <c r="B46" t="s">
        <v>22</v>
      </c>
    </row>
    <row r="48" spans="2:2" x14ac:dyDescent="0.25">
      <c r="B48" s="2" t="s">
        <v>250</v>
      </c>
    </row>
    <row r="49" spans="2:2" x14ac:dyDescent="0.25">
      <c r="B49" t="s">
        <v>251</v>
      </c>
    </row>
    <row r="50" spans="2:2" x14ac:dyDescent="0.25">
      <c r="B50" s="3">
        <v>2016</v>
      </c>
    </row>
    <row r="51" spans="2:2" x14ac:dyDescent="0.25">
      <c r="B51" t="s">
        <v>252</v>
      </c>
    </row>
    <row r="52" spans="2:2" x14ac:dyDescent="0.25">
      <c r="B52" s="4" t="s">
        <v>253</v>
      </c>
    </row>
    <row r="54" spans="2:2" x14ac:dyDescent="0.25">
      <c r="B54" s="2" t="s">
        <v>63</v>
      </c>
    </row>
    <row r="55" spans="2:2" x14ac:dyDescent="0.25">
      <c r="B55" t="s">
        <v>269</v>
      </c>
    </row>
    <row r="56" spans="2:2" x14ac:dyDescent="0.25">
      <c r="B56" s="3">
        <v>2018</v>
      </c>
    </row>
    <row r="57" spans="2:2" x14ac:dyDescent="0.25">
      <c r="B57" t="s">
        <v>270</v>
      </c>
    </row>
    <row r="58" spans="2:2" x14ac:dyDescent="0.25">
      <c r="B58" s="4" t="s">
        <v>271</v>
      </c>
    </row>
    <row r="59" spans="2:2" x14ac:dyDescent="0.25">
      <c r="B59" s="4"/>
    </row>
    <row r="60" spans="2:2" x14ac:dyDescent="0.25">
      <c r="B60" s="2" t="s">
        <v>547</v>
      </c>
    </row>
    <row r="61" spans="2:2" x14ac:dyDescent="0.25">
      <c r="B61" t="s">
        <v>542</v>
      </c>
    </row>
    <row r="62" spans="2:2" x14ac:dyDescent="0.25">
      <c r="B62" s="3">
        <v>2021</v>
      </c>
    </row>
    <row r="63" spans="2:2" x14ac:dyDescent="0.25">
      <c r="B63" t="s">
        <v>596</v>
      </c>
    </row>
    <row r="64" spans="2:2" x14ac:dyDescent="0.25">
      <c r="B64" s="193" t="s">
        <v>543</v>
      </c>
    </row>
    <row r="65" spans="1:2" x14ac:dyDescent="0.25">
      <c r="B65" t="s">
        <v>648</v>
      </c>
    </row>
    <row r="67" spans="1:2" x14ac:dyDescent="0.25">
      <c r="B67" s="2" t="s">
        <v>548</v>
      </c>
    </row>
    <row r="68" spans="1:2" x14ac:dyDescent="0.25">
      <c r="B68" t="s">
        <v>544</v>
      </c>
    </row>
    <row r="69" spans="1:2" x14ac:dyDescent="0.25">
      <c r="B69" s="3">
        <v>2019</v>
      </c>
    </row>
    <row r="70" spans="1:2" x14ac:dyDescent="0.25">
      <c r="B70" t="s">
        <v>583</v>
      </c>
    </row>
    <row r="71" spans="1:2" x14ac:dyDescent="0.25">
      <c r="B71" s="4" t="s">
        <v>545</v>
      </c>
    </row>
    <row r="72" spans="1:2" x14ac:dyDescent="0.25">
      <c r="B72" t="s">
        <v>546</v>
      </c>
    </row>
    <row r="74" spans="1:2" x14ac:dyDescent="0.25">
      <c r="B74" s="2" t="s">
        <v>549</v>
      </c>
    </row>
    <row r="75" spans="1:2" x14ac:dyDescent="0.25">
      <c r="B75" t="s">
        <v>550</v>
      </c>
    </row>
    <row r="76" spans="1:2" x14ac:dyDescent="0.25">
      <c r="B76" s="3">
        <v>2019</v>
      </c>
    </row>
    <row r="77" spans="1:2" x14ac:dyDescent="0.25">
      <c r="B77" t="s">
        <v>552</v>
      </c>
    </row>
    <row r="78" spans="1:2" x14ac:dyDescent="0.25">
      <c r="B78" s="4" t="s">
        <v>551</v>
      </c>
    </row>
    <row r="79" spans="1:2" x14ac:dyDescent="0.25">
      <c r="B79" s="198"/>
    </row>
    <row r="80" spans="1:2" x14ac:dyDescent="0.25">
      <c r="A80" s="1" t="s">
        <v>23</v>
      </c>
    </row>
    <row r="82" spans="1:1" x14ac:dyDescent="0.25">
      <c r="A82" s="1" t="s">
        <v>562</v>
      </c>
    </row>
    <row r="83" spans="1:1" x14ac:dyDescent="0.25">
      <c r="A83" t="s">
        <v>557</v>
      </c>
    </row>
    <row r="84" spans="1:1" x14ac:dyDescent="0.25">
      <c r="A84" t="s">
        <v>558</v>
      </c>
    </row>
    <row r="85" spans="1:1" x14ac:dyDescent="0.25">
      <c r="A85" t="s">
        <v>559</v>
      </c>
    </row>
    <row r="86" spans="1:1" x14ac:dyDescent="0.25">
      <c r="A86" t="s">
        <v>560</v>
      </c>
    </row>
    <row r="87" spans="1:1" x14ac:dyDescent="0.25">
      <c r="A87" t="s">
        <v>561</v>
      </c>
    </row>
    <row r="89" spans="1:1" x14ac:dyDescent="0.25">
      <c r="A89" s="1" t="s">
        <v>563</v>
      </c>
    </row>
    <row r="90" spans="1:1" x14ac:dyDescent="0.25">
      <c r="A90" t="s">
        <v>577</v>
      </c>
    </row>
    <row r="91" spans="1:1" x14ac:dyDescent="0.25">
      <c r="A91" t="s">
        <v>571</v>
      </c>
    </row>
    <row r="92" spans="1:1" x14ac:dyDescent="0.25">
      <c r="A92" t="s">
        <v>574</v>
      </c>
    </row>
    <row r="93" spans="1:1" x14ac:dyDescent="0.25">
      <c r="A93" t="s">
        <v>575</v>
      </c>
    </row>
    <row r="95" spans="1:1" x14ac:dyDescent="0.25">
      <c r="A95" s="1" t="s">
        <v>567</v>
      </c>
    </row>
    <row r="96" spans="1:1" x14ac:dyDescent="0.25">
      <c r="A96" t="s">
        <v>568</v>
      </c>
    </row>
    <row r="97" spans="1:1" x14ac:dyDescent="0.25">
      <c r="A97" t="s">
        <v>569</v>
      </c>
    </row>
    <row r="98" spans="1:1" x14ac:dyDescent="0.25">
      <c r="A98" t="s">
        <v>570</v>
      </c>
    </row>
    <row r="100" spans="1:1" x14ac:dyDescent="0.25">
      <c r="A100" s="1" t="s">
        <v>564</v>
      </c>
    </row>
    <row r="101" spans="1:1" x14ac:dyDescent="0.25">
      <c r="A101" t="s">
        <v>24</v>
      </c>
    </row>
    <row r="102" spans="1:1" x14ac:dyDescent="0.25">
      <c r="A102" t="s">
        <v>25</v>
      </c>
    </row>
    <row r="103" spans="1:1" x14ac:dyDescent="0.25">
      <c r="A103" t="s">
        <v>26</v>
      </c>
    </row>
    <row r="104" spans="1:1" x14ac:dyDescent="0.25">
      <c r="A104" t="s">
        <v>27</v>
      </c>
    </row>
    <row r="105" spans="1:1" x14ac:dyDescent="0.25">
      <c r="A105" t="s">
        <v>565</v>
      </c>
    </row>
    <row r="106" spans="1:1" x14ac:dyDescent="0.25">
      <c r="A106" t="s">
        <v>28</v>
      </c>
    </row>
    <row r="107" spans="1:1" x14ac:dyDescent="0.25">
      <c r="A107" t="s">
        <v>566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9CA3-629F-4433-A841-694178524AFD}">
  <dimension ref="A1:AJ46"/>
  <sheetViews>
    <sheetView topLeftCell="A2" workbookViewId="0">
      <selection activeCell="S31" sqref="S31"/>
    </sheetView>
  </sheetViews>
  <sheetFormatPr defaultRowHeight="15" x14ac:dyDescent="0.25"/>
  <sheetData>
    <row r="1" spans="1:35" x14ac:dyDescent="0.25">
      <c r="A1" t="s">
        <v>823</v>
      </c>
    </row>
    <row r="2" spans="1:35" x14ac:dyDescent="0.25">
      <c r="A2" t="s">
        <v>940</v>
      </c>
    </row>
    <row r="3" spans="1:35" x14ac:dyDescent="0.25">
      <c r="A3" t="s">
        <v>941</v>
      </c>
    </row>
    <row r="4" spans="1:35" x14ac:dyDescent="0.25">
      <c r="A4" t="s">
        <v>798</v>
      </c>
    </row>
    <row r="5" spans="1:35" x14ac:dyDescent="0.2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868</v>
      </c>
    </row>
    <row r="8" spans="1:35" x14ac:dyDescent="0.25">
      <c r="A8" t="s">
        <v>824</v>
      </c>
    </row>
    <row r="9" spans="1:35" x14ac:dyDescent="0.25">
      <c r="A9" t="s">
        <v>802</v>
      </c>
      <c r="B9" t="s">
        <v>942</v>
      </c>
      <c r="C9" t="s">
        <v>943</v>
      </c>
      <c r="D9" t="s">
        <v>825</v>
      </c>
      <c r="F9">
        <v>36.11721</v>
      </c>
      <c r="G9">
        <v>36.160473000000003</v>
      </c>
      <c r="H9">
        <v>35.236457999999999</v>
      </c>
      <c r="I9">
        <v>35.385081999999997</v>
      </c>
      <c r="J9">
        <v>35.842360999999997</v>
      </c>
      <c r="K9">
        <v>35.789593000000004</v>
      </c>
      <c r="L9">
        <v>36.084969000000001</v>
      </c>
      <c r="M9">
        <v>36.326552999999997</v>
      </c>
      <c r="N9">
        <v>36.675776999999997</v>
      </c>
      <c r="O9">
        <v>37.108832999999997</v>
      </c>
      <c r="P9">
        <v>37.608638999999997</v>
      </c>
      <c r="Q9">
        <v>38.184341000000003</v>
      </c>
      <c r="R9">
        <v>38.686110999999997</v>
      </c>
      <c r="S9">
        <v>39.140957</v>
      </c>
      <c r="T9">
        <v>39.498707000000003</v>
      </c>
      <c r="U9">
        <v>39.853999999999999</v>
      </c>
      <c r="V9">
        <v>40.120361000000003</v>
      </c>
      <c r="W9">
        <v>40.358707000000003</v>
      </c>
      <c r="X9">
        <v>40.500950000000003</v>
      </c>
      <c r="Y9">
        <v>40.620883999999997</v>
      </c>
      <c r="Z9">
        <v>40.794955999999999</v>
      </c>
      <c r="AA9">
        <v>40.906959999999998</v>
      </c>
      <c r="AB9">
        <v>40.974735000000003</v>
      </c>
      <c r="AC9">
        <v>41.124125999999997</v>
      </c>
      <c r="AD9">
        <v>40.952205999999997</v>
      </c>
      <c r="AE9">
        <v>41.157238</v>
      </c>
      <c r="AF9">
        <v>41.220950999999999</v>
      </c>
      <c r="AG9">
        <v>41.302062999999997</v>
      </c>
      <c r="AH9">
        <v>41.677504999999996</v>
      </c>
      <c r="AI9" s="98">
        <v>5.0000000000000001E-3</v>
      </c>
    </row>
    <row r="10" spans="1:35" x14ac:dyDescent="0.25">
      <c r="A10" t="s">
        <v>804</v>
      </c>
      <c r="B10" t="s">
        <v>944</v>
      </c>
      <c r="C10" t="s">
        <v>945</v>
      </c>
      <c r="D10" t="s">
        <v>825</v>
      </c>
      <c r="F10">
        <v>35.046551000000001</v>
      </c>
      <c r="G10">
        <v>35.336418000000002</v>
      </c>
      <c r="H10">
        <v>34.441242000000003</v>
      </c>
      <c r="I10">
        <v>34.503323000000002</v>
      </c>
      <c r="J10">
        <v>34.879745</v>
      </c>
      <c r="K10">
        <v>34.711131999999999</v>
      </c>
      <c r="L10">
        <v>34.854388999999998</v>
      </c>
      <c r="M10">
        <v>35.019587999999999</v>
      </c>
      <c r="N10">
        <v>35.347614</v>
      </c>
      <c r="O10">
        <v>35.780498999999999</v>
      </c>
      <c r="P10">
        <v>36.265155999999998</v>
      </c>
      <c r="Q10">
        <v>36.855311999999998</v>
      </c>
      <c r="R10">
        <v>37.366810000000001</v>
      </c>
      <c r="S10">
        <v>37.837581999999998</v>
      </c>
      <c r="T10">
        <v>38.213298999999999</v>
      </c>
      <c r="U10">
        <v>38.579849000000003</v>
      </c>
      <c r="V10">
        <v>38.861893000000002</v>
      </c>
      <c r="W10">
        <v>39.162666000000002</v>
      </c>
      <c r="X10">
        <v>39.335422999999999</v>
      </c>
      <c r="Y10">
        <v>39.544559</v>
      </c>
      <c r="Z10">
        <v>39.670769</v>
      </c>
      <c r="AA10">
        <v>39.661568000000003</v>
      </c>
      <c r="AB10">
        <v>39.646687</v>
      </c>
      <c r="AC10">
        <v>39.801341999999998</v>
      </c>
      <c r="AD10">
        <v>39.645775</v>
      </c>
      <c r="AE10">
        <v>39.963863000000003</v>
      </c>
      <c r="AF10">
        <v>39.982841000000001</v>
      </c>
      <c r="AG10">
        <v>39.924835000000002</v>
      </c>
      <c r="AH10">
        <v>40.241112000000001</v>
      </c>
      <c r="AI10" s="98">
        <v>5.0000000000000001E-3</v>
      </c>
    </row>
    <row r="11" spans="1:35" x14ac:dyDescent="0.25">
      <c r="A11" t="s">
        <v>805</v>
      </c>
      <c r="B11" t="s">
        <v>946</v>
      </c>
      <c r="C11" t="s">
        <v>947</v>
      </c>
      <c r="D11" t="s">
        <v>825</v>
      </c>
      <c r="F11">
        <v>15.131968000000001</v>
      </c>
      <c r="G11">
        <v>13.514215</v>
      </c>
      <c r="H11">
        <v>12.409003999999999</v>
      </c>
      <c r="I11">
        <v>12.356494</v>
      </c>
      <c r="J11">
        <v>12.315032</v>
      </c>
      <c r="K11">
        <v>12.338302000000001</v>
      </c>
      <c r="L11">
        <v>12.570937000000001</v>
      </c>
      <c r="M11">
        <v>12.812768999999999</v>
      </c>
      <c r="N11">
        <v>13.143781000000001</v>
      </c>
      <c r="O11">
        <v>13.462552000000001</v>
      </c>
      <c r="P11">
        <v>13.766328</v>
      </c>
      <c r="Q11">
        <v>14.026498999999999</v>
      </c>
      <c r="R11">
        <v>14.216332</v>
      </c>
      <c r="S11">
        <v>14.421331</v>
      </c>
      <c r="T11">
        <v>14.398187999999999</v>
      </c>
      <c r="U11">
        <v>14.399077999999999</v>
      </c>
      <c r="V11">
        <v>14.592781</v>
      </c>
      <c r="W11">
        <v>14.478137</v>
      </c>
      <c r="X11">
        <v>14.673952999999999</v>
      </c>
      <c r="Y11">
        <v>14.809990000000001</v>
      </c>
      <c r="Z11">
        <v>14.946555999999999</v>
      </c>
      <c r="AA11">
        <v>14.964318</v>
      </c>
      <c r="AB11">
        <v>15.028558</v>
      </c>
      <c r="AC11">
        <v>15.185708999999999</v>
      </c>
      <c r="AD11">
        <v>15.102778000000001</v>
      </c>
      <c r="AE11">
        <v>15.243244000000001</v>
      </c>
      <c r="AF11">
        <v>15.234793</v>
      </c>
      <c r="AG11">
        <v>15.235981000000001</v>
      </c>
      <c r="AH11">
        <v>15.51906</v>
      </c>
      <c r="AI11" s="98">
        <v>1E-3</v>
      </c>
    </row>
    <row r="12" spans="1:35" x14ac:dyDescent="0.25">
      <c r="A12" t="s">
        <v>806</v>
      </c>
      <c r="B12" t="s">
        <v>948</v>
      </c>
      <c r="C12" t="s">
        <v>949</v>
      </c>
      <c r="D12" t="s">
        <v>825</v>
      </c>
      <c r="F12">
        <v>7.2286619999999999</v>
      </c>
      <c r="G12">
        <v>8.5563400000000005</v>
      </c>
      <c r="H12">
        <v>9.3733869999999992</v>
      </c>
      <c r="I12">
        <v>9.4303489999999996</v>
      </c>
      <c r="J12">
        <v>9.4719440000000006</v>
      </c>
      <c r="K12">
        <v>9.2772819999999996</v>
      </c>
      <c r="L12">
        <v>9.1850959999999997</v>
      </c>
      <c r="M12">
        <v>9.1667780000000008</v>
      </c>
      <c r="N12">
        <v>9.1780740000000005</v>
      </c>
      <c r="O12">
        <v>9.3368199999999995</v>
      </c>
      <c r="P12">
        <v>9.5347799999999996</v>
      </c>
      <c r="Q12">
        <v>9.8192369999999993</v>
      </c>
      <c r="R12">
        <v>10.124262999999999</v>
      </c>
      <c r="S12">
        <v>10.378657</v>
      </c>
      <c r="T12">
        <v>10.682347999999999</v>
      </c>
      <c r="U12">
        <v>10.900270000000001</v>
      </c>
      <c r="V12">
        <v>11.017419</v>
      </c>
      <c r="W12">
        <v>11.257377999999999</v>
      </c>
      <c r="X12">
        <v>11.210609</v>
      </c>
      <c r="Y12">
        <v>11.234081</v>
      </c>
      <c r="Z12">
        <v>11.199199999999999</v>
      </c>
      <c r="AA12">
        <v>11.143196</v>
      </c>
      <c r="AB12">
        <v>10.985035999999999</v>
      </c>
      <c r="AC12">
        <v>10.95787</v>
      </c>
      <c r="AD12">
        <v>10.843297</v>
      </c>
      <c r="AE12">
        <v>10.943599000000001</v>
      </c>
      <c r="AF12">
        <v>10.983874999999999</v>
      </c>
      <c r="AG12">
        <v>10.947718999999999</v>
      </c>
      <c r="AH12">
        <v>10.954504</v>
      </c>
      <c r="AI12" s="98">
        <v>1.4999999999999999E-2</v>
      </c>
    </row>
    <row r="13" spans="1:35" x14ac:dyDescent="0.25">
      <c r="A13" t="s">
        <v>807</v>
      </c>
      <c r="B13" t="s">
        <v>950</v>
      </c>
      <c r="C13" t="s">
        <v>951</v>
      </c>
      <c r="D13" t="s">
        <v>825</v>
      </c>
      <c r="F13">
        <v>2.765047</v>
      </c>
      <c r="G13">
        <v>2.8520099999999999</v>
      </c>
      <c r="H13">
        <v>2.5916299999999999</v>
      </c>
      <c r="I13">
        <v>2.5846640000000001</v>
      </c>
      <c r="J13">
        <v>2.6066729999999998</v>
      </c>
      <c r="K13">
        <v>2.5580370000000001</v>
      </c>
      <c r="L13">
        <v>2.5117409999999998</v>
      </c>
      <c r="M13">
        <v>2.4558680000000002</v>
      </c>
      <c r="N13">
        <v>2.4240409999999999</v>
      </c>
      <c r="O13">
        <v>2.370743</v>
      </c>
      <c r="P13">
        <v>2.3427530000000001</v>
      </c>
      <c r="Q13">
        <v>2.3159380000000001</v>
      </c>
      <c r="R13">
        <v>2.2911609999999998</v>
      </c>
      <c r="S13">
        <v>2.262149</v>
      </c>
      <c r="T13">
        <v>2.2564839999999999</v>
      </c>
      <c r="U13">
        <v>2.2384390000000001</v>
      </c>
      <c r="V13">
        <v>2.1964229999999998</v>
      </c>
      <c r="W13">
        <v>2.2079390000000001</v>
      </c>
      <c r="X13">
        <v>2.190404</v>
      </c>
      <c r="Y13">
        <v>2.186232</v>
      </c>
      <c r="Z13">
        <v>2.1957789999999999</v>
      </c>
      <c r="AA13">
        <v>2.1949329999999998</v>
      </c>
      <c r="AB13">
        <v>2.184463</v>
      </c>
      <c r="AC13">
        <v>2.1750759999999998</v>
      </c>
      <c r="AD13">
        <v>2.1522320000000001</v>
      </c>
      <c r="AE13">
        <v>2.1924160000000001</v>
      </c>
      <c r="AF13">
        <v>2.1777799999999998</v>
      </c>
      <c r="AG13">
        <v>2.151856</v>
      </c>
      <c r="AH13">
        <v>2.1329410000000002</v>
      </c>
      <c r="AI13" s="98">
        <v>-8.9999999999999993E-3</v>
      </c>
    </row>
    <row r="14" spans="1:35" x14ac:dyDescent="0.25">
      <c r="A14" t="s">
        <v>808</v>
      </c>
      <c r="B14" t="s">
        <v>952</v>
      </c>
      <c r="C14" t="s">
        <v>953</v>
      </c>
      <c r="D14" t="s">
        <v>825</v>
      </c>
      <c r="F14">
        <v>4.9147590000000001</v>
      </c>
      <c r="G14">
        <v>6.044238</v>
      </c>
      <c r="H14">
        <v>5.8083309999999999</v>
      </c>
      <c r="I14">
        <v>5.7644859999999998</v>
      </c>
      <c r="J14">
        <v>6.0372459999999997</v>
      </c>
      <c r="K14">
        <v>6.0447620000000004</v>
      </c>
      <c r="L14">
        <v>6.0454559999999997</v>
      </c>
      <c r="M14">
        <v>6.0230579999999998</v>
      </c>
      <c r="N14">
        <v>6.0371350000000001</v>
      </c>
      <c r="O14">
        <v>6.0711459999999997</v>
      </c>
      <c r="P14">
        <v>6.139278</v>
      </c>
      <c r="Q14">
        <v>6.2320440000000001</v>
      </c>
      <c r="R14">
        <v>6.3443699999999996</v>
      </c>
      <c r="S14">
        <v>6.4301389999999996</v>
      </c>
      <c r="T14">
        <v>6.4663519999999997</v>
      </c>
      <c r="U14">
        <v>6.6165900000000004</v>
      </c>
      <c r="V14">
        <v>6.6031839999999997</v>
      </c>
      <c r="W14">
        <v>6.7659159999999998</v>
      </c>
      <c r="X14">
        <v>6.7559199999999997</v>
      </c>
      <c r="Y14">
        <v>6.815601</v>
      </c>
      <c r="Z14">
        <v>6.8641690000000004</v>
      </c>
      <c r="AA14">
        <v>6.9378120000000001</v>
      </c>
      <c r="AB14">
        <v>7.0285299999999999</v>
      </c>
      <c r="AC14">
        <v>7.1206069999999997</v>
      </c>
      <c r="AD14">
        <v>7.2255140000000004</v>
      </c>
      <c r="AE14">
        <v>7.2802439999999997</v>
      </c>
      <c r="AF14">
        <v>7.3185330000000004</v>
      </c>
      <c r="AG14">
        <v>7.3635650000000004</v>
      </c>
      <c r="AH14">
        <v>7.4240089999999999</v>
      </c>
      <c r="AI14" s="98">
        <v>1.4999999999999999E-2</v>
      </c>
    </row>
    <row r="15" spans="1:35" x14ac:dyDescent="0.25">
      <c r="A15" t="s">
        <v>809</v>
      </c>
      <c r="B15" t="s">
        <v>954</v>
      </c>
      <c r="C15" t="s">
        <v>955</v>
      </c>
      <c r="D15" t="s">
        <v>825</v>
      </c>
      <c r="F15">
        <v>4.0809680000000004</v>
      </c>
      <c r="G15">
        <v>3.4298959999999998</v>
      </c>
      <c r="H15">
        <v>3.3649249999999999</v>
      </c>
      <c r="I15">
        <v>3.4911530000000002</v>
      </c>
      <c r="J15">
        <v>3.5706099999999998</v>
      </c>
      <c r="K15">
        <v>3.6165069999999999</v>
      </c>
      <c r="L15">
        <v>3.6659310000000001</v>
      </c>
      <c r="M15">
        <v>3.6911269999999998</v>
      </c>
      <c r="N15">
        <v>3.6992050000000001</v>
      </c>
      <c r="O15">
        <v>3.6791390000000002</v>
      </c>
      <c r="P15">
        <v>3.6153949999999999</v>
      </c>
      <c r="Q15">
        <v>3.5917379999999999</v>
      </c>
      <c r="R15">
        <v>3.5256259999999999</v>
      </c>
      <c r="S15">
        <v>3.4782839999999999</v>
      </c>
      <c r="T15">
        <v>3.5425270000000002</v>
      </c>
      <c r="U15">
        <v>3.5633370000000002</v>
      </c>
      <c r="V15">
        <v>3.5968460000000002</v>
      </c>
      <c r="W15">
        <v>3.5992929999999999</v>
      </c>
      <c r="X15">
        <v>3.652844</v>
      </c>
      <c r="Y15">
        <v>3.6483539999999999</v>
      </c>
      <c r="Z15">
        <v>3.6183130000000001</v>
      </c>
      <c r="AA15">
        <v>3.590814</v>
      </c>
      <c r="AB15">
        <v>3.5982479999999999</v>
      </c>
      <c r="AC15">
        <v>3.5431509999999999</v>
      </c>
      <c r="AD15">
        <v>3.5027900000000001</v>
      </c>
      <c r="AE15">
        <v>3.481233</v>
      </c>
      <c r="AF15">
        <v>3.4508709999999998</v>
      </c>
      <c r="AG15">
        <v>3.4092220000000002</v>
      </c>
      <c r="AH15">
        <v>3.3890660000000001</v>
      </c>
      <c r="AI15" s="98">
        <v>-7.0000000000000001E-3</v>
      </c>
    </row>
    <row r="16" spans="1:35" x14ac:dyDescent="0.25">
      <c r="A16" t="s">
        <v>810</v>
      </c>
      <c r="B16" t="s">
        <v>956</v>
      </c>
      <c r="C16" t="s">
        <v>957</v>
      </c>
      <c r="D16" t="s">
        <v>825</v>
      </c>
      <c r="F16">
        <v>0.75800800000000002</v>
      </c>
      <c r="G16">
        <v>0.81315800000000005</v>
      </c>
      <c r="H16">
        <v>0.78812199999999999</v>
      </c>
      <c r="I16">
        <v>0.77618299999999996</v>
      </c>
      <c r="J16">
        <v>0.78711500000000001</v>
      </c>
      <c r="K16">
        <v>0.79225199999999996</v>
      </c>
      <c r="L16">
        <v>0.79710899999999996</v>
      </c>
      <c r="M16">
        <v>0.79716399999999998</v>
      </c>
      <c r="N16">
        <v>0.79778800000000005</v>
      </c>
      <c r="O16">
        <v>0.79563799999999996</v>
      </c>
      <c r="P16">
        <v>0.80580600000000002</v>
      </c>
      <c r="Q16">
        <v>0.81167699999999998</v>
      </c>
      <c r="R16">
        <v>0.81084500000000004</v>
      </c>
      <c r="S16">
        <v>0.81581400000000004</v>
      </c>
      <c r="T16">
        <v>0.81935999999999998</v>
      </c>
      <c r="U16">
        <v>0.81682399999999999</v>
      </c>
      <c r="V16">
        <v>0.81228299999999998</v>
      </c>
      <c r="W16">
        <v>0.808585</v>
      </c>
      <c r="X16">
        <v>0.805369</v>
      </c>
      <c r="Y16">
        <v>0.80545900000000004</v>
      </c>
      <c r="Z16">
        <v>0.80577399999999999</v>
      </c>
      <c r="AA16">
        <v>0.79252100000000003</v>
      </c>
      <c r="AB16">
        <v>0.785659</v>
      </c>
      <c r="AC16">
        <v>0.78407199999999999</v>
      </c>
      <c r="AD16">
        <v>0.78545100000000001</v>
      </c>
      <c r="AE16">
        <v>0.79039300000000001</v>
      </c>
      <c r="AF16">
        <v>0.78535299999999997</v>
      </c>
      <c r="AG16">
        <v>0.785941</v>
      </c>
      <c r="AH16">
        <v>0.79201600000000005</v>
      </c>
      <c r="AI16" s="98">
        <v>2E-3</v>
      </c>
    </row>
    <row r="17" spans="1:36" x14ac:dyDescent="0.25">
      <c r="A17" t="s">
        <v>811</v>
      </c>
      <c r="B17" t="s">
        <v>958</v>
      </c>
      <c r="C17" t="s">
        <v>959</v>
      </c>
      <c r="D17" t="s">
        <v>825</v>
      </c>
      <c r="F17">
        <v>0.16714100000000001</v>
      </c>
      <c r="G17">
        <v>0.126558</v>
      </c>
      <c r="H17">
        <v>0.105848</v>
      </c>
      <c r="I17">
        <v>9.9992999999999999E-2</v>
      </c>
      <c r="J17">
        <v>9.1124999999999998E-2</v>
      </c>
      <c r="K17">
        <v>8.3989999999999995E-2</v>
      </c>
      <c r="L17">
        <v>7.8120999999999996E-2</v>
      </c>
      <c r="M17">
        <v>7.2828000000000004E-2</v>
      </c>
      <c r="N17">
        <v>6.7596000000000003E-2</v>
      </c>
      <c r="O17">
        <v>6.4461000000000004E-2</v>
      </c>
      <c r="P17">
        <v>6.0816000000000002E-2</v>
      </c>
      <c r="Q17">
        <v>5.8180999999999997E-2</v>
      </c>
      <c r="R17">
        <v>5.4211000000000002E-2</v>
      </c>
      <c r="S17">
        <v>5.1208999999999998E-2</v>
      </c>
      <c r="T17">
        <v>4.8042000000000001E-2</v>
      </c>
      <c r="U17">
        <v>4.5319999999999999E-2</v>
      </c>
      <c r="V17">
        <v>4.2956000000000001E-2</v>
      </c>
      <c r="W17">
        <v>4.5420000000000002E-2</v>
      </c>
      <c r="X17">
        <v>4.6322000000000002E-2</v>
      </c>
      <c r="Y17">
        <v>4.4842E-2</v>
      </c>
      <c r="Z17">
        <v>4.0979000000000002E-2</v>
      </c>
      <c r="AA17">
        <v>3.7976999999999997E-2</v>
      </c>
      <c r="AB17">
        <v>3.6194999999999998E-2</v>
      </c>
      <c r="AC17">
        <v>3.4856999999999999E-2</v>
      </c>
      <c r="AD17">
        <v>3.3711999999999999E-2</v>
      </c>
      <c r="AE17">
        <v>3.2732999999999998E-2</v>
      </c>
      <c r="AF17">
        <v>3.1639E-2</v>
      </c>
      <c r="AG17">
        <v>3.0550999999999998E-2</v>
      </c>
      <c r="AH17">
        <v>2.9517999999999999E-2</v>
      </c>
      <c r="AI17" s="98">
        <v>-0.06</v>
      </c>
    </row>
    <row r="18" spans="1:36" x14ac:dyDescent="0.25">
      <c r="A18" t="s">
        <v>812</v>
      </c>
      <c r="B18" t="s">
        <v>960</v>
      </c>
      <c r="C18" t="s">
        <v>961</v>
      </c>
      <c r="D18" t="s">
        <v>825</v>
      </c>
      <c r="F18">
        <v>1.0706560000000001</v>
      </c>
      <c r="G18">
        <v>0.82405700000000004</v>
      </c>
      <c r="H18">
        <v>0.79521600000000003</v>
      </c>
      <c r="I18">
        <v>0.88176200000000005</v>
      </c>
      <c r="J18">
        <v>0.96261099999999999</v>
      </c>
      <c r="K18">
        <v>1.0784549999999999</v>
      </c>
      <c r="L18">
        <v>1.2305779999999999</v>
      </c>
      <c r="M18">
        <v>1.306956</v>
      </c>
      <c r="N18">
        <v>1.3281579999999999</v>
      </c>
      <c r="O18">
        <v>1.328338</v>
      </c>
      <c r="P18">
        <v>1.3434820000000001</v>
      </c>
      <c r="Q18">
        <v>1.3290299999999999</v>
      </c>
      <c r="R18">
        <v>1.3193049999999999</v>
      </c>
      <c r="S18">
        <v>1.3033729999999999</v>
      </c>
      <c r="T18">
        <v>1.2854049999999999</v>
      </c>
      <c r="U18">
        <v>1.2741439999999999</v>
      </c>
      <c r="V18">
        <v>1.2584709999999999</v>
      </c>
      <c r="W18">
        <v>1.196043</v>
      </c>
      <c r="X18">
        <v>1.1655279999999999</v>
      </c>
      <c r="Y18">
        <v>1.076319</v>
      </c>
      <c r="Z18">
        <v>1.124182</v>
      </c>
      <c r="AA18">
        <v>1.2453890000000001</v>
      </c>
      <c r="AB18">
        <v>1.3280449999999999</v>
      </c>
      <c r="AC18">
        <v>1.322789</v>
      </c>
      <c r="AD18">
        <v>1.3064309999999999</v>
      </c>
      <c r="AE18">
        <v>1.193373</v>
      </c>
      <c r="AF18">
        <v>1.2381059999999999</v>
      </c>
      <c r="AG18">
        <v>1.37723</v>
      </c>
      <c r="AH18">
        <v>1.4363900000000001</v>
      </c>
      <c r="AI18" s="98">
        <v>1.0999999999999999E-2</v>
      </c>
    </row>
    <row r="19" spans="1:36" x14ac:dyDescent="0.25">
      <c r="A19" t="s">
        <v>813</v>
      </c>
      <c r="B19" t="s">
        <v>962</v>
      </c>
      <c r="C19" t="s">
        <v>963</v>
      </c>
      <c r="D19" t="s">
        <v>825</v>
      </c>
      <c r="F19">
        <v>1.06135</v>
      </c>
      <c r="G19">
        <v>0.82008899999999996</v>
      </c>
      <c r="H19">
        <v>0.79153499999999999</v>
      </c>
      <c r="I19">
        <v>0.878328</v>
      </c>
      <c r="J19">
        <v>0.95938999999999997</v>
      </c>
      <c r="K19">
        <v>1.07542</v>
      </c>
      <c r="L19">
        <v>1.1036159999999999</v>
      </c>
      <c r="M19">
        <v>1.115855</v>
      </c>
      <c r="N19">
        <v>1.111558</v>
      </c>
      <c r="O19">
        <v>1.098036</v>
      </c>
      <c r="P19">
        <v>1.1078079999999999</v>
      </c>
      <c r="Q19">
        <v>1.090719</v>
      </c>
      <c r="R19">
        <v>1.0843119999999999</v>
      </c>
      <c r="S19">
        <v>1.083777</v>
      </c>
      <c r="T19">
        <v>1.0567200000000001</v>
      </c>
      <c r="U19">
        <v>1.054063</v>
      </c>
      <c r="V19">
        <v>1.059612</v>
      </c>
      <c r="W19">
        <v>0.98557799999999995</v>
      </c>
      <c r="X19">
        <v>0.95047099999999995</v>
      </c>
      <c r="Y19">
        <v>0.84499899999999994</v>
      </c>
      <c r="Z19">
        <v>0.89997099999999997</v>
      </c>
      <c r="AA19">
        <v>1.036117</v>
      </c>
      <c r="AB19">
        <v>1.1083609999999999</v>
      </c>
      <c r="AC19">
        <v>1.0920719999999999</v>
      </c>
      <c r="AD19">
        <v>1.09266</v>
      </c>
      <c r="AE19">
        <v>0.99212900000000004</v>
      </c>
      <c r="AF19">
        <v>0.96922399999999997</v>
      </c>
      <c r="AG19">
        <v>1.108598</v>
      </c>
      <c r="AH19">
        <v>1.187927</v>
      </c>
      <c r="AI19" s="98">
        <v>4.0000000000000001E-3</v>
      </c>
    </row>
    <row r="20" spans="1:36" x14ac:dyDescent="0.25">
      <c r="A20" t="s">
        <v>814</v>
      </c>
      <c r="B20" t="s">
        <v>815</v>
      </c>
      <c r="C20" t="s">
        <v>964</v>
      </c>
      <c r="D20" t="s">
        <v>965</v>
      </c>
      <c r="E20" t="s">
        <v>825</v>
      </c>
      <c r="G20">
        <v>6.8781999999999996E-2</v>
      </c>
      <c r="H20">
        <v>4.1140000000000003E-2</v>
      </c>
      <c r="I20">
        <v>3.2001000000000002E-2</v>
      </c>
      <c r="J20">
        <v>2.9929999999999998E-2</v>
      </c>
      <c r="K20">
        <v>2.6897999999999998E-2</v>
      </c>
      <c r="L20">
        <v>2.5100999999999998E-2</v>
      </c>
      <c r="M20">
        <v>2.3498999999999999E-2</v>
      </c>
      <c r="N20">
        <v>2.1878000000000002E-2</v>
      </c>
      <c r="O20">
        <v>2.0369000000000002E-2</v>
      </c>
      <c r="P20">
        <v>1.9035E-2</v>
      </c>
      <c r="Q20">
        <v>1.7819999999999999E-2</v>
      </c>
      <c r="R20">
        <v>1.6830000000000001E-2</v>
      </c>
      <c r="S20">
        <v>1.5731999999999999E-2</v>
      </c>
      <c r="T20">
        <v>1.4827999999999999E-2</v>
      </c>
      <c r="U20">
        <v>1.3899E-2</v>
      </c>
      <c r="V20">
        <v>1.3306E-2</v>
      </c>
      <c r="W20">
        <v>1.2813E-2</v>
      </c>
      <c r="X20">
        <v>1.196E-2</v>
      </c>
      <c r="Y20">
        <v>1.1762E-2</v>
      </c>
      <c r="Z20">
        <v>1.1226E-2</v>
      </c>
      <c r="AA20">
        <v>1.0688E-2</v>
      </c>
      <c r="AB20">
        <v>1.0236E-2</v>
      </c>
      <c r="AC20">
        <v>9.9080000000000001E-3</v>
      </c>
      <c r="AD20">
        <v>9.6349999999999995E-3</v>
      </c>
      <c r="AE20">
        <v>9.3279999999999995E-3</v>
      </c>
      <c r="AF20">
        <v>9.0050000000000009E-3</v>
      </c>
      <c r="AG20">
        <v>8.7530000000000004E-3</v>
      </c>
      <c r="AH20">
        <v>8.4700000000000001E-3</v>
      </c>
      <c r="AI20">
        <v>8.3029999999999996E-3</v>
      </c>
      <c r="AJ20" s="98">
        <v>-7.2999999999999995E-2</v>
      </c>
    </row>
    <row r="21" spans="1:36" x14ac:dyDescent="0.25">
      <c r="A21" t="s">
        <v>816</v>
      </c>
      <c r="B21" t="s">
        <v>815</v>
      </c>
      <c r="C21" t="s">
        <v>966</v>
      </c>
      <c r="D21" t="s">
        <v>967</v>
      </c>
      <c r="E21" t="s">
        <v>825</v>
      </c>
      <c r="G21">
        <v>0.11572</v>
      </c>
      <c r="H21">
        <v>9.2628000000000002E-2</v>
      </c>
      <c r="I21">
        <v>7.1988999999999997E-2</v>
      </c>
      <c r="J21">
        <v>6.8005999999999997E-2</v>
      </c>
      <c r="K21">
        <v>6.1443999999999999E-2</v>
      </c>
      <c r="L21">
        <v>5.7699E-2</v>
      </c>
      <c r="M21">
        <v>5.4343000000000002E-2</v>
      </c>
      <c r="N21">
        <v>5.0840000000000003E-2</v>
      </c>
      <c r="O21">
        <v>4.7669999999999997E-2</v>
      </c>
      <c r="P21">
        <v>4.4852999999999997E-2</v>
      </c>
      <c r="Q21">
        <v>4.2416000000000002E-2</v>
      </c>
      <c r="R21">
        <v>4.0592000000000003E-2</v>
      </c>
      <c r="S21">
        <v>3.8177000000000003E-2</v>
      </c>
      <c r="T21">
        <v>4.6588999999999998E-2</v>
      </c>
      <c r="U21">
        <v>5.7213E-2</v>
      </c>
      <c r="V21">
        <v>5.6627999999999998E-2</v>
      </c>
      <c r="W21">
        <v>7.8799999999999995E-2</v>
      </c>
      <c r="X21">
        <v>8.5582000000000005E-2</v>
      </c>
      <c r="Y21">
        <v>8.7631000000000001E-2</v>
      </c>
      <c r="Z21">
        <v>8.6255999999999999E-2</v>
      </c>
      <c r="AA21">
        <v>8.9688000000000004E-2</v>
      </c>
      <c r="AB21">
        <v>9.3800999999999995E-2</v>
      </c>
      <c r="AC21">
        <v>9.3534999999999993E-2</v>
      </c>
      <c r="AD21">
        <v>0.112123</v>
      </c>
      <c r="AE21">
        <v>0.122999</v>
      </c>
      <c r="AF21">
        <v>0.12216200000000001</v>
      </c>
      <c r="AG21">
        <v>0.12929599999999999</v>
      </c>
      <c r="AH21">
        <v>0.12904199999999999</v>
      </c>
      <c r="AI21">
        <v>0.13311799999999999</v>
      </c>
      <c r="AJ21" s="98">
        <v>5.0000000000000001E-3</v>
      </c>
    </row>
    <row r="22" spans="1:36" x14ac:dyDescent="0.25">
      <c r="A22" t="s">
        <v>817</v>
      </c>
      <c r="B22" t="s">
        <v>968</v>
      </c>
      <c r="C22" t="s">
        <v>969</v>
      </c>
      <c r="D22" t="s">
        <v>825</v>
      </c>
      <c r="F22">
        <v>0.60306099999999996</v>
      </c>
      <c r="G22">
        <v>0.68852400000000002</v>
      </c>
      <c r="H22">
        <v>0.68940999999999997</v>
      </c>
      <c r="I22">
        <v>0.78200999999999998</v>
      </c>
      <c r="J22">
        <v>0.872479</v>
      </c>
      <c r="K22">
        <v>0.99390400000000001</v>
      </c>
      <c r="L22">
        <v>1.02694</v>
      </c>
      <c r="M22">
        <v>1.0442039999999999</v>
      </c>
      <c r="N22">
        <v>1.0445040000000001</v>
      </c>
      <c r="O22">
        <v>1.0350649999999999</v>
      </c>
      <c r="P22">
        <v>1.0484279999999999</v>
      </c>
      <c r="Q22">
        <v>1.0341009999999999</v>
      </c>
      <c r="R22">
        <v>1.0311619999999999</v>
      </c>
      <c r="S22">
        <v>1.023077</v>
      </c>
      <c r="T22">
        <v>0.98629</v>
      </c>
      <c r="U22">
        <v>0.98477899999999996</v>
      </c>
      <c r="V22">
        <v>0.96861900000000001</v>
      </c>
      <c r="W22">
        <v>0.88863000000000003</v>
      </c>
      <c r="X22">
        <v>0.85164899999999999</v>
      </c>
      <c r="Y22">
        <v>0.74806499999999998</v>
      </c>
      <c r="Z22">
        <v>0.80012399999999995</v>
      </c>
      <c r="AA22">
        <v>0.93259000000000003</v>
      </c>
      <c r="AB22">
        <v>1.0054099999999999</v>
      </c>
      <c r="AC22">
        <v>0.97079000000000004</v>
      </c>
      <c r="AD22">
        <v>0.96079400000000004</v>
      </c>
      <c r="AE22">
        <v>0.86140899999999998</v>
      </c>
      <c r="AF22">
        <v>0.83160999999999996</v>
      </c>
      <c r="AG22">
        <v>0.97150899999999996</v>
      </c>
      <c r="AH22">
        <v>1.0469170000000001</v>
      </c>
      <c r="AI22" s="98">
        <v>0.02</v>
      </c>
    </row>
    <row r="23" spans="1:36" x14ac:dyDescent="0.25">
      <c r="A23" t="s">
        <v>818</v>
      </c>
      <c r="B23" t="s">
        <v>970</v>
      </c>
      <c r="C23" t="s">
        <v>971</v>
      </c>
      <c r="D23" t="s">
        <v>825</v>
      </c>
      <c r="F23">
        <v>9.306E-3</v>
      </c>
      <c r="G23">
        <v>3.967E-3</v>
      </c>
      <c r="H23">
        <v>3.6800000000000001E-3</v>
      </c>
      <c r="I23">
        <v>3.434E-3</v>
      </c>
      <c r="J23">
        <v>3.2209999999999999E-3</v>
      </c>
      <c r="K23">
        <v>3.0339999999999998E-3</v>
      </c>
      <c r="L23">
        <v>0.12696199999999999</v>
      </c>
      <c r="M23">
        <v>0.19110099999999999</v>
      </c>
      <c r="N23">
        <v>0.21659999999999999</v>
      </c>
      <c r="O23">
        <v>0.23030200000000001</v>
      </c>
      <c r="P23">
        <v>0.23567399999999999</v>
      </c>
      <c r="Q23">
        <v>0.238311</v>
      </c>
      <c r="R23">
        <v>0.23499400000000001</v>
      </c>
      <c r="S23">
        <v>0.21959600000000001</v>
      </c>
      <c r="T23">
        <v>0.228685</v>
      </c>
      <c r="U23">
        <v>0.220081</v>
      </c>
      <c r="V23">
        <v>0.19885900000000001</v>
      </c>
      <c r="W23">
        <v>0.21046500000000001</v>
      </c>
      <c r="X23">
        <v>0.215057</v>
      </c>
      <c r="Y23">
        <v>0.23132</v>
      </c>
      <c r="Z23">
        <v>0.22421099999999999</v>
      </c>
      <c r="AA23">
        <v>0.20927200000000001</v>
      </c>
      <c r="AB23">
        <v>0.21968399999999999</v>
      </c>
      <c r="AC23">
        <v>0.230716</v>
      </c>
      <c r="AD23">
        <v>0.21377199999999999</v>
      </c>
      <c r="AE23">
        <v>0.20124400000000001</v>
      </c>
      <c r="AF23">
        <v>0.26888200000000001</v>
      </c>
      <c r="AG23">
        <v>0.26863199999999998</v>
      </c>
      <c r="AH23">
        <v>0.24846299999999999</v>
      </c>
      <c r="AI23" s="98">
        <v>0.124</v>
      </c>
    </row>
    <row r="24" spans="1:36" x14ac:dyDescent="0.25">
      <c r="A24" t="s">
        <v>819</v>
      </c>
      <c r="B24" t="s">
        <v>972</v>
      </c>
      <c r="C24" t="s">
        <v>973</v>
      </c>
      <c r="D24" t="s">
        <v>825</v>
      </c>
      <c r="F24">
        <v>3.2290000000000001E-3</v>
      </c>
      <c r="G24">
        <v>3.0379999999999999E-3</v>
      </c>
      <c r="H24">
        <v>2.8189999999999999E-3</v>
      </c>
      <c r="I24">
        <v>2.63E-3</v>
      </c>
      <c r="J24">
        <v>2.467E-3</v>
      </c>
      <c r="K24">
        <v>2.3240000000000001E-3</v>
      </c>
      <c r="L24">
        <v>2.1979999999999999E-3</v>
      </c>
      <c r="M24">
        <v>2.0860000000000002E-3</v>
      </c>
      <c r="N24">
        <v>1.9849999999999998E-3</v>
      </c>
      <c r="O24">
        <v>1.895E-3</v>
      </c>
      <c r="P24">
        <v>1.8140000000000001E-3</v>
      </c>
      <c r="Q24">
        <v>1.7390000000000001E-3</v>
      </c>
      <c r="R24">
        <v>1.6720000000000001E-3</v>
      </c>
      <c r="S24">
        <v>1.609E-3</v>
      </c>
      <c r="T24">
        <v>1.552E-3</v>
      </c>
      <c r="U24">
        <v>1.5E-3</v>
      </c>
      <c r="V24">
        <v>1.451E-3</v>
      </c>
      <c r="W24">
        <v>1.405E-3</v>
      </c>
      <c r="X24">
        <v>1.3630000000000001E-3</v>
      </c>
      <c r="Y24">
        <v>1.3240000000000001E-3</v>
      </c>
      <c r="Z24">
        <v>1.2869999999999999E-3</v>
      </c>
      <c r="AA24">
        <v>1.2520000000000001E-3</v>
      </c>
      <c r="AB24">
        <v>1.2199999999999999E-3</v>
      </c>
      <c r="AC24">
        <v>1.189E-3</v>
      </c>
      <c r="AD24">
        <v>1.16E-3</v>
      </c>
      <c r="AE24">
        <v>1.1329999999999999E-3</v>
      </c>
      <c r="AF24">
        <v>1.1069999999999999E-3</v>
      </c>
      <c r="AG24">
        <v>1.083E-3</v>
      </c>
      <c r="AH24">
        <v>1.06E-3</v>
      </c>
      <c r="AI24" s="98">
        <v>-3.9E-2</v>
      </c>
    </row>
    <row r="25" spans="1:36" x14ac:dyDescent="0.25">
      <c r="A25" t="s">
        <v>820</v>
      </c>
      <c r="B25" t="s">
        <v>974</v>
      </c>
      <c r="C25" t="s">
        <v>975</v>
      </c>
      <c r="D25" t="s">
        <v>825</v>
      </c>
      <c r="F25">
        <v>6.0769999999999999E-3</v>
      </c>
      <c r="G25">
        <v>9.2900000000000003E-4</v>
      </c>
      <c r="H25">
        <v>8.6200000000000003E-4</v>
      </c>
      <c r="I25">
        <v>8.0400000000000003E-4</v>
      </c>
      <c r="J25">
        <v>7.54E-4</v>
      </c>
      <c r="K25">
        <v>7.1100000000000004E-4</v>
      </c>
      <c r="L25">
        <v>0.124764</v>
      </c>
      <c r="M25">
        <v>0.18901499999999999</v>
      </c>
      <c r="N25">
        <v>0.214615</v>
      </c>
      <c r="O25">
        <v>0.228407</v>
      </c>
      <c r="P25">
        <v>0.23386000000000001</v>
      </c>
      <c r="Q25">
        <v>0.236571</v>
      </c>
      <c r="R25">
        <v>0.233322</v>
      </c>
      <c r="S25">
        <v>0.21798699999999999</v>
      </c>
      <c r="T25">
        <v>0.227133</v>
      </c>
      <c r="U25">
        <v>0.218582</v>
      </c>
      <c r="V25">
        <v>0.197408</v>
      </c>
      <c r="W25">
        <v>0.20906</v>
      </c>
      <c r="X25">
        <v>0.213694</v>
      </c>
      <c r="Y25">
        <v>0.22999600000000001</v>
      </c>
      <c r="Z25">
        <v>0.22292400000000001</v>
      </c>
      <c r="AA25">
        <v>0.20801900000000001</v>
      </c>
      <c r="AB25">
        <v>0.21846499999999999</v>
      </c>
      <c r="AC25">
        <v>0.22952700000000001</v>
      </c>
      <c r="AD25">
        <v>0.21261099999999999</v>
      </c>
      <c r="AE25">
        <v>0.20011100000000001</v>
      </c>
      <c r="AF25">
        <v>0.26777400000000001</v>
      </c>
      <c r="AG25">
        <v>0.26754899999999998</v>
      </c>
      <c r="AH25">
        <v>0.24740300000000001</v>
      </c>
      <c r="AI25" s="98">
        <v>0.14199999999999999</v>
      </c>
    </row>
    <row r="26" spans="1:36" x14ac:dyDescent="0.25">
      <c r="A26" t="s">
        <v>821</v>
      </c>
      <c r="B26" t="s">
        <v>976</v>
      </c>
      <c r="C26" t="s">
        <v>977</v>
      </c>
      <c r="D26" t="s">
        <v>825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t="s">
        <v>164</v>
      </c>
    </row>
    <row r="27" spans="1:36" x14ac:dyDescent="0.25">
      <c r="A27" t="s">
        <v>819</v>
      </c>
      <c r="B27" t="s">
        <v>978</v>
      </c>
      <c r="C27" t="s">
        <v>979</v>
      </c>
      <c r="D27" t="s">
        <v>825</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25">
      <c r="A28" t="s">
        <v>820</v>
      </c>
      <c r="B28" t="s">
        <v>980</v>
      </c>
      <c r="C28" t="s">
        <v>981</v>
      </c>
      <c r="D28" t="s">
        <v>825</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25">
      <c r="A29" t="s">
        <v>761</v>
      </c>
    </row>
    <row r="30" spans="1:36" x14ac:dyDescent="0.25">
      <c r="A30" t="s">
        <v>871</v>
      </c>
    </row>
    <row r="31" spans="1:36" x14ac:dyDescent="0.25">
      <c r="A31" t="s">
        <v>826</v>
      </c>
      <c r="B31" t="s">
        <v>982</v>
      </c>
      <c r="C31" t="s">
        <v>983</v>
      </c>
      <c r="D31" t="s">
        <v>872</v>
      </c>
      <c r="F31">
        <v>6.5239969999999996</v>
      </c>
      <c r="G31">
        <v>5.2663760000000002</v>
      </c>
      <c r="H31">
        <v>4.072381</v>
      </c>
      <c r="I31">
        <v>3.4895139999999998</v>
      </c>
      <c r="J31">
        <v>3.0655079999999999</v>
      </c>
      <c r="K31">
        <v>2.8530009999999999</v>
      </c>
      <c r="L31">
        <v>2.7999040000000002</v>
      </c>
      <c r="M31">
        <v>2.825097</v>
      </c>
      <c r="N31">
        <v>2.91248</v>
      </c>
      <c r="O31">
        <v>3.043758</v>
      </c>
      <c r="P31">
        <v>3.2080039999999999</v>
      </c>
      <c r="Q31">
        <v>3.4169179999999999</v>
      </c>
      <c r="R31">
        <v>3.5694300000000001</v>
      </c>
      <c r="S31">
        <v>3.6818240000000002</v>
      </c>
      <c r="T31">
        <v>3.6941549999999999</v>
      </c>
      <c r="U31">
        <v>3.7375959999999999</v>
      </c>
      <c r="V31">
        <v>3.8665609999999999</v>
      </c>
      <c r="W31">
        <v>3.78878</v>
      </c>
      <c r="X31">
        <v>3.9380649999999999</v>
      </c>
      <c r="Y31">
        <v>4.0221549999999997</v>
      </c>
      <c r="Z31">
        <v>4.0147370000000002</v>
      </c>
      <c r="AA31">
        <v>3.9506160000000001</v>
      </c>
      <c r="AB31">
        <v>3.9137680000000001</v>
      </c>
      <c r="AC31">
        <v>3.9107059999999998</v>
      </c>
      <c r="AD31">
        <v>3.9070830000000001</v>
      </c>
      <c r="AE31">
        <v>3.8707060000000002</v>
      </c>
      <c r="AF31">
        <v>3.849094</v>
      </c>
      <c r="AG31">
        <v>3.7838949999999998</v>
      </c>
      <c r="AH31">
        <v>3.7710149999999998</v>
      </c>
      <c r="AI31" s="98">
        <v>-1.9E-2</v>
      </c>
    </row>
    <row r="32" spans="1:36" x14ac:dyDescent="0.25">
      <c r="A32" t="s">
        <v>827</v>
      </c>
      <c r="B32" t="s">
        <v>984</v>
      </c>
      <c r="C32" t="s">
        <v>985</v>
      </c>
      <c r="D32" t="s">
        <v>872</v>
      </c>
      <c r="F32">
        <v>5.108581</v>
      </c>
      <c r="G32">
        <v>4.4967220000000001</v>
      </c>
      <c r="H32">
        <v>3.4699879999999999</v>
      </c>
      <c r="I32">
        <v>2.892442</v>
      </c>
      <c r="J32">
        <v>2.4597579999999999</v>
      </c>
      <c r="K32">
        <v>2.2255189999999998</v>
      </c>
      <c r="L32">
        <v>2.1330260000000001</v>
      </c>
      <c r="M32">
        <v>2.1154679999999999</v>
      </c>
      <c r="N32">
        <v>2.1566519999999998</v>
      </c>
      <c r="O32">
        <v>2.2405629999999999</v>
      </c>
      <c r="P32">
        <v>2.33826</v>
      </c>
      <c r="Q32">
        <v>2.4639769999999999</v>
      </c>
      <c r="R32">
        <v>2.575345</v>
      </c>
      <c r="S32">
        <v>2.6765279999999998</v>
      </c>
      <c r="T32">
        <v>2.713635</v>
      </c>
      <c r="U32">
        <v>2.761968</v>
      </c>
      <c r="V32">
        <v>2.8671609999999998</v>
      </c>
      <c r="W32">
        <v>2.848468</v>
      </c>
      <c r="X32">
        <v>2.9408919999999998</v>
      </c>
      <c r="Y32">
        <v>2.988464</v>
      </c>
      <c r="Z32">
        <v>2.962466</v>
      </c>
      <c r="AA32">
        <v>2.906876</v>
      </c>
      <c r="AB32">
        <v>2.867534</v>
      </c>
      <c r="AC32">
        <v>2.843702</v>
      </c>
      <c r="AD32">
        <v>2.8171309999999998</v>
      </c>
      <c r="AE32">
        <v>2.7773189999999999</v>
      </c>
      <c r="AF32">
        <v>2.7427380000000001</v>
      </c>
      <c r="AG32">
        <v>2.6932330000000002</v>
      </c>
      <c r="AH32">
        <v>2.6760290000000002</v>
      </c>
      <c r="AI32" s="98">
        <v>-2.3E-2</v>
      </c>
    </row>
    <row r="33" spans="1:35" x14ac:dyDescent="0.25">
      <c r="A33" t="s">
        <v>873</v>
      </c>
    </row>
    <row r="34" spans="1:35" x14ac:dyDescent="0.25">
      <c r="A34" t="s">
        <v>827</v>
      </c>
      <c r="B34" t="s">
        <v>984</v>
      </c>
      <c r="C34" t="s">
        <v>986</v>
      </c>
      <c r="D34" t="s">
        <v>874</v>
      </c>
      <c r="F34">
        <v>5.2975979999999998</v>
      </c>
      <c r="G34">
        <v>4.6631</v>
      </c>
      <c r="H34">
        <v>3.5983779999999999</v>
      </c>
      <c r="I34">
        <v>2.9994619999999999</v>
      </c>
      <c r="J34">
        <v>2.5507680000000001</v>
      </c>
      <c r="K34">
        <v>2.3078630000000002</v>
      </c>
      <c r="L34">
        <v>2.211948</v>
      </c>
      <c r="M34">
        <v>2.19374</v>
      </c>
      <c r="N34">
        <v>2.2364480000000002</v>
      </c>
      <c r="O34">
        <v>2.323464</v>
      </c>
      <c r="P34">
        <v>2.424776</v>
      </c>
      <c r="Q34">
        <v>2.5551439999999999</v>
      </c>
      <c r="R34">
        <v>2.6706319999999999</v>
      </c>
      <c r="S34">
        <v>2.7755589999999999</v>
      </c>
      <c r="T34">
        <v>2.8140399999999999</v>
      </c>
      <c r="U34">
        <v>2.8641610000000002</v>
      </c>
      <c r="V34">
        <v>2.9732460000000001</v>
      </c>
      <c r="W34">
        <v>2.9538609999999998</v>
      </c>
      <c r="X34">
        <v>3.0497040000000002</v>
      </c>
      <c r="Y34">
        <v>3.099037</v>
      </c>
      <c r="Z34">
        <v>3.0720770000000002</v>
      </c>
      <c r="AA34">
        <v>3.0144299999999999</v>
      </c>
      <c r="AB34">
        <v>2.973633</v>
      </c>
      <c r="AC34">
        <v>2.9489179999999999</v>
      </c>
      <c r="AD34">
        <v>2.9213650000000002</v>
      </c>
      <c r="AE34">
        <v>2.88008</v>
      </c>
      <c r="AF34">
        <v>2.8442189999999998</v>
      </c>
      <c r="AG34">
        <v>2.7928829999999998</v>
      </c>
      <c r="AH34">
        <v>2.775042</v>
      </c>
      <c r="AI34" s="98">
        <v>-2.3E-2</v>
      </c>
    </row>
    <row r="35" spans="1:35" x14ac:dyDescent="0.25">
      <c r="A35" t="s">
        <v>828</v>
      </c>
    </row>
    <row r="36" spans="1:35" x14ac:dyDescent="0.25">
      <c r="A36" t="s">
        <v>805</v>
      </c>
      <c r="B36" t="s">
        <v>987</v>
      </c>
      <c r="C36" t="s">
        <v>988</v>
      </c>
      <c r="D36" t="s">
        <v>874</v>
      </c>
      <c r="F36">
        <v>4.4959629999999997</v>
      </c>
      <c r="G36">
        <v>4.4082569999999999</v>
      </c>
      <c r="H36">
        <v>3.4397419999999999</v>
      </c>
      <c r="I36">
        <v>2.8283160000000001</v>
      </c>
      <c r="J36">
        <v>2.3670089999999999</v>
      </c>
      <c r="K36">
        <v>2.1059209999999999</v>
      </c>
      <c r="L36">
        <v>1.9708650000000001</v>
      </c>
      <c r="M36">
        <v>1.9037379999999999</v>
      </c>
      <c r="N36">
        <v>1.88818</v>
      </c>
      <c r="O36">
        <v>1.908919</v>
      </c>
      <c r="P36">
        <v>1.9521790000000001</v>
      </c>
      <c r="Q36">
        <v>2.013541</v>
      </c>
      <c r="R36">
        <v>2.0847609999999999</v>
      </c>
      <c r="S36">
        <v>2.159367</v>
      </c>
      <c r="T36">
        <v>2.213028</v>
      </c>
      <c r="U36">
        <v>2.2716859999999999</v>
      </c>
      <c r="V36">
        <v>2.3547530000000001</v>
      </c>
      <c r="W36">
        <v>2.391489</v>
      </c>
      <c r="X36">
        <v>2.4335049999999998</v>
      </c>
      <c r="Y36">
        <v>2.4477760000000002</v>
      </c>
      <c r="Z36">
        <v>2.4048090000000002</v>
      </c>
      <c r="AA36">
        <v>2.3516710000000001</v>
      </c>
      <c r="AB36">
        <v>2.3198470000000002</v>
      </c>
      <c r="AC36">
        <v>2.281933</v>
      </c>
      <c r="AD36">
        <v>2.246254</v>
      </c>
      <c r="AE36">
        <v>2.1983990000000002</v>
      </c>
      <c r="AF36">
        <v>2.1485880000000002</v>
      </c>
      <c r="AG36">
        <v>2.104743</v>
      </c>
      <c r="AH36">
        <v>2.0810490000000001</v>
      </c>
      <c r="AI36" s="98">
        <v>-2.7E-2</v>
      </c>
    </row>
    <row r="37" spans="1:35" x14ac:dyDescent="0.25">
      <c r="A37" t="s">
        <v>806</v>
      </c>
      <c r="B37" t="s">
        <v>989</v>
      </c>
      <c r="C37" t="s">
        <v>990</v>
      </c>
      <c r="D37" t="s">
        <v>874</v>
      </c>
      <c r="F37">
        <v>6.3429729999999998</v>
      </c>
      <c r="G37">
        <v>5.0638860000000001</v>
      </c>
      <c r="H37">
        <v>3.8424939999999999</v>
      </c>
      <c r="I37">
        <v>3.246102</v>
      </c>
      <c r="J37">
        <v>2.8130739999999999</v>
      </c>
      <c r="K37">
        <v>2.5968300000000002</v>
      </c>
      <c r="L37">
        <v>2.544311</v>
      </c>
      <c r="M37">
        <v>2.5725560000000001</v>
      </c>
      <c r="N37">
        <v>2.6718120000000001</v>
      </c>
      <c r="O37">
        <v>2.8189120000000001</v>
      </c>
      <c r="P37">
        <v>2.9821749999999998</v>
      </c>
      <c r="Q37">
        <v>3.184034</v>
      </c>
      <c r="R37">
        <v>3.3399139999999998</v>
      </c>
      <c r="S37">
        <v>3.467139</v>
      </c>
      <c r="T37">
        <v>3.4780950000000002</v>
      </c>
      <c r="U37">
        <v>3.5141309999999999</v>
      </c>
      <c r="V37">
        <v>3.6485919999999998</v>
      </c>
      <c r="W37">
        <v>3.5646909999999998</v>
      </c>
      <c r="X37">
        <v>3.7171240000000001</v>
      </c>
      <c r="Y37">
        <v>3.8010280000000001</v>
      </c>
      <c r="Z37">
        <v>3.7923230000000001</v>
      </c>
      <c r="AA37">
        <v>3.7256070000000001</v>
      </c>
      <c r="AB37">
        <v>3.6872379999999998</v>
      </c>
      <c r="AC37">
        <v>3.6837900000000001</v>
      </c>
      <c r="AD37">
        <v>3.6789170000000002</v>
      </c>
      <c r="AE37">
        <v>3.6394250000000001</v>
      </c>
      <c r="AF37">
        <v>3.6158779999999999</v>
      </c>
      <c r="AG37">
        <v>3.5478489999999998</v>
      </c>
      <c r="AH37">
        <v>3.5338590000000001</v>
      </c>
      <c r="AI37" s="98">
        <v>-2.1000000000000001E-2</v>
      </c>
    </row>
    <row r="38" spans="1:35" x14ac:dyDescent="0.25">
      <c r="A38" t="s">
        <v>807</v>
      </c>
      <c r="B38" t="s">
        <v>991</v>
      </c>
      <c r="C38" t="s">
        <v>992</v>
      </c>
      <c r="D38" t="s">
        <v>874</v>
      </c>
      <c r="F38">
        <v>5.8915139999999999</v>
      </c>
      <c r="G38">
        <v>4.6853030000000002</v>
      </c>
      <c r="H38">
        <v>3.5877150000000002</v>
      </c>
      <c r="I38">
        <v>3.0053209999999999</v>
      </c>
      <c r="J38">
        <v>2.5560939999999999</v>
      </c>
      <c r="K38">
        <v>2.317663</v>
      </c>
      <c r="L38">
        <v>2.240961</v>
      </c>
      <c r="M38">
        <v>2.2630059999999999</v>
      </c>
      <c r="N38">
        <v>2.3608470000000001</v>
      </c>
      <c r="O38">
        <v>2.4953669999999999</v>
      </c>
      <c r="P38">
        <v>2.6261060000000001</v>
      </c>
      <c r="Q38">
        <v>2.7932009999999998</v>
      </c>
      <c r="R38">
        <v>2.928839</v>
      </c>
      <c r="S38">
        <v>3.0490930000000001</v>
      </c>
      <c r="T38">
        <v>3.0638510000000001</v>
      </c>
      <c r="U38">
        <v>3.0951689999999998</v>
      </c>
      <c r="V38">
        <v>3.2267220000000001</v>
      </c>
      <c r="W38">
        <v>3.154944</v>
      </c>
      <c r="X38">
        <v>3.295776</v>
      </c>
      <c r="Y38">
        <v>3.3773249999999999</v>
      </c>
      <c r="Z38">
        <v>3.3681040000000002</v>
      </c>
      <c r="AA38">
        <v>3.3123320000000001</v>
      </c>
      <c r="AB38">
        <v>3.2647430000000002</v>
      </c>
      <c r="AC38">
        <v>3.2453669999999999</v>
      </c>
      <c r="AD38">
        <v>3.2254160000000001</v>
      </c>
      <c r="AE38">
        <v>3.1873019999999999</v>
      </c>
      <c r="AF38">
        <v>3.1660509999999999</v>
      </c>
      <c r="AG38">
        <v>3.1209479999999998</v>
      </c>
      <c r="AH38">
        <v>3.1151680000000002</v>
      </c>
      <c r="AI38" s="98">
        <v>-2.3E-2</v>
      </c>
    </row>
    <row r="39" spans="1:35" x14ac:dyDescent="0.25">
      <c r="A39" t="s">
        <v>808</v>
      </c>
      <c r="B39" t="s">
        <v>993</v>
      </c>
      <c r="C39" t="s">
        <v>994</v>
      </c>
      <c r="D39" t="s">
        <v>874</v>
      </c>
      <c r="F39">
        <v>6.0054930000000004</v>
      </c>
      <c r="G39">
        <v>4.6929999999999996</v>
      </c>
      <c r="H39">
        <v>3.5293540000000001</v>
      </c>
      <c r="I39">
        <v>2.9567860000000001</v>
      </c>
      <c r="J39">
        <v>2.5199959999999999</v>
      </c>
      <c r="K39">
        <v>2.2933050000000001</v>
      </c>
      <c r="L39">
        <v>2.226445</v>
      </c>
      <c r="M39">
        <v>2.2486039999999998</v>
      </c>
      <c r="N39">
        <v>2.354171</v>
      </c>
      <c r="O39">
        <v>2.520651</v>
      </c>
      <c r="P39">
        <v>2.6787049999999999</v>
      </c>
      <c r="Q39">
        <v>2.8540019999999999</v>
      </c>
      <c r="R39">
        <v>2.9957069999999999</v>
      </c>
      <c r="S39">
        <v>3.12826</v>
      </c>
      <c r="T39">
        <v>3.145562</v>
      </c>
      <c r="U39">
        <v>3.1655769999999999</v>
      </c>
      <c r="V39">
        <v>3.2987120000000001</v>
      </c>
      <c r="W39">
        <v>3.2221449999999998</v>
      </c>
      <c r="X39">
        <v>3.3748459999999998</v>
      </c>
      <c r="Y39">
        <v>3.4584280000000001</v>
      </c>
      <c r="Z39">
        <v>3.4513050000000001</v>
      </c>
      <c r="AA39">
        <v>3.3975749999999998</v>
      </c>
      <c r="AB39">
        <v>3.355302</v>
      </c>
      <c r="AC39">
        <v>3.335531</v>
      </c>
      <c r="AD39">
        <v>3.3156349999999999</v>
      </c>
      <c r="AE39">
        <v>3.2825989999999998</v>
      </c>
      <c r="AF39">
        <v>3.2647089999999999</v>
      </c>
      <c r="AG39">
        <v>3.2152989999999999</v>
      </c>
      <c r="AH39">
        <v>3.2084280000000001</v>
      </c>
      <c r="AI39" s="98">
        <v>-2.1999999999999999E-2</v>
      </c>
    </row>
    <row r="40" spans="1:35" x14ac:dyDescent="0.25">
      <c r="A40" t="s">
        <v>809</v>
      </c>
      <c r="B40" t="s">
        <v>995</v>
      </c>
      <c r="C40" t="s">
        <v>996</v>
      </c>
      <c r="D40" t="s">
        <v>874</v>
      </c>
      <c r="F40">
        <v>5.7428319999999999</v>
      </c>
      <c r="G40">
        <v>4.6267870000000002</v>
      </c>
      <c r="H40">
        <v>3.5419700000000001</v>
      </c>
      <c r="I40">
        <v>2.9589439999999998</v>
      </c>
      <c r="J40">
        <v>2.5114649999999998</v>
      </c>
      <c r="K40">
        <v>2.2631420000000002</v>
      </c>
      <c r="L40">
        <v>2.1761529999999998</v>
      </c>
      <c r="M40">
        <v>2.1840290000000002</v>
      </c>
      <c r="N40">
        <v>2.271296</v>
      </c>
      <c r="O40">
        <v>2.41635</v>
      </c>
      <c r="P40">
        <v>2.5546199999999999</v>
      </c>
      <c r="Q40">
        <v>2.7211599999999998</v>
      </c>
      <c r="R40">
        <v>2.8684379999999998</v>
      </c>
      <c r="S40">
        <v>3.0044749999999998</v>
      </c>
      <c r="T40">
        <v>3.0244900000000001</v>
      </c>
      <c r="U40">
        <v>3.0543170000000002</v>
      </c>
      <c r="V40">
        <v>3.1895280000000001</v>
      </c>
      <c r="W40">
        <v>3.1231789999999999</v>
      </c>
      <c r="X40">
        <v>3.2636590000000001</v>
      </c>
      <c r="Y40">
        <v>3.350009</v>
      </c>
      <c r="Z40">
        <v>3.3515619999999999</v>
      </c>
      <c r="AA40">
        <v>3.3052579999999998</v>
      </c>
      <c r="AB40">
        <v>3.2570139999999999</v>
      </c>
      <c r="AC40">
        <v>3.2445439999999999</v>
      </c>
      <c r="AD40">
        <v>3.2170939999999999</v>
      </c>
      <c r="AE40">
        <v>3.1892580000000001</v>
      </c>
      <c r="AF40">
        <v>3.1694640000000001</v>
      </c>
      <c r="AG40">
        <v>3.1349830000000001</v>
      </c>
      <c r="AH40">
        <v>3.1337890000000002</v>
      </c>
      <c r="AI40" s="98">
        <v>-2.1000000000000001E-2</v>
      </c>
    </row>
    <row r="41" spans="1:35" x14ac:dyDescent="0.25">
      <c r="A41" t="s">
        <v>810</v>
      </c>
      <c r="B41" t="s">
        <v>997</v>
      </c>
      <c r="C41" t="s">
        <v>998</v>
      </c>
      <c r="D41" t="s">
        <v>874</v>
      </c>
      <c r="F41">
        <v>6.9591979999999998</v>
      </c>
      <c r="G41">
        <v>5.6467239999999999</v>
      </c>
      <c r="H41">
        <v>4.4294690000000001</v>
      </c>
      <c r="I41">
        <v>3.9095849999999999</v>
      </c>
      <c r="J41">
        <v>3.500575</v>
      </c>
      <c r="K41">
        <v>3.2276199999999999</v>
      </c>
      <c r="L41">
        <v>3.1106769999999999</v>
      </c>
      <c r="M41">
        <v>3.0860889999999999</v>
      </c>
      <c r="N41">
        <v>3.0940530000000002</v>
      </c>
      <c r="O41">
        <v>3.1933029999999998</v>
      </c>
      <c r="P41">
        <v>3.2778230000000002</v>
      </c>
      <c r="Q41">
        <v>3.4708130000000001</v>
      </c>
      <c r="R41">
        <v>3.6365530000000001</v>
      </c>
      <c r="S41">
        <v>3.7934290000000002</v>
      </c>
      <c r="T41">
        <v>3.8334000000000001</v>
      </c>
      <c r="U41">
        <v>3.8918490000000001</v>
      </c>
      <c r="V41">
        <v>4.0668040000000003</v>
      </c>
      <c r="W41">
        <v>3.995746</v>
      </c>
      <c r="X41">
        <v>4.1380369999999997</v>
      </c>
      <c r="Y41">
        <v>4.2252549999999998</v>
      </c>
      <c r="Z41">
        <v>4.2448370000000004</v>
      </c>
      <c r="AA41">
        <v>4.2194149999999997</v>
      </c>
      <c r="AB41">
        <v>4.1595459999999997</v>
      </c>
      <c r="AC41">
        <v>4.1602589999999999</v>
      </c>
      <c r="AD41">
        <v>4.0740990000000004</v>
      </c>
      <c r="AE41">
        <v>4.0680959999999997</v>
      </c>
      <c r="AF41">
        <v>4.0162409999999999</v>
      </c>
      <c r="AG41">
        <v>4.016356</v>
      </c>
      <c r="AH41">
        <v>4.0476710000000002</v>
      </c>
      <c r="AI41" s="98">
        <v>-1.9E-2</v>
      </c>
    </row>
    <row r="42" spans="1:35" x14ac:dyDescent="0.25">
      <c r="A42" t="s">
        <v>811</v>
      </c>
      <c r="B42" t="s">
        <v>999</v>
      </c>
      <c r="C42" t="s">
        <v>1000</v>
      </c>
      <c r="D42" t="s">
        <v>874</v>
      </c>
      <c r="F42">
        <v>4.8680899999999996</v>
      </c>
      <c r="G42">
        <v>4.0415279999999996</v>
      </c>
      <c r="H42">
        <v>3.3707829999999999</v>
      </c>
      <c r="I42">
        <v>2.8559860000000001</v>
      </c>
      <c r="J42">
        <v>2.4666619999999999</v>
      </c>
      <c r="K42">
        <v>2.2481239999999998</v>
      </c>
      <c r="L42">
        <v>2.1878920000000002</v>
      </c>
      <c r="M42">
        <v>2.198744</v>
      </c>
      <c r="N42">
        <v>2.2463129999999998</v>
      </c>
      <c r="O42">
        <v>2.339305</v>
      </c>
      <c r="P42">
        <v>2.420661</v>
      </c>
      <c r="Q42">
        <v>2.5568789999999999</v>
      </c>
      <c r="R42">
        <v>2.6638519999999999</v>
      </c>
      <c r="S42">
        <v>2.7634240000000001</v>
      </c>
      <c r="T42">
        <v>2.790686</v>
      </c>
      <c r="U42">
        <v>2.8370479999999998</v>
      </c>
      <c r="V42">
        <v>2.9367529999999999</v>
      </c>
      <c r="W42">
        <v>2.894342</v>
      </c>
      <c r="X42">
        <v>2.9898069999999999</v>
      </c>
      <c r="Y42">
        <v>3.0607899999999999</v>
      </c>
      <c r="Z42">
        <v>3.0476000000000001</v>
      </c>
      <c r="AA42">
        <v>2.9894099999999999</v>
      </c>
      <c r="AB42">
        <v>2.9198719999999998</v>
      </c>
      <c r="AC42">
        <v>2.8737279999999998</v>
      </c>
      <c r="AD42">
        <v>2.8330199999999999</v>
      </c>
      <c r="AE42">
        <v>2.7897940000000001</v>
      </c>
      <c r="AF42">
        <v>2.7444069999999998</v>
      </c>
      <c r="AG42">
        <v>2.7021459999999999</v>
      </c>
      <c r="AH42">
        <v>2.6863000000000001</v>
      </c>
      <c r="AI42" s="98">
        <v>-2.1000000000000001E-2</v>
      </c>
    </row>
    <row r="43" spans="1:35" x14ac:dyDescent="0.25">
      <c r="A43" t="s">
        <v>829</v>
      </c>
    </row>
    <row r="44" spans="1:35" x14ac:dyDescent="0.25">
      <c r="A44" t="s">
        <v>813</v>
      </c>
      <c r="B44" t="s">
        <v>1001</v>
      </c>
      <c r="C44" t="s">
        <v>1002</v>
      </c>
      <c r="D44" t="s">
        <v>874</v>
      </c>
      <c r="F44">
        <v>6.4264919999999996</v>
      </c>
      <c r="G44">
        <v>5.1109070000000001</v>
      </c>
      <c r="H44">
        <v>3.8791600000000002</v>
      </c>
      <c r="I44">
        <v>3.2782439999999999</v>
      </c>
      <c r="J44">
        <v>2.8389440000000001</v>
      </c>
      <c r="K44">
        <v>2.6161099999999999</v>
      </c>
      <c r="L44">
        <v>2.5613450000000002</v>
      </c>
      <c r="M44">
        <v>2.5883780000000001</v>
      </c>
      <c r="N44">
        <v>2.681772</v>
      </c>
      <c r="O44">
        <v>2.8220939999999999</v>
      </c>
      <c r="P44">
        <v>2.988642</v>
      </c>
      <c r="Q44">
        <v>3.1979950000000001</v>
      </c>
      <c r="R44">
        <v>3.3554940000000002</v>
      </c>
      <c r="S44">
        <v>3.4771990000000002</v>
      </c>
      <c r="T44">
        <v>3.489903</v>
      </c>
      <c r="U44">
        <v>3.5308799999999998</v>
      </c>
      <c r="V44">
        <v>3.6615030000000002</v>
      </c>
      <c r="W44">
        <v>3.5801370000000001</v>
      </c>
      <c r="X44">
        <v>3.7352129999999999</v>
      </c>
      <c r="Y44">
        <v>3.8213919999999999</v>
      </c>
      <c r="Z44">
        <v>3.811334</v>
      </c>
      <c r="AA44">
        <v>3.7473779999999999</v>
      </c>
      <c r="AB44">
        <v>3.707001</v>
      </c>
      <c r="AC44">
        <v>3.7038259999999998</v>
      </c>
      <c r="AD44">
        <v>3.6993559999999999</v>
      </c>
      <c r="AE44">
        <v>3.6609560000000001</v>
      </c>
      <c r="AF44">
        <v>3.6383130000000001</v>
      </c>
      <c r="AG44">
        <v>3.5636570000000001</v>
      </c>
      <c r="AH44">
        <v>3.547059</v>
      </c>
      <c r="AI44" s="98">
        <v>-2.1000000000000001E-2</v>
      </c>
    </row>
    <row r="45" spans="1:35" x14ac:dyDescent="0.25">
      <c r="A45" t="s">
        <v>818</v>
      </c>
      <c r="B45" t="s">
        <v>1003</v>
      </c>
      <c r="C45" t="s">
        <v>1002</v>
      </c>
      <c r="D45" t="s">
        <v>874</v>
      </c>
      <c r="F45">
        <v>6.0059880000000003</v>
      </c>
      <c r="G45">
        <v>6.0059880000000003</v>
      </c>
      <c r="H45">
        <v>6.0059880000000003</v>
      </c>
      <c r="I45">
        <v>6.0059880000000003</v>
      </c>
      <c r="J45">
        <v>6.0059880000000003</v>
      </c>
      <c r="K45">
        <v>6.0059880000000003</v>
      </c>
      <c r="L45">
        <v>3.1150419999999999</v>
      </c>
      <c r="M45">
        <v>3.0880589999999999</v>
      </c>
      <c r="N45">
        <v>3.0940530000000002</v>
      </c>
      <c r="O45">
        <v>3.1933029999999998</v>
      </c>
      <c r="P45">
        <v>3.2778230000000002</v>
      </c>
      <c r="Q45">
        <v>3.4708130000000001</v>
      </c>
      <c r="R45">
        <v>3.6365530000000001</v>
      </c>
      <c r="S45">
        <v>3.7934290000000002</v>
      </c>
      <c r="T45">
        <v>3.8334000000000001</v>
      </c>
      <c r="U45">
        <v>3.8918499999999998</v>
      </c>
      <c r="V45">
        <v>4.0668040000000003</v>
      </c>
      <c r="W45">
        <v>3.995746</v>
      </c>
      <c r="X45">
        <v>4.1380369999999997</v>
      </c>
      <c r="Y45">
        <v>4.2252559999999999</v>
      </c>
      <c r="Z45">
        <v>4.2448370000000004</v>
      </c>
      <c r="AA45">
        <v>4.2194149999999997</v>
      </c>
      <c r="AB45">
        <v>4.1595459999999997</v>
      </c>
      <c r="AC45">
        <v>4.1602589999999999</v>
      </c>
      <c r="AD45">
        <v>4.0740990000000004</v>
      </c>
      <c r="AE45">
        <v>4.0680959999999997</v>
      </c>
      <c r="AF45">
        <v>4.0162409999999999</v>
      </c>
      <c r="AG45">
        <v>4.016356</v>
      </c>
      <c r="AH45">
        <v>4.0476710000000002</v>
      </c>
      <c r="AI45" s="98">
        <v>-1.4E-2</v>
      </c>
    </row>
    <row r="46" spans="1:35" x14ac:dyDescent="0.25">
      <c r="A46" t="s">
        <v>821</v>
      </c>
      <c r="B46" t="s">
        <v>1004</v>
      </c>
      <c r="C46" t="s">
        <v>1002</v>
      </c>
      <c r="D46" t="s">
        <v>874</v>
      </c>
      <c r="F46" t="s">
        <v>164</v>
      </c>
      <c r="G46" t="s">
        <v>164</v>
      </c>
      <c r="H46" t="s">
        <v>164</v>
      </c>
      <c r="I46" t="s">
        <v>164</v>
      </c>
      <c r="J46" t="s">
        <v>164</v>
      </c>
      <c r="K46" t="s">
        <v>164</v>
      </c>
      <c r="L46" t="s">
        <v>164</v>
      </c>
      <c r="M46" t="s">
        <v>164</v>
      </c>
      <c r="N46" t="s">
        <v>164</v>
      </c>
      <c r="O46" t="s">
        <v>164</v>
      </c>
      <c r="P46" t="s">
        <v>164</v>
      </c>
      <c r="Q46" t="s">
        <v>164</v>
      </c>
      <c r="R46" t="s">
        <v>164</v>
      </c>
      <c r="S46" t="s">
        <v>164</v>
      </c>
      <c r="T46" t="s">
        <v>164</v>
      </c>
      <c r="U46" t="s">
        <v>164</v>
      </c>
      <c r="V46" t="s">
        <v>164</v>
      </c>
      <c r="W46" t="s">
        <v>164</v>
      </c>
      <c r="X46" t="s">
        <v>164</v>
      </c>
      <c r="Y46" t="s">
        <v>164</v>
      </c>
      <c r="Z46" t="s">
        <v>164</v>
      </c>
      <c r="AA46" t="s">
        <v>164</v>
      </c>
      <c r="AB46" t="s">
        <v>164</v>
      </c>
      <c r="AC46" t="s">
        <v>164</v>
      </c>
      <c r="AD46" t="s">
        <v>164</v>
      </c>
      <c r="AE46" t="s">
        <v>164</v>
      </c>
      <c r="AF46" t="s">
        <v>164</v>
      </c>
      <c r="AG46" t="s">
        <v>164</v>
      </c>
      <c r="AH46" t="s">
        <v>164</v>
      </c>
      <c r="AI46"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DFC-D3C5-4BCF-BF0D-D90E7B514465}">
  <dimension ref="A1:AG2344"/>
  <sheetViews>
    <sheetView workbookViewId="0">
      <pane xSplit="2" ySplit="1" topLeftCell="C11" activePane="bottomRight" state="frozen"/>
      <selection pane="topRight" activeCell="C1" sqref="C1"/>
      <selection pane="bottomLeft" activeCell="A2" sqref="A2"/>
      <selection pane="bottomRight" activeCell="C16" sqref="C16"/>
    </sheetView>
  </sheetViews>
  <sheetFormatPr defaultColWidth="9.140625" defaultRowHeight="15" customHeight="1" x14ac:dyDescent="0.2"/>
  <cols>
    <col min="1" max="1" width="22.42578125" style="207" hidden="1" customWidth="1"/>
    <col min="2" max="2" width="49" style="207" customWidth="1"/>
    <col min="3" max="31" width="9.140625" style="207"/>
    <col min="32" max="32" width="9.140625" style="276"/>
    <col min="33" max="16384" width="9.140625" style="207"/>
  </cols>
  <sheetData>
    <row r="1" spans="1:32" ht="15" customHeight="1" thickBot="1" x14ac:dyDescent="0.2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2"/>
    <row r="3" spans="1:32" ht="15" customHeight="1" x14ac:dyDescent="0.2">
      <c r="C3" s="240" t="s">
        <v>117</v>
      </c>
      <c r="D3" s="240" t="s">
        <v>644</v>
      </c>
      <c r="E3" s="225"/>
      <c r="F3" s="225"/>
      <c r="G3" s="225"/>
    </row>
    <row r="4" spans="1:32" ht="15" customHeight="1" x14ac:dyDescent="0.2">
      <c r="C4" s="240" t="s">
        <v>118</v>
      </c>
      <c r="D4" s="240" t="s">
        <v>643</v>
      </c>
      <c r="E4" s="225"/>
      <c r="F4" s="225"/>
      <c r="G4" s="240" t="s">
        <v>642</v>
      </c>
    </row>
    <row r="5" spans="1:32" ht="15" customHeight="1" x14ac:dyDescent="0.2">
      <c r="C5" s="240" t="s">
        <v>119</v>
      </c>
      <c r="D5" s="240" t="s">
        <v>641</v>
      </c>
      <c r="E5" s="225"/>
      <c r="F5" s="225"/>
      <c r="G5" s="225"/>
    </row>
    <row r="6" spans="1:32" ht="15" customHeight="1" x14ac:dyDescent="0.2">
      <c r="C6" s="240" t="s">
        <v>120</v>
      </c>
      <c r="D6" s="225"/>
      <c r="E6" s="240" t="s">
        <v>640</v>
      </c>
      <c r="F6" s="225"/>
      <c r="G6" s="225"/>
    </row>
    <row r="7" spans="1:32" ht="12" customHeight="1" x14ac:dyDescent="0.2"/>
    <row r="8" spans="1:32" ht="12" customHeight="1" x14ac:dyDescent="0.2"/>
    <row r="9" spans="1:32" ht="12" customHeight="1" x14ac:dyDescent="0.2"/>
    <row r="10" spans="1:32" ht="15" customHeight="1" x14ac:dyDescent="0.25">
      <c r="A10" s="213" t="s">
        <v>784</v>
      </c>
      <c r="B10" s="224" t="s">
        <v>783</v>
      </c>
      <c r="AF10" s="259" t="s">
        <v>639</v>
      </c>
    </row>
    <row r="11" spans="1:32" ht="15" customHeight="1" x14ac:dyDescent="0.2">
      <c r="B11" s="223"/>
      <c r="AF11" s="259" t="s">
        <v>638</v>
      </c>
    </row>
    <row r="12" spans="1:32" ht="15" customHeight="1" x14ac:dyDescent="0.2">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2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2">
      <c r="AF14" s="278"/>
    </row>
    <row r="15" spans="1:32" ht="15" customHeight="1" x14ac:dyDescent="0.2">
      <c r="B15" s="216" t="s">
        <v>782</v>
      </c>
    </row>
    <row r="16" spans="1:32" ht="15" customHeight="1" x14ac:dyDescent="0.2">
      <c r="A16" s="213" t="s">
        <v>781</v>
      </c>
      <c r="B16" s="241" t="s">
        <v>715</v>
      </c>
      <c r="C16" s="242">
        <f>'AEO 2023 Table 59 Raw'!F9</f>
        <v>36.11721</v>
      </c>
      <c r="D16" s="242">
        <f>'AEO 2023 Table 59 Raw'!G9</f>
        <v>36.160473000000003</v>
      </c>
      <c r="E16" s="242">
        <f>'AEO 2023 Table 59 Raw'!H9</f>
        <v>35.236457999999999</v>
      </c>
      <c r="F16" s="242">
        <f>'AEO 2023 Table 59 Raw'!I9</f>
        <v>35.385081999999997</v>
      </c>
      <c r="G16" s="242">
        <f>'AEO 2023 Table 59 Raw'!J9</f>
        <v>35.842360999999997</v>
      </c>
      <c r="H16" s="242">
        <f>'AEO 2023 Table 59 Raw'!K9</f>
        <v>35.789593000000004</v>
      </c>
      <c r="I16" s="242">
        <f>'AEO 2023 Table 59 Raw'!L9</f>
        <v>36.084969000000001</v>
      </c>
      <c r="J16" s="242">
        <f>'AEO 2023 Table 59 Raw'!M9</f>
        <v>36.326552999999997</v>
      </c>
      <c r="K16" s="242">
        <f>'AEO 2023 Table 59 Raw'!N9</f>
        <v>36.675776999999997</v>
      </c>
      <c r="L16" s="242">
        <f>'AEO 2023 Table 59 Raw'!O9</f>
        <v>37.108832999999997</v>
      </c>
      <c r="M16" s="242">
        <f>'AEO 2023 Table 59 Raw'!P9</f>
        <v>37.608638999999997</v>
      </c>
      <c r="N16" s="242">
        <f>'AEO 2023 Table 59 Raw'!Q9</f>
        <v>38.184341000000003</v>
      </c>
      <c r="O16" s="242">
        <f>'AEO 2023 Table 59 Raw'!R9</f>
        <v>38.686110999999997</v>
      </c>
      <c r="P16" s="242">
        <f>'AEO 2023 Table 59 Raw'!S9</f>
        <v>39.140957</v>
      </c>
      <c r="Q16" s="242">
        <f>'AEO 2023 Table 59 Raw'!T9</f>
        <v>39.498707000000003</v>
      </c>
      <c r="R16" s="242">
        <f>'AEO 2023 Table 59 Raw'!U9</f>
        <v>39.853999999999999</v>
      </c>
      <c r="S16" s="242">
        <f>'AEO 2023 Table 59 Raw'!V9</f>
        <v>40.120361000000003</v>
      </c>
      <c r="T16" s="242">
        <f>'AEO 2023 Table 59 Raw'!W9</f>
        <v>40.358707000000003</v>
      </c>
      <c r="U16" s="242">
        <f>'AEO 2023 Table 59 Raw'!X9</f>
        <v>40.500950000000003</v>
      </c>
      <c r="V16" s="242">
        <f>'AEO 2023 Table 59 Raw'!Y9</f>
        <v>40.620883999999997</v>
      </c>
      <c r="W16" s="242">
        <f>'AEO 2023 Table 59 Raw'!Z9</f>
        <v>40.794955999999999</v>
      </c>
      <c r="X16" s="242">
        <f>'AEO 2023 Table 59 Raw'!AA9</f>
        <v>40.906959999999998</v>
      </c>
      <c r="Y16" s="242">
        <f>'AEO 2023 Table 59 Raw'!AB9</f>
        <v>40.974735000000003</v>
      </c>
      <c r="Z16" s="242">
        <f>'AEO 2023 Table 59 Raw'!AC9</f>
        <v>41.124125999999997</v>
      </c>
      <c r="AA16" s="242">
        <f>'AEO 2023 Table 59 Raw'!AD9</f>
        <v>40.952205999999997</v>
      </c>
      <c r="AB16" s="242">
        <f>'AEO 2023 Table 59 Raw'!AE9</f>
        <v>41.157238</v>
      </c>
      <c r="AC16" s="242">
        <f>'AEO 2023 Table 59 Raw'!AF9</f>
        <v>41.220950999999999</v>
      </c>
      <c r="AD16" s="242">
        <f>'AEO 2023 Table 59 Raw'!AG9</f>
        <v>41.302062999999997</v>
      </c>
      <c r="AE16" s="242">
        <f>'AEO 2023 Table 59 Raw'!AH9</f>
        <v>41.677504999999996</v>
      </c>
      <c r="AF16" s="258">
        <f>'AEO 2023 Table 59 Raw'!AI9</f>
        <v>5.0000000000000001E-3</v>
      </c>
    </row>
    <row r="17" spans="1:32" ht="15" customHeight="1" x14ac:dyDescent="0.2">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56"/>
    </row>
    <row r="18" spans="1:32" ht="15" customHeight="1" x14ac:dyDescent="0.2">
      <c r="A18" s="213" t="s">
        <v>780</v>
      </c>
      <c r="B18" s="216" t="s">
        <v>687</v>
      </c>
      <c r="C18" s="218">
        <f>'AEO 2023 Table 59 Raw'!F10</f>
        <v>35.046551000000001</v>
      </c>
      <c r="D18" s="218">
        <f>'AEO 2023 Table 59 Raw'!G10</f>
        <v>35.336418000000002</v>
      </c>
      <c r="E18" s="218">
        <f>'AEO 2023 Table 59 Raw'!H10</f>
        <v>34.441242000000003</v>
      </c>
      <c r="F18" s="218">
        <f>'AEO 2023 Table 59 Raw'!I10</f>
        <v>34.503323000000002</v>
      </c>
      <c r="G18" s="218">
        <f>'AEO 2023 Table 59 Raw'!J10</f>
        <v>34.879745</v>
      </c>
      <c r="H18" s="218">
        <f>'AEO 2023 Table 59 Raw'!K10</f>
        <v>34.711131999999999</v>
      </c>
      <c r="I18" s="218">
        <f>'AEO 2023 Table 59 Raw'!L10</f>
        <v>34.854388999999998</v>
      </c>
      <c r="J18" s="218">
        <f>'AEO 2023 Table 59 Raw'!M10</f>
        <v>35.019587999999999</v>
      </c>
      <c r="K18" s="218">
        <f>'AEO 2023 Table 59 Raw'!N10</f>
        <v>35.347614</v>
      </c>
      <c r="L18" s="218">
        <f>'AEO 2023 Table 59 Raw'!O10</f>
        <v>35.780498999999999</v>
      </c>
      <c r="M18" s="218">
        <f>'AEO 2023 Table 59 Raw'!P10</f>
        <v>36.265155999999998</v>
      </c>
      <c r="N18" s="218">
        <f>'AEO 2023 Table 59 Raw'!Q10</f>
        <v>36.855311999999998</v>
      </c>
      <c r="O18" s="218">
        <f>'AEO 2023 Table 59 Raw'!R10</f>
        <v>37.366810000000001</v>
      </c>
      <c r="P18" s="218">
        <f>'AEO 2023 Table 59 Raw'!S10</f>
        <v>37.837581999999998</v>
      </c>
      <c r="Q18" s="218">
        <f>'AEO 2023 Table 59 Raw'!T10</f>
        <v>38.213298999999999</v>
      </c>
      <c r="R18" s="218">
        <f>'AEO 2023 Table 59 Raw'!U10</f>
        <v>38.579849000000003</v>
      </c>
      <c r="S18" s="218">
        <f>'AEO 2023 Table 59 Raw'!V10</f>
        <v>38.861893000000002</v>
      </c>
      <c r="T18" s="218">
        <f>'AEO 2023 Table 59 Raw'!W10</f>
        <v>39.162666000000002</v>
      </c>
      <c r="U18" s="218">
        <f>'AEO 2023 Table 59 Raw'!X10</f>
        <v>39.335422999999999</v>
      </c>
      <c r="V18" s="218">
        <f>'AEO 2023 Table 59 Raw'!Y10</f>
        <v>39.544559</v>
      </c>
      <c r="W18" s="218">
        <f>'AEO 2023 Table 59 Raw'!Z10</f>
        <v>39.670769</v>
      </c>
      <c r="X18" s="218">
        <f>'AEO 2023 Table 59 Raw'!AA10</f>
        <v>39.661568000000003</v>
      </c>
      <c r="Y18" s="218">
        <f>'AEO 2023 Table 59 Raw'!AB10</f>
        <v>39.646687</v>
      </c>
      <c r="Z18" s="218">
        <f>'AEO 2023 Table 59 Raw'!AC10</f>
        <v>39.801341999999998</v>
      </c>
      <c r="AA18" s="218">
        <f>'AEO 2023 Table 59 Raw'!AD10</f>
        <v>39.645775</v>
      </c>
      <c r="AB18" s="218">
        <f>'AEO 2023 Table 59 Raw'!AE10</f>
        <v>39.963863000000003</v>
      </c>
      <c r="AC18" s="218">
        <f>'AEO 2023 Table 59 Raw'!AF10</f>
        <v>39.982841000000001</v>
      </c>
      <c r="AD18" s="218">
        <f>'AEO 2023 Table 59 Raw'!AG10</f>
        <v>39.924835000000002</v>
      </c>
      <c r="AE18" s="218">
        <f>'AEO 2023 Table 59 Raw'!AH10</f>
        <v>40.241112000000001</v>
      </c>
      <c r="AF18" s="256">
        <f>'AEO 2023 Table 59 Raw'!AI10</f>
        <v>5.0000000000000001E-3</v>
      </c>
    </row>
    <row r="19" spans="1:32" ht="15" customHeight="1" x14ac:dyDescent="0.25">
      <c r="A19" s="213" t="s">
        <v>779</v>
      </c>
      <c r="B19" s="212" t="s">
        <v>685</v>
      </c>
      <c r="C19" s="218">
        <f>'AEO 2023 Table 59 Raw'!F11</f>
        <v>15.131968000000001</v>
      </c>
      <c r="D19" s="218">
        <f>'AEO 2023 Table 59 Raw'!G11</f>
        <v>13.514215</v>
      </c>
      <c r="E19" s="218">
        <f>'AEO 2023 Table 59 Raw'!H11</f>
        <v>12.409003999999999</v>
      </c>
      <c r="F19" s="218">
        <f>'AEO 2023 Table 59 Raw'!I11</f>
        <v>12.356494</v>
      </c>
      <c r="G19" s="218">
        <f>'AEO 2023 Table 59 Raw'!J11</f>
        <v>12.315032</v>
      </c>
      <c r="H19" s="218">
        <f>'AEO 2023 Table 59 Raw'!K11</f>
        <v>12.338302000000001</v>
      </c>
      <c r="I19" s="218">
        <f>'AEO 2023 Table 59 Raw'!L11</f>
        <v>12.570937000000001</v>
      </c>
      <c r="J19" s="218">
        <f>'AEO 2023 Table 59 Raw'!M11</f>
        <v>12.812768999999999</v>
      </c>
      <c r="K19" s="218">
        <f>'AEO 2023 Table 59 Raw'!N11</f>
        <v>13.143781000000001</v>
      </c>
      <c r="L19" s="218">
        <f>'AEO 2023 Table 59 Raw'!O11</f>
        <v>13.462552000000001</v>
      </c>
      <c r="M19" s="218">
        <f>'AEO 2023 Table 59 Raw'!P11</f>
        <v>13.766328</v>
      </c>
      <c r="N19" s="218">
        <f>'AEO 2023 Table 59 Raw'!Q11</f>
        <v>14.026498999999999</v>
      </c>
      <c r="O19" s="218">
        <f>'AEO 2023 Table 59 Raw'!R11</f>
        <v>14.216332</v>
      </c>
      <c r="P19" s="218">
        <f>'AEO 2023 Table 59 Raw'!S11</f>
        <v>14.421331</v>
      </c>
      <c r="Q19" s="218">
        <f>'AEO 2023 Table 59 Raw'!T11</f>
        <v>14.398187999999999</v>
      </c>
      <c r="R19" s="218">
        <f>'AEO 2023 Table 59 Raw'!U11</f>
        <v>14.399077999999999</v>
      </c>
      <c r="S19" s="218">
        <f>'AEO 2023 Table 59 Raw'!V11</f>
        <v>14.592781</v>
      </c>
      <c r="T19" s="218">
        <f>'AEO 2023 Table 59 Raw'!W11</f>
        <v>14.478137</v>
      </c>
      <c r="U19" s="218">
        <f>'AEO 2023 Table 59 Raw'!X11</f>
        <v>14.673952999999999</v>
      </c>
      <c r="V19" s="218">
        <f>'AEO 2023 Table 59 Raw'!Y11</f>
        <v>14.809990000000001</v>
      </c>
      <c r="W19" s="218">
        <f>'AEO 2023 Table 59 Raw'!Z11</f>
        <v>14.946555999999999</v>
      </c>
      <c r="X19" s="218">
        <f>'AEO 2023 Table 59 Raw'!AA11</f>
        <v>14.964318</v>
      </c>
      <c r="Y19" s="218">
        <f>'AEO 2023 Table 59 Raw'!AB11</f>
        <v>15.028558</v>
      </c>
      <c r="Z19" s="218">
        <f>'AEO 2023 Table 59 Raw'!AC11</f>
        <v>15.185708999999999</v>
      </c>
      <c r="AA19" s="218">
        <f>'AEO 2023 Table 59 Raw'!AD11</f>
        <v>15.102778000000001</v>
      </c>
      <c r="AB19" s="218">
        <f>'AEO 2023 Table 59 Raw'!AE11</f>
        <v>15.243244000000001</v>
      </c>
      <c r="AC19" s="218">
        <f>'AEO 2023 Table 59 Raw'!AF11</f>
        <v>15.234793</v>
      </c>
      <c r="AD19" s="218">
        <f>'AEO 2023 Table 59 Raw'!AG11</f>
        <v>15.235981000000001</v>
      </c>
      <c r="AE19" s="218">
        <f>'AEO 2023 Table 59 Raw'!AH11</f>
        <v>15.51906</v>
      </c>
      <c r="AF19" s="256">
        <f>'AEO 2023 Table 59 Raw'!AI11</f>
        <v>1E-3</v>
      </c>
    </row>
    <row r="20" spans="1:32" ht="15" customHeight="1" x14ac:dyDescent="0.25">
      <c r="A20" s="213" t="s">
        <v>778</v>
      </c>
      <c r="B20" s="212" t="s">
        <v>683</v>
      </c>
      <c r="C20" s="218">
        <f>'AEO 2023 Table 59 Raw'!F12</f>
        <v>7.2286619999999999</v>
      </c>
      <c r="D20" s="218">
        <f>'AEO 2023 Table 59 Raw'!G12</f>
        <v>8.5563400000000005</v>
      </c>
      <c r="E20" s="218">
        <f>'AEO 2023 Table 59 Raw'!H12</f>
        <v>9.3733869999999992</v>
      </c>
      <c r="F20" s="218">
        <f>'AEO 2023 Table 59 Raw'!I12</f>
        <v>9.4303489999999996</v>
      </c>
      <c r="G20" s="218">
        <f>'AEO 2023 Table 59 Raw'!J12</f>
        <v>9.4719440000000006</v>
      </c>
      <c r="H20" s="218">
        <f>'AEO 2023 Table 59 Raw'!K12</f>
        <v>9.2772819999999996</v>
      </c>
      <c r="I20" s="218">
        <f>'AEO 2023 Table 59 Raw'!L12</f>
        <v>9.1850959999999997</v>
      </c>
      <c r="J20" s="218">
        <f>'AEO 2023 Table 59 Raw'!M12</f>
        <v>9.1667780000000008</v>
      </c>
      <c r="K20" s="218">
        <f>'AEO 2023 Table 59 Raw'!N12</f>
        <v>9.1780740000000005</v>
      </c>
      <c r="L20" s="218">
        <f>'AEO 2023 Table 59 Raw'!O12</f>
        <v>9.3368199999999995</v>
      </c>
      <c r="M20" s="218">
        <f>'AEO 2023 Table 59 Raw'!P12</f>
        <v>9.5347799999999996</v>
      </c>
      <c r="N20" s="218">
        <f>'AEO 2023 Table 59 Raw'!Q12</f>
        <v>9.8192369999999993</v>
      </c>
      <c r="O20" s="218">
        <f>'AEO 2023 Table 59 Raw'!R12</f>
        <v>10.124262999999999</v>
      </c>
      <c r="P20" s="218">
        <f>'AEO 2023 Table 59 Raw'!S12</f>
        <v>10.378657</v>
      </c>
      <c r="Q20" s="218">
        <f>'AEO 2023 Table 59 Raw'!T12</f>
        <v>10.682347999999999</v>
      </c>
      <c r="R20" s="218">
        <f>'AEO 2023 Table 59 Raw'!U12</f>
        <v>10.900270000000001</v>
      </c>
      <c r="S20" s="218">
        <f>'AEO 2023 Table 59 Raw'!V12</f>
        <v>11.017419</v>
      </c>
      <c r="T20" s="218">
        <f>'AEO 2023 Table 59 Raw'!W12</f>
        <v>11.257377999999999</v>
      </c>
      <c r="U20" s="218">
        <f>'AEO 2023 Table 59 Raw'!X12</f>
        <v>11.210609</v>
      </c>
      <c r="V20" s="218">
        <f>'AEO 2023 Table 59 Raw'!Y12</f>
        <v>11.234081</v>
      </c>
      <c r="W20" s="218">
        <f>'AEO 2023 Table 59 Raw'!Z12</f>
        <v>11.199199999999999</v>
      </c>
      <c r="X20" s="218">
        <f>'AEO 2023 Table 59 Raw'!AA12</f>
        <v>11.143196</v>
      </c>
      <c r="Y20" s="218">
        <f>'AEO 2023 Table 59 Raw'!AB12</f>
        <v>10.985035999999999</v>
      </c>
      <c r="Z20" s="218">
        <f>'AEO 2023 Table 59 Raw'!AC12</f>
        <v>10.95787</v>
      </c>
      <c r="AA20" s="218">
        <f>'AEO 2023 Table 59 Raw'!AD12</f>
        <v>10.843297</v>
      </c>
      <c r="AB20" s="218">
        <f>'AEO 2023 Table 59 Raw'!AE12</f>
        <v>10.943599000000001</v>
      </c>
      <c r="AC20" s="218">
        <f>'AEO 2023 Table 59 Raw'!AF12</f>
        <v>10.983874999999999</v>
      </c>
      <c r="AD20" s="218">
        <f>'AEO 2023 Table 59 Raw'!AG12</f>
        <v>10.947718999999999</v>
      </c>
      <c r="AE20" s="218">
        <f>'AEO 2023 Table 59 Raw'!AH12</f>
        <v>10.954504</v>
      </c>
      <c r="AF20" s="256">
        <f>'AEO 2023 Table 59 Raw'!AI12</f>
        <v>1.4999999999999999E-2</v>
      </c>
    </row>
    <row r="21" spans="1:32" ht="15" customHeight="1" x14ac:dyDescent="0.25">
      <c r="A21" s="213" t="s">
        <v>777</v>
      </c>
      <c r="B21" s="212" t="s">
        <v>681</v>
      </c>
      <c r="C21" s="218">
        <f>'AEO 2023 Table 59 Raw'!F13</f>
        <v>2.765047</v>
      </c>
      <c r="D21" s="218">
        <f>'AEO 2023 Table 59 Raw'!G13</f>
        <v>2.8520099999999999</v>
      </c>
      <c r="E21" s="218">
        <f>'AEO 2023 Table 59 Raw'!H13</f>
        <v>2.5916299999999999</v>
      </c>
      <c r="F21" s="218">
        <f>'AEO 2023 Table 59 Raw'!I13</f>
        <v>2.5846640000000001</v>
      </c>
      <c r="G21" s="218">
        <f>'AEO 2023 Table 59 Raw'!J13</f>
        <v>2.6066729999999998</v>
      </c>
      <c r="H21" s="218">
        <f>'AEO 2023 Table 59 Raw'!K13</f>
        <v>2.5580370000000001</v>
      </c>
      <c r="I21" s="218">
        <f>'AEO 2023 Table 59 Raw'!L13</f>
        <v>2.5117409999999998</v>
      </c>
      <c r="J21" s="218">
        <f>'AEO 2023 Table 59 Raw'!M13</f>
        <v>2.4558680000000002</v>
      </c>
      <c r="K21" s="218">
        <f>'AEO 2023 Table 59 Raw'!N13</f>
        <v>2.4240409999999999</v>
      </c>
      <c r="L21" s="218">
        <f>'AEO 2023 Table 59 Raw'!O13</f>
        <v>2.370743</v>
      </c>
      <c r="M21" s="218">
        <f>'AEO 2023 Table 59 Raw'!P13</f>
        <v>2.3427530000000001</v>
      </c>
      <c r="N21" s="218">
        <f>'AEO 2023 Table 59 Raw'!Q13</f>
        <v>2.3159380000000001</v>
      </c>
      <c r="O21" s="218">
        <f>'AEO 2023 Table 59 Raw'!R13</f>
        <v>2.2911609999999998</v>
      </c>
      <c r="P21" s="218">
        <f>'AEO 2023 Table 59 Raw'!S13</f>
        <v>2.262149</v>
      </c>
      <c r="Q21" s="218">
        <f>'AEO 2023 Table 59 Raw'!T13</f>
        <v>2.2564839999999999</v>
      </c>
      <c r="R21" s="218">
        <f>'AEO 2023 Table 59 Raw'!U13</f>
        <v>2.2384390000000001</v>
      </c>
      <c r="S21" s="218">
        <f>'AEO 2023 Table 59 Raw'!V13</f>
        <v>2.1964229999999998</v>
      </c>
      <c r="T21" s="218">
        <f>'AEO 2023 Table 59 Raw'!W13</f>
        <v>2.2079390000000001</v>
      </c>
      <c r="U21" s="218">
        <f>'AEO 2023 Table 59 Raw'!X13</f>
        <v>2.190404</v>
      </c>
      <c r="V21" s="218">
        <f>'AEO 2023 Table 59 Raw'!Y13</f>
        <v>2.186232</v>
      </c>
      <c r="W21" s="218">
        <f>'AEO 2023 Table 59 Raw'!Z13</f>
        <v>2.1957789999999999</v>
      </c>
      <c r="X21" s="218">
        <f>'AEO 2023 Table 59 Raw'!AA13</f>
        <v>2.1949329999999998</v>
      </c>
      <c r="Y21" s="218">
        <f>'AEO 2023 Table 59 Raw'!AB13</f>
        <v>2.184463</v>
      </c>
      <c r="Z21" s="218">
        <f>'AEO 2023 Table 59 Raw'!AC13</f>
        <v>2.1750759999999998</v>
      </c>
      <c r="AA21" s="218">
        <f>'AEO 2023 Table 59 Raw'!AD13</f>
        <v>2.1522320000000001</v>
      </c>
      <c r="AB21" s="218">
        <f>'AEO 2023 Table 59 Raw'!AE13</f>
        <v>2.1924160000000001</v>
      </c>
      <c r="AC21" s="218">
        <f>'AEO 2023 Table 59 Raw'!AF13</f>
        <v>2.1777799999999998</v>
      </c>
      <c r="AD21" s="218">
        <f>'AEO 2023 Table 59 Raw'!AG13</f>
        <v>2.151856</v>
      </c>
      <c r="AE21" s="218">
        <f>'AEO 2023 Table 59 Raw'!AH13</f>
        <v>2.1329410000000002</v>
      </c>
      <c r="AF21" s="256">
        <f>'AEO 2023 Table 59 Raw'!AI13</f>
        <v>-8.9999999999999993E-3</v>
      </c>
    </row>
    <row r="22" spans="1:32" ht="15" customHeight="1" x14ac:dyDescent="0.25">
      <c r="A22" s="213" t="s">
        <v>776</v>
      </c>
      <c r="B22" s="212" t="s">
        <v>679</v>
      </c>
      <c r="C22" s="218">
        <f>'AEO 2023 Table 59 Raw'!F14</f>
        <v>4.9147590000000001</v>
      </c>
      <c r="D22" s="218">
        <f>'AEO 2023 Table 59 Raw'!G14</f>
        <v>6.044238</v>
      </c>
      <c r="E22" s="218">
        <f>'AEO 2023 Table 59 Raw'!H14</f>
        <v>5.8083309999999999</v>
      </c>
      <c r="F22" s="218">
        <f>'AEO 2023 Table 59 Raw'!I14</f>
        <v>5.7644859999999998</v>
      </c>
      <c r="G22" s="218">
        <f>'AEO 2023 Table 59 Raw'!J14</f>
        <v>6.0372459999999997</v>
      </c>
      <c r="H22" s="218">
        <f>'AEO 2023 Table 59 Raw'!K14</f>
        <v>6.0447620000000004</v>
      </c>
      <c r="I22" s="218">
        <f>'AEO 2023 Table 59 Raw'!L14</f>
        <v>6.0454559999999997</v>
      </c>
      <c r="J22" s="218">
        <f>'AEO 2023 Table 59 Raw'!M14</f>
        <v>6.0230579999999998</v>
      </c>
      <c r="K22" s="218">
        <f>'AEO 2023 Table 59 Raw'!N14</f>
        <v>6.0371350000000001</v>
      </c>
      <c r="L22" s="218">
        <f>'AEO 2023 Table 59 Raw'!O14</f>
        <v>6.0711459999999997</v>
      </c>
      <c r="M22" s="218">
        <f>'AEO 2023 Table 59 Raw'!P14</f>
        <v>6.139278</v>
      </c>
      <c r="N22" s="218">
        <f>'AEO 2023 Table 59 Raw'!Q14</f>
        <v>6.2320440000000001</v>
      </c>
      <c r="O22" s="218">
        <f>'AEO 2023 Table 59 Raw'!R14</f>
        <v>6.3443699999999996</v>
      </c>
      <c r="P22" s="218">
        <f>'AEO 2023 Table 59 Raw'!S14</f>
        <v>6.4301389999999996</v>
      </c>
      <c r="Q22" s="218">
        <f>'AEO 2023 Table 59 Raw'!T14</f>
        <v>6.4663519999999997</v>
      </c>
      <c r="R22" s="218">
        <f>'AEO 2023 Table 59 Raw'!U14</f>
        <v>6.6165900000000004</v>
      </c>
      <c r="S22" s="218">
        <f>'AEO 2023 Table 59 Raw'!V14</f>
        <v>6.6031839999999997</v>
      </c>
      <c r="T22" s="218">
        <f>'AEO 2023 Table 59 Raw'!W14</f>
        <v>6.7659159999999998</v>
      </c>
      <c r="U22" s="218">
        <f>'AEO 2023 Table 59 Raw'!X14</f>
        <v>6.7559199999999997</v>
      </c>
      <c r="V22" s="218">
        <f>'AEO 2023 Table 59 Raw'!Y14</f>
        <v>6.815601</v>
      </c>
      <c r="W22" s="218">
        <f>'AEO 2023 Table 59 Raw'!Z14</f>
        <v>6.8641690000000004</v>
      </c>
      <c r="X22" s="218">
        <f>'AEO 2023 Table 59 Raw'!AA14</f>
        <v>6.9378120000000001</v>
      </c>
      <c r="Y22" s="218">
        <f>'AEO 2023 Table 59 Raw'!AB14</f>
        <v>7.0285299999999999</v>
      </c>
      <c r="Z22" s="218">
        <f>'AEO 2023 Table 59 Raw'!AC14</f>
        <v>7.1206069999999997</v>
      </c>
      <c r="AA22" s="218">
        <f>'AEO 2023 Table 59 Raw'!AD14</f>
        <v>7.2255140000000004</v>
      </c>
      <c r="AB22" s="218">
        <f>'AEO 2023 Table 59 Raw'!AE14</f>
        <v>7.2802439999999997</v>
      </c>
      <c r="AC22" s="218">
        <f>'AEO 2023 Table 59 Raw'!AF14</f>
        <v>7.3185330000000004</v>
      </c>
      <c r="AD22" s="218">
        <f>'AEO 2023 Table 59 Raw'!AG14</f>
        <v>7.3635650000000004</v>
      </c>
      <c r="AE22" s="218">
        <f>'AEO 2023 Table 59 Raw'!AH14</f>
        <v>7.4240089999999999</v>
      </c>
      <c r="AF22" s="256">
        <f>'AEO 2023 Table 59 Raw'!AI14</f>
        <v>1.4999999999999999E-2</v>
      </c>
    </row>
    <row r="23" spans="1:32" ht="15" customHeight="1" x14ac:dyDescent="0.25">
      <c r="A23" s="213" t="s">
        <v>775</v>
      </c>
      <c r="B23" s="212" t="s">
        <v>677</v>
      </c>
      <c r="C23" s="218">
        <f>'AEO 2023 Table 59 Raw'!F15</f>
        <v>4.0809680000000004</v>
      </c>
      <c r="D23" s="218">
        <f>'AEO 2023 Table 59 Raw'!G15</f>
        <v>3.4298959999999998</v>
      </c>
      <c r="E23" s="218">
        <f>'AEO 2023 Table 59 Raw'!H15</f>
        <v>3.3649249999999999</v>
      </c>
      <c r="F23" s="218">
        <f>'AEO 2023 Table 59 Raw'!I15</f>
        <v>3.4911530000000002</v>
      </c>
      <c r="G23" s="218">
        <f>'AEO 2023 Table 59 Raw'!J15</f>
        <v>3.5706099999999998</v>
      </c>
      <c r="H23" s="218">
        <f>'AEO 2023 Table 59 Raw'!K15</f>
        <v>3.6165069999999999</v>
      </c>
      <c r="I23" s="218">
        <f>'AEO 2023 Table 59 Raw'!L15</f>
        <v>3.6659310000000001</v>
      </c>
      <c r="J23" s="218">
        <f>'AEO 2023 Table 59 Raw'!M15</f>
        <v>3.6911269999999998</v>
      </c>
      <c r="K23" s="218">
        <f>'AEO 2023 Table 59 Raw'!N15</f>
        <v>3.6992050000000001</v>
      </c>
      <c r="L23" s="218">
        <f>'AEO 2023 Table 59 Raw'!O15</f>
        <v>3.6791390000000002</v>
      </c>
      <c r="M23" s="218">
        <f>'AEO 2023 Table 59 Raw'!P15</f>
        <v>3.6153949999999999</v>
      </c>
      <c r="N23" s="218">
        <f>'AEO 2023 Table 59 Raw'!Q15</f>
        <v>3.5917379999999999</v>
      </c>
      <c r="O23" s="218">
        <f>'AEO 2023 Table 59 Raw'!R15</f>
        <v>3.5256259999999999</v>
      </c>
      <c r="P23" s="218">
        <f>'AEO 2023 Table 59 Raw'!S15</f>
        <v>3.4782839999999999</v>
      </c>
      <c r="Q23" s="218">
        <f>'AEO 2023 Table 59 Raw'!T15</f>
        <v>3.5425270000000002</v>
      </c>
      <c r="R23" s="218">
        <f>'AEO 2023 Table 59 Raw'!U15</f>
        <v>3.5633370000000002</v>
      </c>
      <c r="S23" s="218">
        <f>'AEO 2023 Table 59 Raw'!V15</f>
        <v>3.5968460000000002</v>
      </c>
      <c r="T23" s="218">
        <f>'AEO 2023 Table 59 Raw'!W15</f>
        <v>3.5992929999999999</v>
      </c>
      <c r="U23" s="218">
        <f>'AEO 2023 Table 59 Raw'!X15</f>
        <v>3.652844</v>
      </c>
      <c r="V23" s="218">
        <f>'AEO 2023 Table 59 Raw'!Y15</f>
        <v>3.6483539999999999</v>
      </c>
      <c r="W23" s="218">
        <f>'AEO 2023 Table 59 Raw'!Z15</f>
        <v>3.6183130000000001</v>
      </c>
      <c r="X23" s="218">
        <f>'AEO 2023 Table 59 Raw'!AA15</f>
        <v>3.590814</v>
      </c>
      <c r="Y23" s="218">
        <f>'AEO 2023 Table 59 Raw'!AB15</f>
        <v>3.5982479999999999</v>
      </c>
      <c r="Z23" s="218">
        <f>'AEO 2023 Table 59 Raw'!AC15</f>
        <v>3.5431509999999999</v>
      </c>
      <c r="AA23" s="218">
        <f>'AEO 2023 Table 59 Raw'!AD15</f>
        <v>3.5027900000000001</v>
      </c>
      <c r="AB23" s="218">
        <f>'AEO 2023 Table 59 Raw'!AE15</f>
        <v>3.481233</v>
      </c>
      <c r="AC23" s="218">
        <f>'AEO 2023 Table 59 Raw'!AF15</f>
        <v>3.4508709999999998</v>
      </c>
      <c r="AD23" s="218">
        <f>'AEO 2023 Table 59 Raw'!AG15</f>
        <v>3.4092220000000002</v>
      </c>
      <c r="AE23" s="218">
        <f>'AEO 2023 Table 59 Raw'!AH15</f>
        <v>3.3890660000000001</v>
      </c>
      <c r="AF23" s="256">
        <f>'AEO 2023 Table 59 Raw'!AI15</f>
        <v>-7.0000000000000001E-3</v>
      </c>
    </row>
    <row r="24" spans="1:32" ht="15" customHeight="1" x14ac:dyDescent="0.25">
      <c r="A24" s="213" t="s">
        <v>774</v>
      </c>
      <c r="B24" s="212" t="s">
        <v>675</v>
      </c>
      <c r="C24" s="218">
        <f>'AEO 2023 Table 59 Raw'!F16</f>
        <v>0.75800800000000002</v>
      </c>
      <c r="D24" s="218">
        <f>'AEO 2023 Table 59 Raw'!G16</f>
        <v>0.81315800000000005</v>
      </c>
      <c r="E24" s="218">
        <f>'AEO 2023 Table 59 Raw'!H16</f>
        <v>0.78812199999999999</v>
      </c>
      <c r="F24" s="218">
        <f>'AEO 2023 Table 59 Raw'!I16</f>
        <v>0.77618299999999996</v>
      </c>
      <c r="G24" s="218">
        <f>'AEO 2023 Table 59 Raw'!J16</f>
        <v>0.78711500000000001</v>
      </c>
      <c r="H24" s="218">
        <f>'AEO 2023 Table 59 Raw'!K16</f>
        <v>0.79225199999999996</v>
      </c>
      <c r="I24" s="218">
        <f>'AEO 2023 Table 59 Raw'!L16</f>
        <v>0.79710899999999996</v>
      </c>
      <c r="J24" s="218">
        <f>'AEO 2023 Table 59 Raw'!M16</f>
        <v>0.79716399999999998</v>
      </c>
      <c r="K24" s="218">
        <f>'AEO 2023 Table 59 Raw'!N16</f>
        <v>0.79778800000000005</v>
      </c>
      <c r="L24" s="218">
        <f>'AEO 2023 Table 59 Raw'!O16</f>
        <v>0.79563799999999996</v>
      </c>
      <c r="M24" s="218">
        <f>'AEO 2023 Table 59 Raw'!P16</f>
        <v>0.80580600000000002</v>
      </c>
      <c r="N24" s="218">
        <f>'AEO 2023 Table 59 Raw'!Q16</f>
        <v>0.81167699999999998</v>
      </c>
      <c r="O24" s="218">
        <f>'AEO 2023 Table 59 Raw'!R16</f>
        <v>0.81084500000000004</v>
      </c>
      <c r="P24" s="218">
        <f>'AEO 2023 Table 59 Raw'!S16</f>
        <v>0.81581400000000004</v>
      </c>
      <c r="Q24" s="218">
        <f>'AEO 2023 Table 59 Raw'!T16</f>
        <v>0.81935999999999998</v>
      </c>
      <c r="R24" s="218">
        <f>'AEO 2023 Table 59 Raw'!U16</f>
        <v>0.81682399999999999</v>
      </c>
      <c r="S24" s="218">
        <f>'AEO 2023 Table 59 Raw'!V16</f>
        <v>0.81228299999999998</v>
      </c>
      <c r="T24" s="218">
        <f>'AEO 2023 Table 59 Raw'!W16</f>
        <v>0.808585</v>
      </c>
      <c r="U24" s="218">
        <f>'AEO 2023 Table 59 Raw'!X16</f>
        <v>0.805369</v>
      </c>
      <c r="V24" s="218">
        <f>'AEO 2023 Table 59 Raw'!Y16</f>
        <v>0.80545900000000004</v>
      </c>
      <c r="W24" s="218">
        <f>'AEO 2023 Table 59 Raw'!Z16</f>
        <v>0.80577399999999999</v>
      </c>
      <c r="X24" s="218">
        <f>'AEO 2023 Table 59 Raw'!AA16</f>
        <v>0.79252100000000003</v>
      </c>
      <c r="Y24" s="218">
        <f>'AEO 2023 Table 59 Raw'!AB16</f>
        <v>0.785659</v>
      </c>
      <c r="Z24" s="218">
        <f>'AEO 2023 Table 59 Raw'!AC16</f>
        <v>0.78407199999999999</v>
      </c>
      <c r="AA24" s="218">
        <f>'AEO 2023 Table 59 Raw'!AD16</f>
        <v>0.78545100000000001</v>
      </c>
      <c r="AB24" s="218">
        <f>'AEO 2023 Table 59 Raw'!AE16</f>
        <v>0.79039300000000001</v>
      </c>
      <c r="AC24" s="218">
        <f>'AEO 2023 Table 59 Raw'!AF16</f>
        <v>0.78535299999999997</v>
      </c>
      <c r="AD24" s="218">
        <f>'AEO 2023 Table 59 Raw'!AG16</f>
        <v>0.785941</v>
      </c>
      <c r="AE24" s="218">
        <f>'AEO 2023 Table 59 Raw'!AH16</f>
        <v>0.79201600000000005</v>
      </c>
      <c r="AF24" s="256">
        <f>'AEO 2023 Table 59 Raw'!AI16</f>
        <v>2E-3</v>
      </c>
    </row>
    <row r="25" spans="1:32" ht="15" customHeight="1" x14ac:dyDescent="0.25">
      <c r="A25" s="213" t="s">
        <v>773</v>
      </c>
      <c r="B25" s="212" t="s">
        <v>673</v>
      </c>
      <c r="C25" s="218">
        <f>'AEO 2023 Table 59 Raw'!F17</f>
        <v>0.16714100000000001</v>
      </c>
      <c r="D25" s="218">
        <f>'AEO 2023 Table 59 Raw'!G17</f>
        <v>0.126558</v>
      </c>
      <c r="E25" s="218">
        <f>'AEO 2023 Table 59 Raw'!H17</f>
        <v>0.105848</v>
      </c>
      <c r="F25" s="218">
        <f>'AEO 2023 Table 59 Raw'!I17</f>
        <v>9.9992999999999999E-2</v>
      </c>
      <c r="G25" s="218">
        <f>'AEO 2023 Table 59 Raw'!J17</f>
        <v>9.1124999999999998E-2</v>
      </c>
      <c r="H25" s="218">
        <f>'AEO 2023 Table 59 Raw'!K17</f>
        <v>8.3989999999999995E-2</v>
      </c>
      <c r="I25" s="218">
        <f>'AEO 2023 Table 59 Raw'!L17</f>
        <v>7.8120999999999996E-2</v>
      </c>
      <c r="J25" s="218">
        <f>'AEO 2023 Table 59 Raw'!M17</f>
        <v>7.2828000000000004E-2</v>
      </c>
      <c r="K25" s="218">
        <f>'AEO 2023 Table 59 Raw'!N17</f>
        <v>6.7596000000000003E-2</v>
      </c>
      <c r="L25" s="218">
        <f>'AEO 2023 Table 59 Raw'!O17</f>
        <v>6.4461000000000004E-2</v>
      </c>
      <c r="M25" s="218">
        <f>'AEO 2023 Table 59 Raw'!P17</f>
        <v>6.0816000000000002E-2</v>
      </c>
      <c r="N25" s="218">
        <f>'AEO 2023 Table 59 Raw'!Q17</f>
        <v>5.8180999999999997E-2</v>
      </c>
      <c r="O25" s="218">
        <f>'AEO 2023 Table 59 Raw'!R17</f>
        <v>5.4211000000000002E-2</v>
      </c>
      <c r="P25" s="218">
        <f>'AEO 2023 Table 59 Raw'!S17</f>
        <v>5.1208999999999998E-2</v>
      </c>
      <c r="Q25" s="218">
        <f>'AEO 2023 Table 59 Raw'!T17</f>
        <v>4.8042000000000001E-2</v>
      </c>
      <c r="R25" s="218">
        <f>'AEO 2023 Table 59 Raw'!U17</f>
        <v>4.5319999999999999E-2</v>
      </c>
      <c r="S25" s="218">
        <f>'AEO 2023 Table 59 Raw'!V17</f>
        <v>4.2956000000000001E-2</v>
      </c>
      <c r="T25" s="218">
        <f>'AEO 2023 Table 59 Raw'!W17</f>
        <v>4.5420000000000002E-2</v>
      </c>
      <c r="U25" s="218">
        <f>'AEO 2023 Table 59 Raw'!X17</f>
        <v>4.6322000000000002E-2</v>
      </c>
      <c r="V25" s="218">
        <f>'AEO 2023 Table 59 Raw'!Y17</f>
        <v>4.4842E-2</v>
      </c>
      <c r="W25" s="218">
        <f>'AEO 2023 Table 59 Raw'!Z17</f>
        <v>4.0979000000000002E-2</v>
      </c>
      <c r="X25" s="218">
        <f>'AEO 2023 Table 59 Raw'!AA17</f>
        <v>3.7976999999999997E-2</v>
      </c>
      <c r="Y25" s="218">
        <f>'AEO 2023 Table 59 Raw'!AB17</f>
        <v>3.6194999999999998E-2</v>
      </c>
      <c r="Z25" s="218">
        <f>'AEO 2023 Table 59 Raw'!AC17</f>
        <v>3.4856999999999999E-2</v>
      </c>
      <c r="AA25" s="218">
        <f>'AEO 2023 Table 59 Raw'!AD17</f>
        <v>3.3711999999999999E-2</v>
      </c>
      <c r="AB25" s="218">
        <f>'AEO 2023 Table 59 Raw'!AE17</f>
        <v>3.2732999999999998E-2</v>
      </c>
      <c r="AC25" s="218">
        <f>'AEO 2023 Table 59 Raw'!AF17</f>
        <v>3.1639E-2</v>
      </c>
      <c r="AD25" s="218">
        <f>'AEO 2023 Table 59 Raw'!AG17</f>
        <v>3.0550999999999998E-2</v>
      </c>
      <c r="AE25" s="218">
        <f>'AEO 2023 Table 59 Raw'!AH17</f>
        <v>2.9517999999999999E-2</v>
      </c>
      <c r="AF25" s="256">
        <f>'AEO 2023 Table 59 Raw'!AI17</f>
        <v>-0.06</v>
      </c>
    </row>
    <row r="26" spans="1:32" ht="15" customHeight="1" x14ac:dyDescent="0.2">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56"/>
    </row>
    <row r="27" spans="1:32" ht="15" customHeight="1" x14ac:dyDescent="0.2">
      <c r="A27" s="213" t="s">
        <v>772</v>
      </c>
      <c r="B27" s="216" t="s">
        <v>672</v>
      </c>
      <c r="C27" s="218">
        <f>'AEO 2023 Table 59 Raw'!F18</f>
        <v>1.0706560000000001</v>
      </c>
      <c r="D27" s="218">
        <f>'AEO 2023 Table 59 Raw'!G18</f>
        <v>0.82405700000000004</v>
      </c>
      <c r="E27" s="218">
        <f>'AEO 2023 Table 59 Raw'!H18</f>
        <v>0.79521600000000003</v>
      </c>
      <c r="F27" s="218">
        <f>'AEO 2023 Table 59 Raw'!I18</f>
        <v>0.88176200000000005</v>
      </c>
      <c r="G27" s="218">
        <f>'AEO 2023 Table 59 Raw'!J18</f>
        <v>0.96261099999999999</v>
      </c>
      <c r="H27" s="218">
        <f>'AEO 2023 Table 59 Raw'!K18</f>
        <v>1.0784549999999999</v>
      </c>
      <c r="I27" s="218">
        <f>'AEO 2023 Table 59 Raw'!L18</f>
        <v>1.2305779999999999</v>
      </c>
      <c r="J27" s="218">
        <f>'AEO 2023 Table 59 Raw'!M18</f>
        <v>1.306956</v>
      </c>
      <c r="K27" s="218">
        <f>'AEO 2023 Table 59 Raw'!N18</f>
        <v>1.3281579999999999</v>
      </c>
      <c r="L27" s="218">
        <f>'AEO 2023 Table 59 Raw'!O18</f>
        <v>1.328338</v>
      </c>
      <c r="M27" s="218">
        <f>'AEO 2023 Table 59 Raw'!P18</f>
        <v>1.3434820000000001</v>
      </c>
      <c r="N27" s="218">
        <f>'AEO 2023 Table 59 Raw'!Q18</f>
        <v>1.3290299999999999</v>
      </c>
      <c r="O27" s="218">
        <f>'AEO 2023 Table 59 Raw'!R18</f>
        <v>1.3193049999999999</v>
      </c>
      <c r="P27" s="218">
        <f>'AEO 2023 Table 59 Raw'!S18</f>
        <v>1.3033729999999999</v>
      </c>
      <c r="Q27" s="218">
        <f>'AEO 2023 Table 59 Raw'!T18</f>
        <v>1.2854049999999999</v>
      </c>
      <c r="R27" s="218">
        <f>'AEO 2023 Table 59 Raw'!U18</f>
        <v>1.2741439999999999</v>
      </c>
      <c r="S27" s="218">
        <f>'AEO 2023 Table 59 Raw'!V18</f>
        <v>1.2584709999999999</v>
      </c>
      <c r="T27" s="218">
        <f>'AEO 2023 Table 59 Raw'!W18</f>
        <v>1.196043</v>
      </c>
      <c r="U27" s="218">
        <f>'AEO 2023 Table 59 Raw'!X18</f>
        <v>1.1655279999999999</v>
      </c>
      <c r="V27" s="218">
        <f>'AEO 2023 Table 59 Raw'!Y18</f>
        <v>1.076319</v>
      </c>
      <c r="W27" s="218">
        <f>'AEO 2023 Table 59 Raw'!Z18</f>
        <v>1.124182</v>
      </c>
      <c r="X27" s="218">
        <f>'AEO 2023 Table 59 Raw'!AA18</f>
        <v>1.2453890000000001</v>
      </c>
      <c r="Y27" s="218">
        <f>'AEO 2023 Table 59 Raw'!AB18</f>
        <v>1.3280449999999999</v>
      </c>
      <c r="Z27" s="218">
        <f>'AEO 2023 Table 59 Raw'!AC18</f>
        <v>1.322789</v>
      </c>
      <c r="AA27" s="218">
        <f>'AEO 2023 Table 59 Raw'!AD18</f>
        <v>1.3064309999999999</v>
      </c>
      <c r="AB27" s="218">
        <f>'AEO 2023 Table 59 Raw'!AE18</f>
        <v>1.193373</v>
      </c>
      <c r="AC27" s="218">
        <f>'AEO 2023 Table 59 Raw'!AF18</f>
        <v>1.2381059999999999</v>
      </c>
      <c r="AD27" s="218">
        <f>'AEO 2023 Table 59 Raw'!AG18</f>
        <v>1.37723</v>
      </c>
      <c r="AE27" s="218">
        <f>'AEO 2023 Table 59 Raw'!AH18</f>
        <v>1.4363900000000001</v>
      </c>
      <c r="AF27" s="256">
        <f>'AEO 2023 Table 59 Raw'!AI18</f>
        <v>1.0999999999999999E-2</v>
      </c>
    </row>
    <row r="28" spans="1:32" ht="15" customHeight="1" x14ac:dyDescent="0.25">
      <c r="A28" s="213" t="s">
        <v>771</v>
      </c>
      <c r="B28" s="212" t="s">
        <v>670</v>
      </c>
      <c r="C28" s="218">
        <f>'AEO 2023 Table 59 Raw'!F19</f>
        <v>1.06135</v>
      </c>
      <c r="D28" s="218">
        <f>'AEO 2023 Table 59 Raw'!G19</f>
        <v>0.82008899999999996</v>
      </c>
      <c r="E28" s="218">
        <f>'AEO 2023 Table 59 Raw'!H19</f>
        <v>0.79153499999999999</v>
      </c>
      <c r="F28" s="218">
        <f>'AEO 2023 Table 59 Raw'!I19</f>
        <v>0.878328</v>
      </c>
      <c r="G28" s="218">
        <f>'AEO 2023 Table 59 Raw'!J19</f>
        <v>0.95938999999999997</v>
      </c>
      <c r="H28" s="218">
        <f>'AEO 2023 Table 59 Raw'!K19</f>
        <v>1.07542</v>
      </c>
      <c r="I28" s="218">
        <f>'AEO 2023 Table 59 Raw'!L19</f>
        <v>1.1036159999999999</v>
      </c>
      <c r="J28" s="218">
        <f>'AEO 2023 Table 59 Raw'!M19</f>
        <v>1.115855</v>
      </c>
      <c r="K28" s="218">
        <f>'AEO 2023 Table 59 Raw'!N19</f>
        <v>1.111558</v>
      </c>
      <c r="L28" s="218">
        <f>'AEO 2023 Table 59 Raw'!O19</f>
        <v>1.098036</v>
      </c>
      <c r="M28" s="218">
        <f>'AEO 2023 Table 59 Raw'!P19</f>
        <v>1.1078079999999999</v>
      </c>
      <c r="N28" s="218">
        <f>'AEO 2023 Table 59 Raw'!Q19</f>
        <v>1.090719</v>
      </c>
      <c r="O28" s="218">
        <f>'AEO 2023 Table 59 Raw'!R19</f>
        <v>1.0843119999999999</v>
      </c>
      <c r="P28" s="218">
        <f>'AEO 2023 Table 59 Raw'!S19</f>
        <v>1.083777</v>
      </c>
      <c r="Q28" s="218">
        <f>'AEO 2023 Table 59 Raw'!T19</f>
        <v>1.0567200000000001</v>
      </c>
      <c r="R28" s="218">
        <f>'AEO 2023 Table 59 Raw'!U19</f>
        <v>1.054063</v>
      </c>
      <c r="S28" s="218">
        <f>'AEO 2023 Table 59 Raw'!V19</f>
        <v>1.059612</v>
      </c>
      <c r="T28" s="218">
        <f>'AEO 2023 Table 59 Raw'!W19</f>
        <v>0.98557799999999995</v>
      </c>
      <c r="U28" s="218">
        <f>'AEO 2023 Table 59 Raw'!X19</f>
        <v>0.95047099999999995</v>
      </c>
      <c r="V28" s="218">
        <f>'AEO 2023 Table 59 Raw'!Y19</f>
        <v>0.84499899999999994</v>
      </c>
      <c r="W28" s="218">
        <f>'AEO 2023 Table 59 Raw'!Z19</f>
        <v>0.89997099999999997</v>
      </c>
      <c r="X28" s="218">
        <f>'AEO 2023 Table 59 Raw'!AA19</f>
        <v>1.036117</v>
      </c>
      <c r="Y28" s="218">
        <f>'AEO 2023 Table 59 Raw'!AB19</f>
        <v>1.1083609999999999</v>
      </c>
      <c r="Z28" s="218">
        <f>'AEO 2023 Table 59 Raw'!AC19</f>
        <v>1.0920719999999999</v>
      </c>
      <c r="AA28" s="218">
        <f>'AEO 2023 Table 59 Raw'!AD19</f>
        <v>1.09266</v>
      </c>
      <c r="AB28" s="218">
        <f>'AEO 2023 Table 59 Raw'!AE19</f>
        <v>0.99212900000000004</v>
      </c>
      <c r="AC28" s="218">
        <f>'AEO 2023 Table 59 Raw'!AF19</f>
        <v>0.96922399999999997</v>
      </c>
      <c r="AD28" s="218">
        <f>'AEO 2023 Table 59 Raw'!AG19</f>
        <v>1.108598</v>
      </c>
      <c r="AE28" s="218">
        <f>'AEO 2023 Table 59 Raw'!AH19</f>
        <v>1.187927</v>
      </c>
      <c r="AF28" s="256">
        <f>'AEO 2023 Table 59 Raw'!AI19</f>
        <v>4.0000000000000001E-3</v>
      </c>
    </row>
    <row r="29" spans="1:32" ht="15" customHeight="1" x14ac:dyDescent="0.25">
      <c r="A29" s="213" t="s">
        <v>770</v>
      </c>
      <c r="B29" s="212" t="s">
        <v>703</v>
      </c>
      <c r="C29" s="218">
        <f>'AEO 2023 Table 59 Raw'!F20</f>
        <v>0</v>
      </c>
      <c r="D29" s="218">
        <f>'AEO 2023 Table 59 Raw'!G20</f>
        <v>6.8781999999999996E-2</v>
      </c>
      <c r="E29" s="218">
        <f>'AEO 2023 Table 59 Raw'!H20</f>
        <v>4.1140000000000003E-2</v>
      </c>
      <c r="F29" s="218">
        <f>'AEO 2023 Table 59 Raw'!I20</f>
        <v>3.2001000000000002E-2</v>
      </c>
      <c r="G29" s="218">
        <f>'AEO 2023 Table 59 Raw'!J20</f>
        <v>2.9929999999999998E-2</v>
      </c>
      <c r="H29" s="218">
        <f>'AEO 2023 Table 59 Raw'!K20</f>
        <v>2.6897999999999998E-2</v>
      </c>
      <c r="I29" s="218">
        <f>'AEO 2023 Table 59 Raw'!L20</f>
        <v>2.5100999999999998E-2</v>
      </c>
      <c r="J29" s="218">
        <f>'AEO 2023 Table 59 Raw'!M20</f>
        <v>2.3498999999999999E-2</v>
      </c>
      <c r="K29" s="218">
        <f>'AEO 2023 Table 59 Raw'!N20</f>
        <v>2.1878000000000002E-2</v>
      </c>
      <c r="L29" s="218">
        <f>'AEO 2023 Table 59 Raw'!O20</f>
        <v>2.0369000000000002E-2</v>
      </c>
      <c r="M29" s="218">
        <f>'AEO 2023 Table 59 Raw'!P20</f>
        <v>1.9035E-2</v>
      </c>
      <c r="N29" s="218">
        <f>'AEO 2023 Table 59 Raw'!Q20</f>
        <v>1.7819999999999999E-2</v>
      </c>
      <c r="O29" s="218">
        <f>'AEO 2023 Table 59 Raw'!R20</f>
        <v>1.6830000000000001E-2</v>
      </c>
      <c r="P29" s="218">
        <f>'AEO 2023 Table 59 Raw'!S20</f>
        <v>1.5731999999999999E-2</v>
      </c>
      <c r="Q29" s="218">
        <f>'AEO 2023 Table 59 Raw'!T20</f>
        <v>1.4827999999999999E-2</v>
      </c>
      <c r="R29" s="218">
        <f>'AEO 2023 Table 59 Raw'!U20</f>
        <v>1.3899E-2</v>
      </c>
      <c r="S29" s="218">
        <f>'AEO 2023 Table 59 Raw'!V20</f>
        <v>1.3306E-2</v>
      </c>
      <c r="T29" s="218">
        <f>'AEO 2023 Table 59 Raw'!W20</f>
        <v>1.2813E-2</v>
      </c>
      <c r="U29" s="218">
        <f>'AEO 2023 Table 59 Raw'!X20</f>
        <v>1.196E-2</v>
      </c>
      <c r="V29" s="218">
        <f>'AEO 2023 Table 59 Raw'!Y20</f>
        <v>1.1762E-2</v>
      </c>
      <c r="W29" s="218">
        <f>'AEO 2023 Table 59 Raw'!Z20</f>
        <v>1.1226E-2</v>
      </c>
      <c r="X29" s="218">
        <f>'AEO 2023 Table 59 Raw'!AA20</f>
        <v>1.0688E-2</v>
      </c>
      <c r="Y29" s="218">
        <f>'AEO 2023 Table 59 Raw'!AB20</f>
        <v>1.0236E-2</v>
      </c>
      <c r="Z29" s="218">
        <f>'AEO 2023 Table 59 Raw'!AC20</f>
        <v>9.9080000000000001E-3</v>
      </c>
      <c r="AA29" s="218">
        <f>'AEO 2023 Table 59 Raw'!AD20</f>
        <v>9.6349999999999995E-3</v>
      </c>
      <c r="AB29" s="218">
        <f>'AEO 2023 Table 59 Raw'!AE20</f>
        <v>9.3279999999999995E-3</v>
      </c>
      <c r="AC29" s="218">
        <f>'AEO 2023 Table 59 Raw'!AF20</f>
        <v>9.0050000000000009E-3</v>
      </c>
      <c r="AD29" s="218">
        <f>'AEO 2023 Table 59 Raw'!AG20</f>
        <v>8.7530000000000004E-3</v>
      </c>
      <c r="AE29" s="218">
        <f>'AEO 2023 Table 59 Raw'!AH20</f>
        <v>8.4700000000000001E-3</v>
      </c>
      <c r="AF29" s="256">
        <f>'AEO 2023 Table 59 Raw'!AI20</f>
        <v>8.3029999999999996E-3</v>
      </c>
    </row>
    <row r="30" spans="1:32" ht="15" customHeight="1" x14ac:dyDescent="0.25">
      <c r="A30" s="213" t="s">
        <v>769</v>
      </c>
      <c r="B30" s="212" t="s">
        <v>701</v>
      </c>
      <c r="C30" s="218">
        <f>'AEO 2023 Table 59 Raw'!F21</f>
        <v>0</v>
      </c>
      <c r="D30" s="218">
        <f>'AEO 2023 Table 59 Raw'!G21</f>
        <v>0.11572</v>
      </c>
      <c r="E30" s="218">
        <f>'AEO 2023 Table 59 Raw'!H21</f>
        <v>9.2628000000000002E-2</v>
      </c>
      <c r="F30" s="218">
        <f>'AEO 2023 Table 59 Raw'!I21</f>
        <v>7.1988999999999997E-2</v>
      </c>
      <c r="G30" s="218">
        <f>'AEO 2023 Table 59 Raw'!J21</f>
        <v>6.8005999999999997E-2</v>
      </c>
      <c r="H30" s="218">
        <f>'AEO 2023 Table 59 Raw'!K21</f>
        <v>6.1443999999999999E-2</v>
      </c>
      <c r="I30" s="218">
        <f>'AEO 2023 Table 59 Raw'!L21</f>
        <v>5.7699E-2</v>
      </c>
      <c r="J30" s="218">
        <f>'AEO 2023 Table 59 Raw'!M21</f>
        <v>5.4343000000000002E-2</v>
      </c>
      <c r="K30" s="218">
        <f>'AEO 2023 Table 59 Raw'!N21</f>
        <v>5.0840000000000003E-2</v>
      </c>
      <c r="L30" s="218">
        <f>'AEO 2023 Table 59 Raw'!O21</f>
        <v>4.7669999999999997E-2</v>
      </c>
      <c r="M30" s="218">
        <f>'AEO 2023 Table 59 Raw'!P21</f>
        <v>4.4852999999999997E-2</v>
      </c>
      <c r="N30" s="218">
        <f>'AEO 2023 Table 59 Raw'!Q21</f>
        <v>4.2416000000000002E-2</v>
      </c>
      <c r="O30" s="218">
        <f>'AEO 2023 Table 59 Raw'!R21</f>
        <v>4.0592000000000003E-2</v>
      </c>
      <c r="P30" s="218">
        <f>'AEO 2023 Table 59 Raw'!S21</f>
        <v>3.8177000000000003E-2</v>
      </c>
      <c r="Q30" s="218">
        <f>'AEO 2023 Table 59 Raw'!T21</f>
        <v>4.6588999999999998E-2</v>
      </c>
      <c r="R30" s="218">
        <f>'AEO 2023 Table 59 Raw'!U21</f>
        <v>5.7213E-2</v>
      </c>
      <c r="S30" s="218">
        <f>'AEO 2023 Table 59 Raw'!V21</f>
        <v>5.6627999999999998E-2</v>
      </c>
      <c r="T30" s="218">
        <f>'AEO 2023 Table 59 Raw'!W21</f>
        <v>7.8799999999999995E-2</v>
      </c>
      <c r="U30" s="218">
        <f>'AEO 2023 Table 59 Raw'!X21</f>
        <v>8.5582000000000005E-2</v>
      </c>
      <c r="V30" s="218">
        <f>'AEO 2023 Table 59 Raw'!Y21</f>
        <v>8.7631000000000001E-2</v>
      </c>
      <c r="W30" s="218">
        <f>'AEO 2023 Table 59 Raw'!Z21</f>
        <v>8.6255999999999999E-2</v>
      </c>
      <c r="X30" s="218">
        <f>'AEO 2023 Table 59 Raw'!AA21</f>
        <v>8.9688000000000004E-2</v>
      </c>
      <c r="Y30" s="218">
        <f>'AEO 2023 Table 59 Raw'!AB21</f>
        <v>9.3800999999999995E-2</v>
      </c>
      <c r="Z30" s="218">
        <f>'AEO 2023 Table 59 Raw'!AC21</f>
        <v>9.3534999999999993E-2</v>
      </c>
      <c r="AA30" s="218">
        <f>'AEO 2023 Table 59 Raw'!AD21</f>
        <v>0.112123</v>
      </c>
      <c r="AB30" s="218">
        <f>'AEO 2023 Table 59 Raw'!AE21</f>
        <v>0.122999</v>
      </c>
      <c r="AC30" s="218">
        <f>'AEO 2023 Table 59 Raw'!AF21</f>
        <v>0.12216200000000001</v>
      </c>
      <c r="AD30" s="218">
        <f>'AEO 2023 Table 59 Raw'!AG21</f>
        <v>0.12929599999999999</v>
      </c>
      <c r="AE30" s="218">
        <f>'AEO 2023 Table 59 Raw'!AH21</f>
        <v>0.12904199999999999</v>
      </c>
      <c r="AF30" s="256">
        <f>'AEO 2023 Table 59 Raw'!AI21</f>
        <v>0.13311799999999999</v>
      </c>
    </row>
    <row r="31" spans="1:32" ht="15" customHeight="1" x14ac:dyDescent="0.25">
      <c r="A31" s="213" t="s">
        <v>768</v>
      </c>
      <c r="B31" s="212" t="s">
        <v>699</v>
      </c>
      <c r="C31" s="218">
        <f>'AEO 2023 Table 59 Raw'!F22</f>
        <v>0.60306099999999996</v>
      </c>
      <c r="D31" s="218">
        <f>'AEO 2023 Table 59 Raw'!G22</f>
        <v>0.68852400000000002</v>
      </c>
      <c r="E31" s="218">
        <f>'AEO 2023 Table 59 Raw'!H22</f>
        <v>0.68940999999999997</v>
      </c>
      <c r="F31" s="218">
        <f>'AEO 2023 Table 59 Raw'!I22</f>
        <v>0.78200999999999998</v>
      </c>
      <c r="G31" s="218">
        <f>'AEO 2023 Table 59 Raw'!J22</f>
        <v>0.872479</v>
      </c>
      <c r="H31" s="218">
        <f>'AEO 2023 Table 59 Raw'!K22</f>
        <v>0.99390400000000001</v>
      </c>
      <c r="I31" s="218">
        <f>'AEO 2023 Table 59 Raw'!L22</f>
        <v>1.02694</v>
      </c>
      <c r="J31" s="218">
        <f>'AEO 2023 Table 59 Raw'!M22</f>
        <v>1.0442039999999999</v>
      </c>
      <c r="K31" s="218">
        <f>'AEO 2023 Table 59 Raw'!N22</f>
        <v>1.0445040000000001</v>
      </c>
      <c r="L31" s="218">
        <f>'AEO 2023 Table 59 Raw'!O22</f>
        <v>1.0350649999999999</v>
      </c>
      <c r="M31" s="218">
        <f>'AEO 2023 Table 59 Raw'!P22</f>
        <v>1.0484279999999999</v>
      </c>
      <c r="N31" s="218">
        <f>'AEO 2023 Table 59 Raw'!Q22</f>
        <v>1.0341009999999999</v>
      </c>
      <c r="O31" s="218">
        <f>'AEO 2023 Table 59 Raw'!R22</f>
        <v>1.0311619999999999</v>
      </c>
      <c r="P31" s="218">
        <f>'AEO 2023 Table 59 Raw'!S22</f>
        <v>1.023077</v>
      </c>
      <c r="Q31" s="218">
        <f>'AEO 2023 Table 59 Raw'!T22</f>
        <v>0.98629</v>
      </c>
      <c r="R31" s="218">
        <f>'AEO 2023 Table 59 Raw'!U22</f>
        <v>0.98477899999999996</v>
      </c>
      <c r="S31" s="218">
        <f>'AEO 2023 Table 59 Raw'!V22</f>
        <v>0.96861900000000001</v>
      </c>
      <c r="T31" s="218">
        <f>'AEO 2023 Table 59 Raw'!W22</f>
        <v>0.88863000000000003</v>
      </c>
      <c r="U31" s="218">
        <f>'AEO 2023 Table 59 Raw'!X22</f>
        <v>0.85164899999999999</v>
      </c>
      <c r="V31" s="218">
        <f>'AEO 2023 Table 59 Raw'!Y22</f>
        <v>0.74806499999999998</v>
      </c>
      <c r="W31" s="218">
        <f>'AEO 2023 Table 59 Raw'!Z22</f>
        <v>0.80012399999999995</v>
      </c>
      <c r="X31" s="218">
        <f>'AEO 2023 Table 59 Raw'!AA22</f>
        <v>0.93259000000000003</v>
      </c>
      <c r="Y31" s="218">
        <f>'AEO 2023 Table 59 Raw'!AB22</f>
        <v>1.0054099999999999</v>
      </c>
      <c r="Z31" s="218">
        <f>'AEO 2023 Table 59 Raw'!AC22</f>
        <v>0.97079000000000004</v>
      </c>
      <c r="AA31" s="218">
        <f>'AEO 2023 Table 59 Raw'!AD22</f>
        <v>0.96079400000000004</v>
      </c>
      <c r="AB31" s="218">
        <f>'AEO 2023 Table 59 Raw'!AE22</f>
        <v>0.86140899999999998</v>
      </c>
      <c r="AC31" s="218">
        <f>'AEO 2023 Table 59 Raw'!AF22</f>
        <v>0.83160999999999996</v>
      </c>
      <c r="AD31" s="218">
        <f>'AEO 2023 Table 59 Raw'!AG22</f>
        <v>0.97150899999999996</v>
      </c>
      <c r="AE31" s="218">
        <f>'AEO 2023 Table 59 Raw'!AH22</f>
        <v>1.0469170000000001</v>
      </c>
      <c r="AF31" s="256">
        <f>'AEO 2023 Table 59 Raw'!AI22</f>
        <v>0.02</v>
      </c>
    </row>
    <row r="32" spans="1:32" ht="12" customHeight="1" x14ac:dyDescent="0.25">
      <c r="A32" s="213" t="s">
        <v>767</v>
      </c>
      <c r="B32" s="212" t="s">
        <v>668</v>
      </c>
      <c r="C32" s="218">
        <f>'AEO 2023 Table 59 Raw'!F23</f>
        <v>9.306E-3</v>
      </c>
      <c r="D32" s="218">
        <f>'AEO 2023 Table 59 Raw'!G23</f>
        <v>3.967E-3</v>
      </c>
      <c r="E32" s="218">
        <f>'AEO 2023 Table 59 Raw'!H23</f>
        <v>3.6800000000000001E-3</v>
      </c>
      <c r="F32" s="218">
        <f>'AEO 2023 Table 59 Raw'!I23</f>
        <v>3.434E-3</v>
      </c>
      <c r="G32" s="218">
        <f>'AEO 2023 Table 59 Raw'!J23</f>
        <v>3.2209999999999999E-3</v>
      </c>
      <c r="H32" s="218">
        <f>'AEO 2023 Table 59 Raw'!K23</f>
        <v>3.0339999999999998E-3</v>
      </c>
      <c r="I32" s="218">
        <f>'AEO 2023 Table 59 Raw'!L23</f>
        <v>0.12696199999999999</v>
      </c>
      <c r="J32" s="218">
        <f>'AEO 2023 Table 59 Raw'!M23</f>
        <v>0.19110099999999999</v>
      </c>
      <c r="K32" s="218">
        <f>'AEO 2023 Table 59 Raw'!N23</f>
        <v>0.21659999999999999</v>
      </c>
      <c r="L32" s="218">
        <f>'AEO 2023 Table 59 Raw'!O23</f>
        <v>0.23030200000000001</v>
      </c>
      <c r="M32" s="218">
        <f>'AEO 2023 Table 59 Raw'!P23</f>
        <v>0.23567399999999999</v>
      </c>
      <c r="N32" s="218">
        <f>'AEO 2023 Table 59 Raw'!Q23</f>
        <v>0.238311</v>
      </c>
      <c r="O32" s="218">
        <f>'AEO 2023 Table 59 Raw'!R23</f>
        <v>0.23499400000000001</v>
      </c>
      <c r="P32" s="218">
        <f>'AEO 2023 Table 59 Raw'!S23</f>
        <v>0.21959600000000001</v>
      </c>
      <c r="Q32" s="218">
        <f>'AEO 2023 Table 59 Raw'!T23</f>
        <v>0.228685</v>
      </c>
      <c r="R32" s="218">
        <f>'AEO 2023 Table 59 Raw'!U23</f>
        <v>0.220081</v>
      </c>
      <c r="S32" s="218">
        <f>'AEO 2023 Table 59 Raw'!V23</f>
        <v>0.19885900000000001</v>
      </c>
      <c r="T32" s="218">
        <f>'AEO 2023 Table 59 Raw'!W23</f>
        <v>0.21046500000000001</v>
      </c>
      <c r="U32" s="218">
        <f>'AEO 2023 Table 59 Raw'!X23</f>
        <v>0.215057</v>
      </c>
      <c r="V32" s="218">
        <f>'AEO 2023 Table 59 Raw'!Y23</f>
        <v>0.23132</v>
      </c>
      <c r="W32" s="218">
        <f>'AEO 2023 Table 59 Raw'!Z23</f>
        <v>0.22421099999999999</v>
      </c>
      <c r="X32" s="218">
        <f>'AEO 2023 Table 59 Raw'!AA23</f>
        <v>0.20927200000000001</v>
      </c>
      <c r="Y32" s="218">
        <f>'AEO 2023 Table 59 Raw'!AB23</f>
        <v>0.21968399999999999</v>
      </c>
      <c r="Z32" s="218">
        <f>'AEO 2023 Table 59 Raw'!AC23</f>
        <v>0.230716</v>
      </c>
      <c r="AA32" s="218">
        <f>'AEO 2023 Table 59 Raw'!AD23</f>
        <v>0.21377199999999999</v>
      </c>
      <c r="AB32" s="218">
        <f>'AEO 2023 Table 59 Raw'!AE23</f>
        <v>0.20124400000000001</v>
      </c>
      <c r="AC32" s="218">
        <f>'AEO 2023 Table 59 Raw'!AF23</f>
        <v>0.26888200000000001</v>
      </c>
      <c r="AD32" s="218">
        <f>'AEO 2023 Table 59 Raw'!AG23</f>
        <v>0.26863199999999998</v>
      </c>
      <c r="AE32" s="218">
        <f>'AEO 2023 Table 59 Raw'!AH23</f>
        <v>0.24846299999999999</v>
      </c>
      <c r="AF32" s="256">
        <f>'AEO 2023 Table 59 Raw'!AI23</f>
        <v>0.124</v>
      </c>
    </row>
    <row r="33" spans="1:32" ht="12" customHeight="1" x14ac:dyDescent="0.25">
      <c r="A33" s="213" t="s">
        <v>766</v>
      </c>
      <c r="B33" s="212" t="s">
        <v>693</v>
      </c>
      <c r="C33" s="218">
        <f>'AEO 2023 Table 59 Raw'!F24</f>
        <v>3.2290000000000001E-3</v>
      </c>
      <c r="D33" s="218">
        <f>'AEO 2023 Table 59 Raw'!G24</f>
        <v>3.0379999999999999E-3</v>
      </c>
      <c r="E33" s="218">
        <f>'AEO 2023 Table 59 Raw'!H24</f>
        <v>2.8189999999999999E-3</v>
      </c>
      <c r="F33" s="218">
        <f>'AEO 2023 Table 59 Raw'!I24</f>
        <v>2.63E-3</v>
      </c>
      <c r="G33" s="218">
        <f>'AEO 2023 Table 59 Raw'!J24</f>
        <v>2.467E-3</v>
      </c>
      <c r="H33" s="218">
        <f>'AEO 2023 Table 59 Raw'!K24</f>
        <v>2.3240000000000001E-3</v>
      </c>
      <c r="I33" s="218">
        <f>'AEO 2023 Table 59 Raw'!L24</f>
        <v>2.1979999999999999E-3</v>
      </c>
      <c r="J33" s="218">
        <f>'AEO 2023 Table 59 Raw'!M24</f>
        <v>2.0860000000000002E-3</v>
      </c>
      <c r="K33" s="218">
        <f>'AEO 2023 Table 59 Raw'!N24</f>
        <v>1.9849999999999998E-3</v>
      </c>
      <c r="L33" s="218">
        <f>'AEO 2023 Table 59 Raw'!O24</f>
        <v>1.895E-3</v>
      </c>
      <c r="M33" s="218">
        <f>'AEO 2023 Table 59 Raw'!P24</f>
        <v>1.8140000000000001E-3</v>
      </c>
      <c r="N33" s="218">
        <f>'AEO 2023 Table 59 Raw'!Q24</f>
        <v>1.7390000000000001E-3</v>
      </c>
      <c r="O33" s="218">
        <f>'AEO 2023 Table 59 Raw'!R24</f>
        <v>1.6720000000000001E-3</v>
      </c>
      <c r="P33" s="218">
        <f>'AEO 2023 Table 59 Raw'!S24</f>
        <v>1.609E-3</v>
      </c>
      <c r="Q33" s="218">
        <f>'AEO 2023 Table 59 Raw'!T24</f>
        <v>1.552E-3</v>
      </c>
      <c r="R33" s="218">
        <f>'AEO 2023 Table 59 Raw'!U24</f>
        <v>1.5E-3</v>
      </c>
      <c r="S33" s="218">
        <f>'AEO 2023 Table 59 Raw'!V24</f>
        <v>1.451E-3</v>
      </c>
      <c r="T33" s="218">
        <f>'AEO 2023 Table 59 Raw'!W24</f>
        <v>1.405E-3</v>
      </c>
      <c r="U33" s="218">
        <f>'AEO 2023 Table 59 Raw'!X24</f>
        <v>1.3630000000000001E-3</v>
      </c>
      <c r="V33" s="218">
        <f>'AEO 2023 Table 59 Raw'!Y24</f>
        <v>1.3240000000000001E-3</v>
      </c>
      <c r="W33" s="218">
        <f>'AEO 2023 Table 59 Raw'!Z24</f>
        <v>1.2869999999999999E-3</v>
      </c>
      <c r="X33" s="218">
        <f>'AEO 2023 Table 59 Raw'!AA24</f>
        <v>1.2520000000000001E-3</v>
      </c>
      <c r="Y33" s="218">
        <f>'AEO 2023 Table 59 Raw'!AB24</f>
        <v>1.2199999999999999E-3</v>
      </c>
      <c r="Z33" s="218">
        <f>'AEO 2023 Table 59 Raw'!AC24</f>
        <v>1.189E-3</v>
      </c>
      <c r="AA33" s="218">
        <f>'AEO 2023 Table 59 Raw'!AD24</f>
        <v>1.16E-3</v>
      </c>
      <c r="AB33" s="218">
        <f>'AEO 2023 Table 59 Raw'!AE24</f>
        <v>1.1329999999999999E-3</v>
      </c>
      <c r="AC33" s="218">
        <f>'AEO 2023 Table 59 Raw'!AF24</f>
        <v>1.1069999999999999E-3</v>
      </c>
      <c r="AD33" s="218">
        <f>'AEO 2023 Table 59 Raw'!AG24</f>
        <v>1.083E-3</v>
      </c>
      <c r="AE33" s="218">
        <f>'AEO 2023 Table 59 Raw'!AH24</f>
        <v>1.06E-3</v>
      </c>
      <c r="AF33" s="256">
        <f>'AEO 2023 Table 59 Raw'!AI24</f>
        <v>-3.9E-2</v>
      </c>
    </row>
    <row r="34" spans="1:32" ht="12" customHeight="1" x14ac:dyDescent="0.25">
      <c r="A34" s="213" t="s">
        <v>765</v>
      </c>
      <c r="B34" s="212" t="s">
        <v>691</v>
      </c>
      <c r="C34" s="218">
        <f>'AEO 2023 Table 59 Raw'!F25</f>
        <v>6.0769999999999999E-3</v>
      </c>
      <c r="D34" s="218">
        <f>'AEO 2023 Table 59 Raw'!G25</f>
        <v>9.2900000000000003E-4</v>
      </c>
      <c r="E34" s="218">
        <f>'AEO 2023 Table 59 Raw'!H25</f>
        <v>8.6200000000000003E-4</v>
      </c>
      <c r="F34" s="218">
        <f>'AEO 2023 Table 59 Raw'!I25</f>
        <v>8.0400000000000003E-4</v>
      </c>
      <c r="G34" s="218">
        <f>'AEO 2023 Table 59 Raw'!J25</f>
        <v>7.54E-4</v>
      </c>
      <c r="H34" s="218">
        <f>'AEO 2023 Table 59 Raw'!K25</f>
        <v>7.1100000000000004E-4</v>
      </c>
      <c r="I34" s="218">
        <f>'AEO 2023 Table 59 Raw'!L25</f>
        <v>0.124764</v>
      </c>
      <c r="J34" s="218">
        <f>'AEO 2023 Table 59 Raw'!M25</f>
        <v>0.18901499999999999</v>
      </c>
      <c r="K34" s="218">
        <f>'AEO 2023 Table 59 Raw'!N25</f>
        <v>0.214615</v>
      </c>
      <c r="L34" s="218">
        <f>'AEO 2023 Table 59 Raw'!O25</f>
        <v>0.228407</v>
      </c>
      <c r="M34" s="218">
        <f>'AEO 2023 Table 59 Raw'!P25</f>
        <v>0.23386000000000001</v>
      </c>
      <c r="N34" s="218">
        <f>'AEO 2023 Table 59 Raw'!Q25</f>
        <v>0.236571</v>
      </c>
      <c r="O34" s="218">
        <f>'AEO 2023 Table 59 Raw'!R25</f>
        <v>0.233322</v>
      </c>
      <c r="P34" s="218">
        <f>'AEO 2023 Table 59 Raw'!S25</f>
        <v>0.21798699999999999</v>
      </c>
      <c r="Q34" s="218">
        <f>'AEO 2023 Table 59 Raw'!T25</f>
        <v>0.227133</v>
      </c>
      <c r="R34" s="218">
        <f>'AEO 2023 Table 59 Raw'!U25</f>
        <v>0.218582</v>
      </c>
      <c r="S34" s="218">
        <f>'AEO 2023 Table 59 Raw'!V25</f>
        <v>0.197408</v>
      </c>
      <c r="T34" s="218">
        <f>'AEO 2023 Table 59 Raw'!W25</f>
        <v>0.20906</v>
      </c>
      <c r="U34" s="218">
        <f>'AEO 2023 Table 59 Raw'!X25</f>
        <v>0.213694</v>
      </c>
      <c r="V34" s="218">
        <f>'AEO 2023 Table 59 Raw'!Y25</f>
        <v>0.22999600000000001</v>
      </c>
      <c r="W34" s="218">
        <f>'AEO 2023 Table 59 Raw'!Z25</f>
        <v>0.22292400000000001</v>
      </c>
      <c r="X34" s="218">
        <f>'AEO 2023 Table 59 Raw'!AA25</f>
        <v>0.20801900000000001</v>
      </c>
      <c r="Y34" s="218">
        <f>'AEO 2023 Table 59 Raw'!AB25</f>
        <v>0.21846499999999999</v>
      </c>
      <c r="Z34" s="218">
        <f>'AEO 2023 Table 59 Raw'!AC25</f>
        <v>0.22952700000000001</v>
      </c>
      <c r="AA34" s="218">
        <f>'AEO 2023 Table 59 Raw'!AD25</f>
        <v>0.21261099999999999</v>
      </c>
      <c r="AB34" s="218">
        <f>'AEO 2023 Table 59 Raw'!AE25</f>
        <v>0.20011100000000001</v>
      </c>
      <c r="AC34" s="218">
        <f>'AEO 2023 Table 59 Raw'!AF25</f>
        <v>0.26777400000000001</v>
      </c>
      <c r="AD34" s="218">
        <f>'AEO 2023 Table 59 Raw'!AG25</f>
        <v>0.26754899999999998</v>
      </c>
      <c r="AE34" s="218">
        <f>'AEO 2023 Table 59 Raw'!AH25</f>
        <v>0.24740300000000001</v>
      </c>
      <c r="AF34" s="256">
        <f>'AEO 2023 Table 59 Raw'!AI25</f>
        <v>0.14199999999999999</v>
      </c>
    </row>
    <row r="35" spans="1:32" ht="12" customHeight="1" x14ac:dyDescent="0.25">
      <c r="A35" s="213" t="s">
        <v>764</v>
      </c>
      <c r="B35" s="212" t="s">
        <v>666</v>
      </c>
      <c r="C35" s="218">
        <f>'AEO 2023 Table 59 Raw'!F26</f>
        <v>0</v>
      </c>
      <c r="D35" s="218">
        <f>'AEO 2023 Table 59 Raw'!G26</f>
        <v>0</v>
      </c>
      <c r="E35" s="218">
        <f>'AEO 2023 Table 59 Raw'!H26</f>
        <v>0</v>
      </c>
      <c r="F35" s="218">
        <f>'AEO 2023 Table 59 Raw'!I26</f>
        <v>0</v>
      </c>
      <c r="G35" s="218">
        <f>'AEO 2023 Table 59 Raw'!J26</f>
        <v>0</v>
      </c>
      <c r="H35" s="218">
        <f>'AEO 2023 Table 59 Raw'!K26</f>
        <v>0</v>
      </c>
      <c r="I35" s="218">
        <f>'AEO 2023 Table 59 Raw'!L26</f>
        <v>0</v>
      </c>
      <c r="J35" s="218">
        <f>'AEO 2023 Table 59 Raw'!M26</f>
        <v>0</v>
      </c>
      <c r="K35" s="218">
        <f>'AEO 2023 Table 59 Raw'!N26</f>
        <v>0</v>
      </c>
      <c r="L35" s="218">
        <f>'AEO 2023 Table 59 Raw'!O26</f>
        <v>0</v>
      </c>
      <c r="M35" s="218">
        <f>'AEO 2023 Table 59 Raw'!P26</f>
        <v>0</v>
      </c>
      <c r="N35" s="218">
        <f>'AEO 2023 Table 59 Raw'!Q26</f>
        <v>0</v>
      </c>
      <c r="O35" s="218">
        <f>'AEO 2023 Table 59 Raw'!R26</f>
        <v>0</v>
      </c>
      <c r="P35" s="218">
        <f>'AEO 2023 Table 59 Raw'!S26</f>
        <v>0</v>
      </c>
      <c r="Q35" s="218">
        <f>'AEO 2023 Table 59 Raw'!T26</f>
        <v>0</v>
      </c>
      <c r="R35" s="218">
        <f>'AEO 2023 Table 59 Raw'!U26</f>
        <v>0</v>
      </c>
      <c r="S35" s="218">
        <f>'AEO 2023 Table 59 Raw'!V26</f>
        <v>0</v>
      </c>
      <c r="T35" s="218">
        <f>'AEO 2023 Table 59 Raw'!W26</f>
        <v>0</v>
      </c>
      <c r="U35" s="218">
        <f>'AEO 2023 Table 59 Raw'!X26</f>
        <v>0</v>
      </c>
      <c r="V35" s="218">
        <f>'AEO 2023 Table 59 Raw'!Y26</f>
        <v>0</v>
      </c>
      <c r="W35" s="218">
        <f>'AEO 2023 Table 59 Raw'!Z26</f>
        <v>0</v>
      </c>
      <c r="X35" s="218">
        <f>'AEO 2023 Table 59 Raw'!AA26</f>
        <v>0</v>
      </c>
      <c r="Y35" s="218">
        <f>'AEO 2023 Table 59 Raw'!AB26</f>
        <v>0</v>
      </c>
      <c r="Z35" s="218">
        <f>'AEO 2023 Table 59 Raw'!AC26</f>
        <v>0</v>
      </c>
      <c r="AA35" s="218">
        <f>'AEO 2023 Table 59 Raw'!AD26</f>
        <v>0</v>
      </c>
      <c r="AB35" s="218">
        <f>'AEO 2023 Table 59 Raw'!AE26</f>
        <v>0</v>
      </c>
      <c r="AC35" s="218">
        <f>'AEO 2023 Table 59 Raw'!AF26</f>
        <v>0</v>
      </c>
      <c r="AD35" s="218">
        <f>'AEO 2023 Table 59 Raw'!AG26</f>
        <v>0</v>
      </c>
      <c r="AE35" s="218">
        <f>'AEO 2023 Table 59 Raw'!AH26</f>
        <v>0</v>
      </c>
      <c r="AF35" s="256" t="str">
        <f>'AEO 2023 Table 59 Raw'!AI26</f>
        <v>- -</v>
      </c>
    </row>
    <row r="36" spans="1:32" ht="12" customHeight="1" x14ac:dyDescent="0.25">
      <c r="A36" s="213" t="s">
        <v>763</v>
      </c>
      <c r="B36" s="212" t="s">
        <v>693</v>
      </c>
      <c r="C36" s="218">
        <f>'AEO 2023 Table 59 Raw'!F27</f>
        <v>0</v>
      </c>
      <c r="D36" s="218">
        <f>'AEO 2023 Table 59 Raw'!G27</f>
        <v>0</v>
      </c>
      <c r="E36" s="218">
        <f>'AEO 2023 Table 59 Raw'!H27</f>
        <v>0</v>
      </c>
      <c r="F36" s="218">
        <f>'AEO 2023 Table 59 Raw'!I27</f>
        <v>0</v>
      </c>
      <c r="G36" s="218">
        <f>'AEO 2023 Table 59 Raw'!J27</f>
        <v>0</v>
      </c>
      <c r="H36" s="218">
        <f>'AEO 2023 Table 59 Raw'!K27</f>
        <v>0</v>
      </c>
      <c r="I36" s="218">
        <f>'AEO 2023 Table 59 Raw'!L27</f>
        <v>0</v>
      </c>
      <c r="J36" s="218">
        <f>'AEO 2023 Table 59 Raw'!M27</f>
        <v>0</v>
      </c>
      <c r="K36" s="218">
        <f>'AEO 2023 Table 59 Raw'!N27</f>
        <v>0</v>
      </c>
      <c r="L36" s="218">
        <f>'AEO 2023 Table 59 Raw'!O27</f>
        <v>0</v>
      </c>
      <c r="M36" s="218">
        <f>'AEO 2023 Table 59 Raw'!P27</f>
        <v>0</v>
      </c>
      <c r="N36" s="218">
        <f>'AEO 2023 Table 59 Raw'!Q27</f>
        <v>0</v>
      </c>
      <c r="O36" s="218">
        <f>'AEO 2023 Table 59 Raw'!R27</f>
        <v>0</v>
      </c>
      <c r="P36" s="218">
        <f>'AEO 2023 Table 59 Raw'!S27</f>
        <v>0</v>
      </c>
      <c r="Q36" s="218">
        <f>'AEO 2023 Table 59 Raw'!T27</f>
        <v>0</v>
      </c>
      <c r="R36" s="218">
        <f>'AEO 2023 Table 59 Raw'!U27</f>
        <v>0</v>
      </c>
      <c r="S36" s="218">
        <f>'AEO 2023 Table 59 Raw'!V27</f>
        <v>0</v>
      </c>
      <c r="T36" s="218">
        <f>'AEO 2023 Table 59 Raw'!W27</f>
        <v>0</v>
      </c>
      <c r="U36" s="218">
        <f>'AEO 2023 Table 59 Raw'!X27</f>
        <v>0</v>
      </c>
      <c r="V36" s="218">
        <f>'AEO 2023 Table 59 Raw'!Y27</f>
        <v>0</v>
      </c>
      <c r="W36" s="218">
        <f>'AEO 2023 Table 59 Raw'!Z27</f>
        <v>0</v>
      </c>
      <c r="X36" s="218">
        <f>'AEO 2023 Table 59 Raw'!AA27</f>
        <v>0</v>
      </c>
      <c r="Y36" s="218">
        <f>'AEO 2023 Table 59 Raw'!AB27</f>
        <v>0</v>
      </c>
      <c r="Z36" s="218">
        <f>'AEO 2023 Table 59 Raw'!AC27</f>
        <v>0</v>
      </c>
      <c r="AA36" s="218">
        <f>'AEO 2023 Table 59 Raw'!AD27</f>
        <v>0</v>
      </c>
      <c r="AB36" s="218">
        <f>'AEO 2023 Table 59 Raw'!AE27</f>
        <v>0</v>
      </c>
      <c r="AC36" s="218">
        <f>'AEO 2023 Table 59 Raw'!AF27</f>
        <v>0</v>
      </c>
      <c r="AD36" s="218">
        <f>'AEO 2023 Table 59 Raw'!AG27</f>
        <v>0</v>
      </c>
      <c r="AE36" s="218">
        <f>'AEO 2023 Table 59 Raw'!AH27</f>
        <v>0</v>
      </c>
      <c r="AF36" s="256" t="str">
        <f>'AEO 2023 Table 59 Raw'!AI27</f>
        <v>- -</v>
      </c>
    </row>
    <row r="37" spans="1:32" ht="12" customHeight="1" x14ac:dyDescent="0.25">
      <c r="A37" s="213" t="s">
        <v>762</v>
      </c>
      <c r="B37" s="212" t="s">
        <v>691</v>
      </c>
      <c r="C37" s="218">
        <f>'AEO 2023 Table 59 Raw'!F28</f>
        <v>0</v>
      </c>
      <c r="D37" s="218">
        <f>'AEO 2023 Table 59 Raw'!G28</f>
        <v>0</v>
      </c>
      <c r="E37" s="218">
        <f>'AEO 2023 Table 59 Raw'!H28</f>
        <v>0</v>
      </c>
      <c r="F37" s="218">
        <f>'AEO 2023 Table 59 Raw'!I28</f>
        <v>0</v>
      </c>
      <c r="G37" s="218">
        <f>'AEO 2023 Table 59 Raw'!J28</f>
        <v>0</v>
      </c>
      <c r="H37" s="218">
        <f>'AEO 2023 Table 59 Raw'!K28</f>
        <v>0</v>
      </c>
      <c r="I37" s="218">
        <f>'AEO 2023 Table 59 Raw'!L28</f>
        <v>0</v>
      </c>
      <c r="J37" s="218">
        <f>'AEO 2023 Table 59 Raw'!M28</f>
        <v>0</v>
      </c>
      <c r="K37" s="218">
        <f>'AEO 2023 Table 59 Raw'!N28</f>
        <v>0</v>
      </c>
      <c r="L37" s="218">
        <f>'AEO 2023 Table 59 Raw'!O28</f>
        <v>0</v>
      </c>
      <c r="M37" s="218">
        <f>'AEO 2023 Table 59 Raw'!P28</f>
        <v>0</v>
      </c>
      <c r="N37" s="218">
        <f>'AEO 2023 Table 59 Raw'!Q28</f>
        <v>0</v>
      </c>
      <c r="O37" s="218">
        <f>'AEO 2023 Table 59 Raw'!R28</f>
        <v>0</v>
      </c>
      <c r="P37" s="218">
        <f>'AEO 2023 Table 59 Raw'!S28</f>
        <v>0</v>
      </c>
      <c r="Q37" s="218">
        <f>'AEO 2023 Table 59 Raw'!T28</f>
        <v>0</v>
      </c>
      <c r="R37" s="218">
        <f>'AEO 2023 Table 59 Raw'!U28</f>
        <v>0</v>
      </c>
      <c r="S37" s="218">
        <f>'AEO 2023 Table 59 Raw'!V28</f>
        <v>0</v>
      </c>
      <c r="T37" s="218">
        <f>'AEO 2023 Table 59 Raw'!W28</f>
        <v>0</v>
      </c>
      <c r="U37" s="218">
        <f>'AEO 2023 Table 59 Raw'!X28</f>
        <v>0</v>
      </c>
      <c r="V37" s="218">
        <f>'AEO 2023 Table 59 Raw'!Y28</f>
        <v>0</v>
      </c>
      <c r="W37" s="218">
        <f>'AEO 2023 Table 59 Raw'!Z28</f>
        <v>0</v>
      </c>
      <c r="X37" s="218">
        <f>'AEO 2023 Table 59 Raw'!AA28</f>
        <v>0</v>
      </c>
      <c r="Y37" s="218">
        <f>'AEO 2023 Table 59 Raw'!AB28</f>
        <v>0</v>
      </c>
      <c r="Z37" s="218">
        <f>'AEO 2023 Table 59 Raw'!AC28</f>
        <v>0</v>
      </c>
      <c r="AA37" s="218">
        <f>'AEO 2023 Table 59 Raw'!AD28</f>
        <v>0</v>
      </c>
      <c r="AB37" s="218">
        <f>'AEO 2023 Table 59 Raw'!AE28</f>
        <v>0</v>
      </c>
      <c r="AC37" s="218">
        <f>'AEO 2023 Table 59 Raw'!AF28</f>
        <v>0</v>
      </c>
      <c r="AD37" s="218">
        <f>'AEO 2023 Table 59 Raw'!AG28</f>
        <v>0</v>
      </c>
      <c r="AE37" s="218">
        <f>'AEO 2023 Table 59 Raw'!AH28</f>
        <v>0</v>
      </c>
      <c r="AF37" s="256" t="str">
        <f>'AEO 2023 Table 59 Raw'!AI28</f>
        <v>- -</v>
      </c>
    </row>
    <row r="38" spans="1:32" ht="12" customHeight="1" x14ac:dyDescent="0.2">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56"/>
    </row>
    <row r="39" spans="1:32" ht="12" customHeight="1" x14ac:dyDescent="0.2">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2">
      <c r="B40" s="216" t="s">
        <v>761</v>
      </c>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2">
      <c r="B41" s="216" t="s">
        <v>760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25">
      <c r="A42" s="213" t="s">
        <v>759</v>
      </c>
      <c r="B42" s="212" t="s">
        <v>758</v>
      </c>
      <c r="C42" s="218">
        <f>'AEO 2023 Table 59 Raw'!F31</f>
        <v>6.5239969999999996</v>
      </c>
      <c r="D42" s="218">
        <f>'AEO 2023 Table 59 Raw'!G31</f>
        <v>5.2663760000000002</v>
      </c>
      <c r="E42" s="218">
        <f>'AEO 2023 Table 59 Raw'!H31</f>
        <v>4.072381</v>
      </c>
      <c r="F42" s="218">
        <f>'AEO 2023 Table 59 Raw'!I31</f>
        <v>3.4895139999999998</v>
      </c>
      <c r="G42" s="218">
        <f>'AEO 2023 Table 59 Raw'!J31</f>
        <v>3.0655079999999999</v>
      </c>
      <c r="H42" s="218">
        <f>'AEO 2023 Table 59 Raw'!K31</f>
        <v>2.8530009999999999</v>
      </c>
      <c r="I42" s="218">
        <f>'AEO 2023 Table 59 Raw'!L31</f>
        <v>2.7999040000000002</v>
      </c>
      <c r="J42" s="218">
        <f>'AEO 2023 Table 59 Raw'!M31</f>
        <v>2.825097</v>
      </c>
      <c r="K42" s="218">
        <f>'AEO 2023 Table 59 Raw'!N31</f>
        <v>2.91248</v>
      </c>
      <c r="L42" s="218">
        <f>'AEO 2023 Table 59 Raw'!O31</f>
        <v>3.043758</v>
      </c>
      <c r="M42" s="218">
        <f>'AEO 2023 Table 59 Raw'!P31</f>
        <v>3.2080039999999999</v>
      </c>
      <c r="N42" s="218">
        <f>'AEO 2023 Table 59 Raw'!Q31</f>
        <v>3.4169179999999999</v>
      </c>
      <c r="O42" s="218">
        <f>'AEO 2023 Table 59 Raw'!R31</f>
        <v>3.5694300000000001</v>
      </c>
      <c r="P42" s="218">
        <f>'AEO 2023 Table 59 Raw'!S31</f>
        <v>3.6818240000000002</v>
      </c>
      <c r="Q42" s="218">
        <f>'AEO 2023 Table 59 Raw'!T31</f>
        <v>3.6941549999999999</v>
      </c>
      <c r="R42" s="218">
        <f>'AEO 2023 Table 59 Raw'!U31</f>
        <v>3.7375959999999999</v>
      </c>
      <c r="S42" s="218">
        <f>'AEO 2023 Table 59 Raw'!V31</f>
        <v>3.8665609999999999</v>
      </c>
      <c r="T42" s="218">
        <f>'AEO 2023 Table 59 Raw'!W31</f>
        <v>3.78878</v>
      </c>
      <c r="U42" s="218">
        <f>'AEO 2023 Table 59 Raw'!X31</f>
        <v>3.9380649999999999</v>
      </c>
      <c r="V42" s="218">
        <f>'AEO 2023 Table 59 Raw'!Y31</f>
        <v>4.0221549999999997</v>
      </c>
      <c r="W42" s="218">
        <f>'AEO 2023 Table 59 Raw'!Z31</f>
        <v>4.0147370000000002</v>
      </c>
      <c r="X42" s="218">
        <f>'AEO 2023 Table 59 Raw'!AA31</f>
        <v>3.9506160000000001</v>
      </c>
      <c r="Y42" s="218">
        <f>'AEO 2023 Table 59 Raw'!AB31</f>
        <v>3.9137680000000001</v>
      </c>
      <c r="Z42" s="218">
        <f>'AEO 2023 Table 59 Raw'!AC31</f>
        <v>3.9107059999999998</v>
      </c>
      <c r="AA42" s="218">
        <f>'AEO 2023 Table 59 Raw'!AD31</f>
        <v>3.9070830000000001</v>
      </c>
      <c r="AB42" s="218">
        <f>'AEO 2023 Table 59 Raw'!AE31</f>
        <v>3.8707060000000002</v>
      </c>
      <c r="AC42" s="218">
        <f>'AEO 2023 Table 59 Raw'!AF31</f>
        <v>3.849094</v>
      </c>
      <c r="AD42" s="218">
        <f>'AEO 2023 Table 59 Raw'!AG31</f>
        <v>3.7838949999999998</v>
      </c>
      <c r="AE42" s="218">
        <f>'AEO 2023 Table 59 Raw'!AH31</f>
        <v>3.7710149999999998</v>
      </c>
      <c r="AF42" s="256">
        <f>'AEO 2023 Table 59 Raw'!AI31</f>
        <v>-1.9E-2</v>
      </c>
    </row>
    <row r="43" spans="1:32" ht="12" customHeight="1" x14ac:dyDescent="0.25">
      <c r="A43" s="213" t="s">
        <v>757</v>
      </c>
      <c r="B43" s="212" t="s">
        <v>754</v>
      </c>
      <c r="C43" s="218">
        <f>'AEO 2023 Table 59 Raw'!F32</f>
        <v>5.108581</v>
      </c>
      <c r="D43" s="218">
        <f>'AEO 2023 Table 59 Raw'!G32</f>
        <v>4.4967220000000001</v>
      </c>
      <c r="E43" s="218">
        <f>'AEO 2023 Table 59 Raw'!H32</f>
        <v>3.4699879999999999</v>
      </c>
      <c r="F43" s="218">
        <f>'AEO 2023 Table 59 Raw'!I32</f>
        <v>2.892442</v>
      </c>
      <c r="G43" s="218">
        <f>'AEO 2023 Table 59 Raw'!J32</f>
        <v>2.4597579999999999</v>
      </c>
      <c r="H43" s="218">
        <f>'AEO 2023 Table 59 Raw'!K32</f>
        <v>2.2255189999999998</v>
      </c>
      <c r="I43" s="218">
        <f>'AEO 2023 Table 59 Raw'!L32</f>
        <v>2.1330260000000001</v>
      </c>
      <c r="J43" s="218">
        <f>'AEO 2023 Table 59 Raw'!M32</f>
        <v>2.1154679999999999</v>
      </c>
      <c r="K43" s="218">
        <f>'AEO 2023 Table 59 Raw'!N32</f>
        <v>2.1566519999999998</v>
      </c>
      <c r="L43" s="218">
        <f>'AEO 2023 Table 59 Raw'!O32</f>
        <v>2.2405629999999999</v>
      </c>
      <c r="M43" s="218">
        <f>'AEO 2023 Table 59 Raw'!P32</f>
        <v>2.33826</v>
      </c>
      <c r="N43" s="218">
        <f>'AEO 2023 Table 59 Raw'!Q32</f>
        <v>2.4639769999999999</v>
      </c>
      <c r="O43" s="218">
        <f>'AEO 2023 Table 59 Raw'!R32</f>
        <v>2.575345</v>
      </c>
      <c r="P43" s="218">
        <f>'AEO 2023 Table 59 Raw'!S32</f>
        <v>2.6765279999999998</v>
      </c>
      <c r="Q43" s="218">
        <f>'AEO 2023 Table 59 Raw'!T32</f>
        <v>2.713635</v>
      </c>
      <c r="R43" s="218">
        <f>'AEO 2023 Table 59 Raw'!U32</f>
        <v>2.761968</v>
      </c>
      <c r="S43" s="218">
        <f>'AEO 2023 Table 59 Raw'!V32</f>
        <v>2.8671609999999998</v>
      </c>
      <c r="T43" s="218">
        <f>'AEO 2023 Table 59 Raw'!W32</f>
        <v>2.848468</v>
      </c>
      <c r="U43" s="218">
        <f>'AEO 2023 Table 59 Raw'!X32</f>
        <v>2.9408919999999998</v>
      </c>
      <c r="V43" s="218">
        <f>'AEO 2023 Table 59 Raw'!Y32</f>
        <v>2.988464</v>
      </c>
      <c r="W43" s="218">
        <f>'AEO 2023 Table 59 Raw'!Z32</f>
        <v>2.962466</v>
      </c>
      <c r="X43" s="218">
        <f>'AEO 2023 Table 59 Raw'!AA32</f>
        <v>2.906876</v>
      </c>
      <c r="Y43" s="218">
        <f>'AEO 2023 Table 59 Raw'!AB32</f>
        <v>2.867534</v>
      </c>
      <c r="Z43" s="218">
        <f>'AEO 2023 Table 59 Raw'!AC32</f>
        <v>2.843702</v>
      </c>
      <c r="AA43" s="218">
        <f>'AEO 2023 Table 59 Raw'!AD32</f>
        <v>2.8171309999999998</v>
      </c>
      <c r="AB43" s="218">
        <f>'AEO 2023 Table 59 Raw'!AE32</f>
        <v>2.7773189999999999</v>
      </c>
      <c r="AC43" s="218">
        <f>'AEO 2023 Table 59 Raw'!AF32</f>
        <v>2.7427380000000001</v>
      </c>
      <c r="AD43" s="218">
        <f>'AEO 2023 Table 59 Raw'!AG32</f>
        <v>2.6932330000000002</v>
      </c>
      <c r="AE43" s="218">
        <f>'AEO 2023 Table 59 Raw'!AH32</f>
        <v>2.6760290000000002</v>
      </c>
      <c r="AF43" s="256">
        <f>'AEO 2023 Table 59 Raw'!AI32</f>
        <v>-2.3E-2</v>
      </c>
    </row>
    <row r="44" spans="1:32" ht="12" customHeight="1" x14ac:dyDescent="0.2">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2">
      <c r="B45" s="216" t="s">
        <v>756</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25">
      <c r="A46" s="213" t="s">
        <v>755</v>
      </c>
      <c r="B46" s="212" t="s">
        <v>754</v>
      </c>
      <c r="C46" s="218">
        <f>'AEO 2023 Table 59 Raw'!F34</f>
        <v>5.2975979999999998</v>
      </c>
      <c r="D46" s="218">
        <f>'AEO 2023 Table 59 Raw'!G34</f>
        <v>4.6631</v>
      </c>
      <c r="E46" s="218">
        <f>'AEO 2023 Table 59 Raw'!H34</f>
        <v>3.5983779999999999</v>
      </c>
      <c r="F46" s="218">
        <f>'AEO 2023 Table 59 Raw'!I34</f>
        <v>2.9994619999999999</v>
      </c>
      <c r="G46" s="218">
        <f>'AEO 2023 Table 59 Raw'!J34</f>
        <v>2.5507680000000001</v>
      </c>
      <c r="H46" s="218">
        <f>'AEO 2023 Table 59 Raw'!K34</f>
        <v>2.3078630000000002</v>
      </c>
      <c r="I46" s="218">
        <f>'AEO 2023 Table 59 Raw'!L34</f>
        <v>2.211948</v>
      </c>
      <c r="J46" s="218">
        <f>'AEO 2023 Table 59 Raw'!M34</f>
        <v>2.19374</v>
      </c>
      <c r="K46" s="218">
        <f>'AEO 2023 Table 59 Raw'!N34</f>
        <v>2.2364480000000002</v>
      </c>
      <c r="L46" s="218">
        <f>'AEO 2023 Table 59 Raw'!O34</f>
        <v>2.323464</v>
      </c>
      <c r="M46" s="218">
        <f>'AEO 2023 Table 59 Raw'!P34</f>
        <v>2.424776</v>
      </c>
      <c r="N46" s="218">
        <f>'AEO 2023 Table 59 Raw'!Q34</f>
        <v>2.5551439999999999</v>
      </c>
      <c r="O46" s="218">
        <f>'AEO 2023 Table 59 Raw'!R34</f>
        <v>2.6706319999999999</v>
      </c>
      <c r="P46" s="218">
        <f>'AEO 2023 Table 59 Raw'!S34</f>
        <v>2.7755589999999999</v>
      </c>
      <c r="Q46" s="218">
        <f>'AEO 2023 Table 59 Raw'!T34</f>
        <v>2.8140399999999999</v>
      </c>
      <c r="R46" s="218">
        <f>'AEO 2023 Table 59 Raw'!U34</f>
        <v>2.8641610000000002</v>
      </c>
      <c r="S46" s="218">
        <f>'AEO 2023 Table 59 Raw'!V34</f>
        <v>2.9732460000000001</v>
      </c>
      <c r="T46" s="218">
        <f>'AEO 2023 Table 59 Raw'!W34</f>
        <v>2.9538609999999998</v>
      </c>
      <c r="U46" s="218">
        <f>'AEO 2023 Table 59 Raw'!X34</f>
        <v>3.0497040000000002</v>
      </c>
      <c r="V46" s="218">
        <f>'AEO 2023 Table 59 Raw'!Y34</f>
        <v>3.099037</v>
      </c>
      <c r="W46" s="218">
        <f>'AEO 2023 Table 59 Raw'!Z34</f>
        <v>3.0720770000000002</v>
      </c>
      <c r="X46" s="218">
        <f>'AEO 2023 Table 59 Raw'!AA34</f>
        <v>3.0144299999999999</v>
      </c>
      <c r="Y46" s="218">
        <f>'AEO 2023 Table 59 Raw'!AB34</f>
        <v>2.973633</v>
      </c>
      <c r="Z46" s="218">
        <f>'AEO 2023 Table 59 Raw'!AC34</f>
        <v>2.9489179999999999</v>
      </c>
      <c r="AA46" s="218">
        <f>'AEO 2023 Table 59 Raw'!AD34</f>
        <v>2.9213650000000002</v>
      </c>
      <c r="AB46" s="218">
        <f>'AEO 2023 Table 59 Raw'!AE34</f>
        <v>2.88008</v>
      </c>
      <c r="AC46" s="218">
        <f>'AEO 2023 Table 59 Raw'!AF34</f>
        <v>2.8442189999999998</v>
      </c>
      <c r="AD46" s="218">
        <f>'AEO 2023 Table 59 Raw'!AG34</f>
        <v>2.7928829999999998</v>
      </c>
      <c r="AE46" s="218">
        <f>'AEO 2023 Table 59 Raw'!AH34</f>
        <v>2.775042</v>
      </c>
      <c r="AF46" s="256">
        <f>'AEO 2023 Table 59 Raw'!AI34</f>
        <v>-2.3E-2</v>
      </c>
    </row>
    <row r="47" spans="1:32" ht="12" customHeight="1" x14ac:dyDescent="0.2">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56"/>
    </row>
    <row r="48" spans="1:32" ht="12" customHeight="1" x14ac:dyDescent="0.2">
      <c r="B48" s="216" t="s">
        <v>753</v>
      </c>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56"/>
    </row>
    <row r="49" spans="1:32" ht="12" customHeight="1" x14ac:dyDescent="0.25">
      <c r="A49" s="213" t="s">
        <v>752</v>
      </c>
      <c r="B49" s="212" t="s">
        <v>751</v>
      </c>
      <c r="C49" s="218">
        <f>'AEO 2023 Table 59 Raw'!F36</f>
        <v>4.4959629999999997</v>
      </c>
      <c r="D49" s="218">
        <f>'AEO 2023 Table 59 Raw'!G36</f>
        <v>4.4082569999999999</v>
      </c>
      <c r="E49" s="218">
        <f>'AEO 2023 Table 59 Raw'!H36</f>
        <v>3.4397419999999999</v>
      </c>
      <c r="F49" s="218">
        <f>'AEO 2023 Table 59 Raw'!I36</f>
        <v>2.8283160000000001</v>
      </c>
      <c r="G49" s="218">
        <f>'AEO 2023 Table 59 Raw'!J36</f>
        <v>2.3670089999999999</v>
      </c>
      <c r="H49" s="218">
        <f>'AEO 2023 Table 59 Raw'!K36</f>
        <v>2.1059209999999999</v>
      </c>
      <c r="I49" s="218">
        <f>'AEO 2023 Table 59 Raw'!L36</f>
        <v>1.9708650000000001</v>
      </c>
      <c r="J49" s="218">
        <f>'AEO 2023 Table 59 Raw'!M36</f>
        <v>1.9037379999999999</v>
      </c>
      <c r="K49" s="218">
        <f>'AEO 2023 Table 59 Raw'!N36</f>
        <v>1.88818</v>
      </c>
      <c r="L49" s="218">
        <f>'AEO 2023 Table 59 Raw'!O36</f>
        <v>1.908919</v>
      </c>
      <c r="M49" s="218">
        <f>'AEO 2023 Table 59 Raw'!P36</f>
        <v>1.9521790000000001</v>
      </c>
      <c r="N49" s="218">
        <f>'AEO 2023 Table 59 Raw'!Q36</f>
        <v>2.013541</v>
      </c>
      <c r="O49" s="218">
        <f>'AEO 2023 Table 59 Raw'!R36</f>
        <v>2.0847609999999999</v>
      </c>
      <c r="P49" s="218">
        <f>'AEO 2023 Table 59 Raw'!S36</f>
        <v>2.159367</v>
      </c>
      <c r="Q49" s="218">
        <f>'AEO 2023 Table 59 Raw'!T36</f>
        <v>2.213028</v>
      </c>
      <c r="R49" s="218">
        <f>'AEO 2023 Table 59 Raw'!U36</f>
        <v>2.2716859999999999</v>
      </c>
      <c r="S49" s="218">
        <f>'AEO 2023 Table 59 Raw'!V36</f>
        <v>2.3547530000000001</v>
      </c>
      <c r="T49" s="218">
        <f>'AEO 2023 Table 59 Raw'!W36</f>
        <v>2.391489</v>
      </c>
      <c r="U49" s="218">
        <f>'AEO 2023 Table 59 Raw'!X36</f>
        <v>2.4335049999999998</v>
      </c>
      <c r="V49" s="218">
        <f>'AEO 2023 Table 59 Raw'!Y36</f>
        <v>2.4477760000000002</v>
      </c>
      <c r="W49" s="218">
        <f>'AEO 2023 Table 59 Raw'!Z36</f>
        <v>2.4048090000000002</v>
      </c>
      <c r="X49" s="218">
        <f>'AEO 2023 Table 59 Raw'!AA36</f>
        <v>2.3516710000000001</v>
      </c>
      <c r="Y49" s="218">
        <f>'AEO 2023 Table 59 Raw'!AB36</f>
        <v>2.3198470000000002</v>
      </c>
      <c r="Z49" s="218">
        <f>'AEO 2023 Table 59 Raw'!AC36</f>
        <v>2.281933</v>
      </c>
      <c r="AA49" s="218">
        <f>'AEO 2023 Table 59 Raw'!AD36</f>
        <v>2.246254</v>
      </c>
      <c r="AB49" s="218">
        <f>'AEO 2023 Table 59 Raw'!AE36</f>
        <v>2.1983990000000002</v>
      </c>
      <c r="AC49" s="218">
        <f>'AEO 2023 Table 59 Raw'!AF36</f>
        <v>2.1485880000000002</v>
      </c>
      <c r="AD49" s="218">
        <f>'AEO 2023 Table 59 Raw'!AG36</f>
        <v>2.104743</v>
      </c>
      <c r="AE49" s="218">
        <f>'AEO 2023 Table 59 Raw'!AH36</f>
        <v>2.0810490000000001</v>
      </c>
      <c r="AF49" s="256">
        <f>'AEO 2023 Table 59 Raw'!AI36</f>
        <v>-2.7E-2</v>
      </c>
    </row>
    <row r="50" spans="1:32" ht="15" customHeight="1" x14ac:dyDescent="0.25">
      <c r="A50" s="213" t="s">
        <v>750</v>
      </c>
      <c r="B50" s="212" t="s">
        <v>749</v>
      </c>
      <c r="C50" s="218">
        <f>'AEO 2023 Table 59 Raw'!F37</f>
        <v>6.3429729999999998</v>
      </c>
      <c r="D50" s="218">
        <f>'AEO 2023 Table 59 Raw'!G37</f>
        <v>5.0638860000000001</v>
      </c>
      <c r="E50" s="218">
        <f>'AEO 2023 Table 59 Raw'!H37</f>
        <v>3.8424939999999999</v>
      </c>
      <c r="F50" s="218">
        <f>'AEO 2023 Table 59 Raw'!I37</f>
        <v>3.246102</v>
      </c>
      <c r="G50" s="218">
        <f>'AEO 2023 Table 59 Raw'!J37</f>
        <v>2.8130739999999999</v>
      </c>
      <c r="H50" s="218">
        <f>'AEO 2023 Table 59 Raw'!K37</f>
        <v>2.5968300000000002</v>
      </c>
      <c r="I50" s="218">
        <f>'AEO 2023 Table 59 Raw'!L37</f>
        <v>2.544311</v>
      </c>
      <c r="J50" s="218">
        <f>'AEO 2023 Table 59 Raw'!M37</f>
        <v>2.5725560000000001</v>
      </c>
      <c r="K50" s="218">
        <f>'AEO 2023 Table 59 Raw'!N37</f>
        <v>2.6718120000000001</v>
      </c>
      <c r="L50" s="218">
        <f>'AEO 2023 Table 59 Raw'!O37</f>
        <v>2.8189120000000001</v>
      </c>
      <c r="M50" s="218">
        <f>'AEO 2023 Table 59 Raw'!P37</f>
        <v>2.9821749999999998</v>
      </c>
      <c r="N50" s="218">
        <f>'AEO 2023 Table 59 Raw'!Q37</f>
        <v>3.184034</v>
      </c>
      <c r="O50" s="218">
        <f>'AEO 2023 Table 59 Raw'!R37</f>
        <v>3.3399139999999998</v>
      </c>
      <c r="P50" s="218">
        <f>'AEO 2023 Table 59 Raw'!S37</f>
        <v>3.467139</v>
      </c>
      <c r="Q50" s="218">
        <f>'AEO 2023 Table 59 Raw'!T37</f>
        <v>3.4780950000000002</v>
      </c>
      <c r="R50" s="218">
        <f>'AEO 2023 Table 59 Raw'!U37</f>
        <v>3.5141309999999999</v>
      </c>
      <c r="S50" s="218">
        <f>'AEO 2023 Table 59 Raw'!V37</f>
        <v>3.6485919999999998</v>
      </c>
      <c r="T50" s="218">
        <f>'AEO 2023 Table 59 Raw'!W37</f>
        <v>3.5646909999999998</v>
      </c>
      <c r="U50" s="218">
        <f>'AEO 2023 Table 59 Raw'!X37</f>
        <v>3.7171240000000001</v>
      </c>
      <c r="V50" s="218">
        <f>'AEO 2023 Table 59 Raw'!Y37</f>
        <v>3.8010280000000001</v>
      </c>
      <c r="W50" s="218">
        <f>'AEO 2023 Table 59 Raw'!Z37</f>
        <v>3.7923230000000001</v>
      </c>
      <c r="X50" s="218">
        <f>'AEO 2023 Table 59 Raw'!AA37</f>
        <v>3.7256070000000001</v>
      </c>
      <c r="Y50" s="218">
        <f>'AEO 2023 Table 59 Raw'!AB37</f>
        <v>3.6872379999999998</v>
      </c>
      <c r="Z50" s="218">
        <f>'AEO 2023 Table 59 Raw'!AC37</f>
        <v>3.6837900000000001</v>
      </c>
      <c r="AA50" s="218">
        <f>'AEO 2023 Table 59 Raw'!AD37</f>
        <v>3.6789170000000002</v>
      </c>
      <c r="AB50" s="218">
        <f>'AEO 2023 Table 59 Raw'!AE37</f>
        <v>3.6394250000000001</v>
      </c>
      <c r="AC50" s="218">
        <f>'AEO 2023 Table 59 Raw'!AF37</f>
        <v>3.6158779999999999</v>
      </c>
      <c r="AD50" s="218">
        <f>'AEO 2023 Table 59 Raw'!AG37</f>
        <v>3.5478489999999998</v>
      </c>
      <c r="AE50" s="218">
        <f>'AEO 2023 Table 59 Raw'!AH37</f>
        <v>3.5338590000000001</v>
      </c>
      <c r="AF50" s="256">
        <f>'AEO 2023 Table 59 Raw'!AI37</f>
        <v>-2.1000000000000001E-2</v>
      </c>
    </row>
    <row r="51" spans="1:32" ht="15" customHeight="1" x14ac:dyDescent="0.25">
      <c r="A51" s="213" t="s">
        <v>748</v>
      </c>
      <c r="B51" s="212" t="s">
        <v>747</v>
      </c>
      <c r="C51" s="218">
        <f>'AEO 2023 Table 59 Raw'!F38</f>
        <v>5.8915139999999999</v>
      </c>
      <c r="D51" s="218">
        <f>'AEO 2023 Table 59 Raw'!G38</f>
        <v>4.6853030000000002</v>
      </c>
      <c r="E51" s="218">
        <f>'AEO 2023 Table 59 Raw'!H38</f>
        <v>3.5877150000000002</v>
      </c>
      <c r="F51" s="218">
        <f>'AEO 2023 Table 59 Raw'!I38</f>
        <v>3.0053209999999999</v>
      </c>
      <c r="G51" s="218">
        <f>'AEO 2023 Table 59 Raw'!J38</f>
        <v>2.5560939999999999</v>
      </c>
      <c r="H51" s="218">
        <f>'AEO 2023 Table 59 Raw'!K38</f>
        <v>2.317663</v>
      </c>
      <c r="I51" s="218">
        <f>'AEO 2023 Table 59 Raw'!L38</f>
        <v>2.240961</v>
      </c>
      <c r="J51" s="218">
        <f>'AEO 2023 Table 59 Raw'!M38</f>
        <v>2.2630059999999999</v>
      </c>
      <c r="K51" s="218">
        <f>'AEO 2023 Table 59 Raw'!N38</f>
        <v>2.3608470000000001</v>
      </c>
      <c r="L51" s="218">
        <f>'AEO 2023 Table 59 Raw'!O38</f>
        <v>2.4953669999999999</v>
      </c>
      <c r="M51" s="218">
        <f>'AEO 2023 Table 59 Raw'!P38</f>
        <v>2.6261060000000001</v>
      </c>
      <c r="N51" s="218">
        <f>'AEO 2023 Table 59 Raw'!Q38</f>
        <v>2.7932009999999998</v>
      </c>
      <c r="O51" s="218">
        <f>'AEO 2023 Table 59 Raw'!R38</f>
        <v>2.928839</v>
      </c>
      <c r="P51" s="218">
        <f>'AEO 2023 Table 59 Raw'!S38</f>
        <v>3.0490930000000001</v>
      </c>
      <c r="Q51" s="218">
        <f>'AEO 2023 Table 59 Raw'!T38</f>
        <v>3.0638510000000001</v>
      </c>
      <c r="R51" s="218">
        <f>'AEO 2023 Table 59 Raw'!U38</f>
        <v>3.0951689999999998</v>
      </c>
      <c r="S51" s="218">
        <f>'AEO 2023 Table 59 Raw'!V38</f>
        <v>3.2267220000000001</v>
      </c>
      <c r="T51" s="218">
        <f>'AEO 2023 Table 59 Raw'!W38</f>
        <v>3.154944</v>
      </c>
      <c r="U51" s="218">
        <f>'AEO 2023 Table 59 Raw'!X38</f>
        <v>3.295776</v>
      </c>
      <c r="V51" s="218">
        <f>'AEO 2023 Table 59 Raw'!Y38</f>
        <v>3.3773249999999999</v>
      </c>
      <c r="W51" s="218">
        <f>'AEO 2023 Table 59 Raw'!Z38</f>
        <v>3.3681040000000002</v>
      </c>
      <c r="X51" s="218">
        <f>'AEO 2023 Table 59 Raw'!AA38</f>
        <v>3.3123320000000001</v>
      </c>
      <c r="Y51" s="218">
        <f>'AEO 2023 Table 59 Raw'!AB38</f>
        <v>3.2647430000000002</v>
      </c>
      <c r="Z51" s="218">
        <f>'AEO 2023 Table 59 Raw'!AC38</f>
        <v>3.2453669999999999</v>
      </c>
      <c r="AA51" s="218">
        <f>'AEO 2023 Table 59 Raw'!AD38</f>
        <v>3.2254160000000001</v>
      </c>
      <c r="AB51" s="218">
        <f>'AEO 2023 Table 59 Raw'!AE38</f>
        <v>3.1873019999999999</v>
      </c>
      <c r="AC51" s="218">
        <f>'AEO 2023 Table 59 Raw'!AF38</f>
        <v>3.1660509999999999</v>
      </c>
      <c r="AD51" s="218">
        <f>'AEO 2023 Table 59 Raw'!AG38</f>
        <v>3.1209479999999998</v>
      </c>
      <c r="AE51" s="218">
        <f>'AEO 2023 Table 59 Raw'!AH38</f>
        <v>3.1151680000000002</v>
      </c>
      <c r="AF51" s="256">
        <f>'AEO 2023 Table 59 Raw'!AI38</f>
        <v>-2.3E-2</v>
      </c>
    </row>
    <row r="52" spans="1:32" ht="15" customHeight="1" x14ac:dyDescent="0.25">
      <c r="A52" s="213" t="s">
        <v>746</v>
      </c>
      <c r="B52" s="212" t="s">
        <v>745</v>
      </c>
      <c r="C52" s="218">
        <f>'AEO 2023 Table 59 Raw'!F39</f>
        <v>6.0054930000000004</v>
      </c>
      <c r="D52" s="218">
        <f>'AEO 2023 Table 59 Raw'!G39</f>
        <v>4.6929999999999996</v>
      </c>
      <c r="E52" s="218">
        <f>'AEO 2023 Table 59 Raw'!H39</f>
        <v>3.5293540000000001</v>
      </c>
      <c r="F52" s="218">
        <f>'AEO 2023 Table 59 Raw'!I39</f>
        <v>2.9567860000000001</v>
      </c>
      <c r="G52" s="218">
        <f>'AEO 2023 Table 59 Raw'!J39</f>
        <v>2.5199959999999999</v>
      </c>
      <c r="H52" s="218">
        <f>'AEO 2023 Table 59 Raw'!K39</f>
        <v>2.2933050000000001</v>
      </c>
      <c r="I52" s="218">
        <f>'AEO 2023 Table 59 Raw'!L39</f>
        <v>2.226445</v>
      </c>
      <c r="J52" s="218">
        <f>'AEO 2023 Table 59 Raw'!M39</f>
        <v>2.2486039999999998</v>
      </c>
      <c r="K52" s="218">
        <f>'AEO 2023 Table 59 Raw'!N39</f>
        <v>2.354171</v>
      </c>
      <c r="L52" s="218">
        <f>'AEO 2023 Table 59 Raw'!O39</f>
        <v>2.520651</v>
      </c>
      <c r="M52" s="218">
        <f>'AEO 2023 Table 59 Raw'!P39</f>
        <v>2.6787049999999999</v>
      </c>
      <c r="N52" s="218">
        <f>'AEO 2023 Table 59 Raw'!Q39</f>
        <v>2.8540019999999999</v>
      </c>
      <c r="O52" s="218">
        <f>'AEO 2023 Table 59 Raw'!R39</f>
        <v>2.9957069999999999</v>
      </c>
      <c r="P52" s="218">
        <f>'AEO 2023 Table 59 Raw'!S39</f>
        <v>3.12826</v>
      </c>
      <c r="Q52" s="218">
        <f>'AEO 2023 Table 59 Raw'!T39</f>
        <v>3.145562</v>
      </c>
      <c r="R52" s="218">
        <f>'AEO 2023 Table 59 Raw'!U39</f>
        <v>3.1655769999999999</v>
      </c>
      <c r="S52" s="218">
        <f>'AEO 2023 Table 59 Raw'!V39</f>
        <v>3.2987120000000001</v>
      </c>
      <c r="T52" s="218">
        <f>'AEO 2023 Table 59 Raw'!W39</f>
        <v>3.2221449999999998</v>
      </c>
      <c r="U52" s="218">
        <f>'AEO 2023 Table 59 Raw'!X39</f>
        <v>3.3748459999999998</v>
      </c>
      <c r="V52" s="218">
        <f>'AEO 2023 Table 59 Raw'!Y39</f>
        <v>3.4584280000000001</v>
      </c>
      <c r="W52" s="218">
        <f>'AEO 2023 Table 59 Raw'!Z39</f>
        <v>3.4513050000000001</v>
      </c>
      <c r="X52" s="218">
        <f>'AEO 2023 Table 59 Raw'!AA39</f>
        <v>3.3975749999999998</v>
      </c>
      <c r="Y52" s="218">
        <f>'AEO 2023 Table 59 Raw'!AB39</f>
        <v>3.355302</v>
      </c>
      <c r="Z52" s="218">
        <f>'AEO 2023 Table 59 Raw'!AC39</f>
        <v>3.335531</v>
      </c>
      <c r="AA52" s="218">
        <f>'AEO 2023 Table 59 Raw'!AD39</f>
        <v>3.3156349999999999</v>
      </c>
      <c r="AB52" s="218">
        <f>'AEO 2023 Table 59 Raw'!AE39</f>
        <v>3.2825989999999998</v>
      </c>
      <c r="AC52" s="218">
        <f>'AEO 2023 Table 59 Raw'!AF39</f>
        <v>3.2647089999999999</v>
      </c>
      <c r="AD52" s="218">
        <f>'AEO 2023 Table 59 Raw'!AG39</f>
        <v>3.2152989999999999</v>
      </c>
      <c r="AE52" s="218">
        <f>'AEO 2023 Table 59 Raw'!AH39</f>
        <v>3.2084280000000001</v>
      </c>
      <c r="AF52" s="256">
        <f>'AEO 2023 Table 59 Raw'!AI39</f>
        <v>-2.1999999999999999E-2</v>
      </c>
    </row>
    <row r="53" spans="1:32" ht="15" customHeight="1" x14ac:dyDescent="0.25">
      <c r="A53" s="213" t="s">
        <v>744</v>
      </c>
      <c r="B53" s="212" t="s">
        <v>743</v>
      </c>
      <c r="C53" s="218">
        <f>'AEO 2023 Table 59 Raw'!F40</f>
        <v>5.7428319999999999</v>
      </c>
      <c r="D53" s="218">
        <f>'AEO 2023 Table 59 Raw'!G40</f>
        <v>4.6267870000000002</v>
      </c>
      <c r="E53" s="218">
        <f>'AEO 2023 Table 59 Raw'!H40</f>
        <v>3.5419700000000001</v>
      </c>
      <c r="F53" s="218">
        <f>'AEO 2023 Table 59 Raw'!I40</f>
        <v>2.9589439999999998</v>
      </c>
      <c r="G53" s="218">
        <f>'AEO 2023 Table 59 Raw'!J40</f>
        <v>2.5114649999999998</v>
      </c>
      <c r="H53" s="218">
        <f>'AEO 2023 Table 59 Raw'!K40</f>
        <v>2.2631420000000002</v>
      </c>
      <c r="I53" s="218">
        <f>'AEO 2023 Table 59 Raw'!L40</f>
        <v>2.1761529999999998</v>
      </c>
      <c r="J53" s="218">
        <f>'AEO 2023 Table 59 Raw'!M40</f>
        <v>2.1840290000000002</v>
      </c>
      <c r="K53" s="218">
        <f>'AEO 2023 Table 59 Raw'!N40</f>
        <v>2.271296</v>
      </c>
      <c r="L53" s="218">
        <f>'AEO 2023 Table 59 Raw'!O40</f>
        <v>2.41635</v>
      </c>
      <c r="M53" s="218">
        <f>'AEO 2023 Table 59 Raw'!P40</f>
        <v>2.5546199999999999</v>
      </c>
      <c r="N53" s="218">
        <f>'AEO 2023 Table 59 Raw'!Q40</f>
        <v>2.7211599999999998</v>
      </c>
      <c r="O53" s="218">
        <f>'AEO 2023 Table 59 Raw'!R40</f>
        <v>2.8684379999999998</v>
      </c>
      <c r="P53" s="218">
        <f>'AEO 2023 Table 59 Raw'!S40</f>
        <v>3.0044749999999998</v>
      </c>
      <c r="Q53" s="218">
        <f>'AEO 2023 Table 59 Raw'!T40</f>
        <v>3.0244900000000001</v>
      </c>
      <c r="R53" s="218">
        <f>'AEO 2023 Table 59 Raw'!U40</f>
        <v>3.0543170000000002</v>
      </c>
      <c r="S53" s="218">
        <f>'AEO 2023 Table 59 Raw'!V40</f>
        <v>3.1895280000000001</v>
      </c>
      <c r="T53" s="218">
        <f>'AEO 2023 Table 59 Raw'!W40</f>
        <v>3.1231789999999999</v>
      </c>
      <c r="U53" s="218">
        <f>'AEO 2023 Table 59 Raw'!X40</f>
        <v>3.2636590000000001</v>
      </c>
      <c r="V53" s="218">
        <f>'AEO 2023 Table 59 Raw'!Y40</f>
        <v>3.350009</v>
      </c>
      <c r="W53" s="218">
        <f>'AEO 2023 Table 59 Raw'!Z40</f>
        <v>3.3515619999999999</v>
      </c>
      <c r="X53" s="218">
        <f>'AEO 2023 Table 59 Raw'!AA40</f>
        <v>3.3052579999999998</v>
      </c>
      <c r="Y53" s="218">
        <f>'AEO 2023 Table 59 Raw'!AB40</f>
        <v>3.2570139999999999</v>
      </c>
      <c r="Z53" s="218">
        <f>'AEO 2023 Table 59 Raw'!AC40</f>
        <v>3.2445439999999999</v>
      </c>
      <c r="AA53" s="218">
        <f>'AEO 2023 Table 59 Raw'!AD40</f>
        <v>3.2170939999999999</v>
      </c>
      <c r="AB53" s="218">
        <f>'AEO 2023 Table 59 Raw'!AE40</f>
        <v>3.1892580000000001</v>
      </c>
      <c r="AC53" s="218">
        <f>'AEO 2023 Table 59 Raw'!AF40</f>
        <v>3.1694640000000001</v>
      </c>
      <c r="AD53" s="218">
        <f>'AEO 2023 Table 59 Raw'!AG40</f>
        <v>3.1349830000000001</v>
      </c>
      <c r="AE53" s="218">
        <f>'AEO 2023 Table 59 Raw'!AH40</f>
        <v>3.1337890000000002</v>
      </c>
      <c r="AF53" s="256">
        <f>'AEO 2023 Table 59 Raw'!AI40</f>
        <v>-2.1000000000000001E-2</v>
      </c>
    </row>
    <row r="54" spans="1:32" ht="15" customHeight="1" x14ac:dyDescent="0.25">
      <c r="A54" s="213" t="s">
        <v>742</v>
      </c>
      <c r="B54" s="212" t="s">
        <v>741</v>
      </c>
      <c r="C54" s="218">
        <f>'AEO 2023 Table 59 Raw'!F41</f>
        <v>6.9591979999999998</v>
      </c>
      <c r="D54" s="218">
        <f>'AEO 2023 Table 59 Raw'!G41</f>
        <v>5.6467239999999999</v>
      </c>
      <c r="E54" s="218">
        <f>'AEO 2023 Table 59 Raw'!H41</f>
        <v>4.4294690000000001</v>
      </c>
      <c r="F54" s="218">
        <f>'AEO 2023 Table 59 Raw'!I41</f>
        <v>3.9095849999999999</v>
      </c>
      <c r="G54" s="218">
        <f>'AEO 2023 Table 59 Raw'!J41</f>
        <v>3.500575</v>
      </c>
      <c r="H54" s="218">
        <f>'AEO 2023 Table 59 Raw'!K41</f>
        <v>3.2276199999999999</v>
      </c>
      <c r="I54" s="218">
        <f>'AEO 2023 Table 59 Raw'!L41</f>
        <v>3.1106769999999999</v>
      </c>
      <c r="J54" s="218">
        <f>'AEO 2023 Table 59 Raw'!M41</f>
        <v>3.0860889999999999</v>
      </c>
      <c r="K54" s="218">
        <f>'AEO 2023 Table 59 Raw'!N41</f>
        <v>3.0940530000000002</v>
      </c>
      <c r="L54" s="218">
        <f>'AEO 2023 Table 59 Raw'!O41</f>
        <v>3.1933029999999998</v>
      </c>
      <c r="M54" s="218">
        <f>'AEO 2023 Table 59 Raw'!P41</f>
        <v>3.2778230000000002</v>
      </c>
      <c r="N54" s="218">
        <f>'AEO 2023 Table 59 Raw'!Q41</f>
        <v>3.4708130000000001</v>
      </c>
      <c r="O54" s="218">
        <f>'AEO 2023 Table 59 Raw'!R41</f>
        <v>3.6365530000000001</v>
      </c>
      <c r="P54" s="218">
        <f>'AEO 2023 Table 59 Raw'!S41</f>
        <v>3.7934290000000002</v>
      </c>
      <c r="Q54" s="218">
        <f>'AEO 2023 Table 59 Raw'!T41</f>
        <v>3.8334000000000001</v>
      </c>
      <c r="R54" s="218">
        <f>'AEO 2023 Table 59 Raw'!U41</f>
        <v>3.8918490000000001</v>
      </c>
      <c r="S54" s="218">
        <f>'AEO 2023 Table 59 Raw'!V41</f>
        <v>4.0668040000000003</v>
      </c>
      <c r="T54" s="218">
        <f>'AEO 2023 Table 59 Raw'!W41</f>
        <v>3.995746</v>
      </c>
      <c r="U54" s="218">
        <f>'AEO 2023 Table 59 Raw'!X41</f>
        <v>4.1380369999999997</v>
      </c>
      <c r="V54" s="218">
        <f>'AEO 2023 Table 59 Raw'!Y41</f>
        <v>4.2252549999999998</v>
      </c>
      <c r="W54" s="218">
        <f>'AEO 2023 Table 59 Raw'!Z41</f>
        <v>4.2448370000000004</v>
      </c>
      <c r="X54" s="218">
        <f>'AEO 2023 Table 59 Raw'!AA41</f>
        <v>4.2194149999999997</v>
      </c>
      <c r="Y54" s="218">
        <f>'AEO 2023 Table 59 Raw'!AB41</f>
        <v>4.1595459999999997</v>
      </c>
      <c r="Z54" s="218">
        <f>'AEO 2023 Table 59 Raw'!AC41</f>
        <v>4.1602589999999999</v>
      </c>
      <c r="AA54" s="218">
        <f>'AEO 2023 Table 59 Raw'!AD41</f>
        <v>4.0740990000000004</v>
      </c>
      <c r="AB54" s="218">
        <f>'AEO 2023 Table 59 Raw'!AE41</f>
        <v>4.0680959999999997</v>
      </c>
      <c r="AC54" s="218">
        <f>'AEO 2023 Table 59 Raw'!AF41</f>
        <v>4.0162409999999999</v>
      </c>
      <c r="AD54" s="218">
        <f>'AEO 2023 Table 59 Raw'!AG41</f>
        <v>4.016356</v>
      </c>
      <c r="AE54" s="218">
        <f>'AEO 2023 Table 59 Raw'!AH41</f>
        <v>4.0476710000000002</v>
      </c>
      <c r="AF54" s="256">
        <f>'AEO 2023 Table 59 Raw'!AI41</f>
        <v>-1.9E-2</v>
      </c>
    </row>
    <row r="55" spans="1:32" ht="15" customHeight="1" x14ac:dyDescent="0.25">
      <c r="A55" s="213" t="s">
        <v>740</v>
      </c>
      <c r="B55" s="212" t="s">
        <v>739</v>
      </c>
      <c r="C55" s="218">
        <f>'AEO 2023 Table 59 Raw'!F42</f>
        <v>4.8680899999999996</v>
      </c>
      <c r="D55" s="218">
        <f>'AEO 2023 Table 59 Raw'!G42</f>
        <v>4.0415279999999996</v>
      </c>
      <c r="E55" s="218">
        <f>'AEO 2023 Table 59 Raw'!H42</f>
        <v>3.3707829999999999</v>
      </c>
      <c r="F55" s="218">
        <f>'AEO 2023 Table 59 Raw'!I42</f>
        <v>2.8559860000000001</v>
      </c>
      <c r="G55" s="218">
        <f>'AEO 2023 Table 59 Raw'!J42</f>
        <v>2.4666619999999999</v>
      </c>
      <c r="H55" s="218">
        <f>'AEO 2023 Table 59 Raw'!K42</f>
        <v>2.2481239999999998</v>
      </c>
      <c r="I55" s="218">
        <f>'AEO 2023 Table 59 Raw'!L42</f>
        <v>2.1878920000000002</v>
      </c>
      <c r="J55" s="218">
        <f>'AEO 2023 Table 59 Raw'!M42</f>
        <v>2.198744</v>
      </c>
      <c r="K55" s="218">
        <f>'AEO 2023 Table 59 Raw'!N42</f>
        <v>2.2463129999999998</v>
      </c>
      <c r="L55" s="218">
        <f>'AEO 2023 Table 59 Raw'!O42</f>
        <v>2.339305</v>
      </c>
      <c r="M55" s="218">
        <f>'AEO 2023 Table 59 Raw'!P42</f>
        <v>2.420661</v>
      </c>
      <c r="N55" s="218">
        <f>'AEO 2023 Table 59 Raw'!Q42</f>
        <v>2.5568789999999999</v>
      </c>
      <c r="O55" s="218">
        <f>'AEO 2023 Table 59 Raw'!R42</f>
        <v>2.6638519999999999</v>
      </c>
      <c r="P55" s="218">
        <f>'AEO 2023 Table 59 Raw'!S42</f>
        <v>2.7634240000000001</v>
      </c>
      <c r="Q55" s="218">
        <f>'AEO 2023 Table 59 Raw'!T42</f>
        <v>2.790686</v>
      </c>
      <c r="R55" s="218">
        <f>'AEO 2023 Table 59 Raw'!U42</f>
        <v>2.8370479999999998</v>
      </c>
      <c r="S55" s="218">
        <f>'AEO 2023 Table 59 Raw'!V42</f>
        <v>2.9367529999999999</v>
      </c>
      <c r="T55" s="218">
        <f>'AEO 2023 Table 59 Raw'!W42</f>
        <v>2.894342</v>
      </c>
      <c r="U55" s="218">
        <f>'AEO 2023 Table 59 Raw'!X42</f>
        <v>2.9898069999999999</v>
      </c>
      <c r="V55" s="218">
        <f>'AEO 2023 Table 59 Raw'!Y42</f>
        <v>3.0607899999999999</v>
      </c>
      <c r="W55" s="218">
        <f>'AEO 2023 Table 59 Raw'!Z42</f>
        <v>3.0476000000000001</v>
      </c>
      <c r="X55" s="218">
        <f>'AEO 2023 Table 59 Raw'!AA42</f>
        <v>2.9894099999999999</v>
      </c>
      <c r="Y55" s="218">
        <f>'AEO 2023 Table 59 Raw'!AB42</f>
        <v>2.9198719999999998</v>
      </c>
      <c r="Z55" s="218">
        <f>'AEO 2023 Table 59 Raw'!AC42</f>
        <v>2.8737279999999998</v>
      </c>
      <c r="AA55" s="218">
        <f>'AEO 2023 Table 59 Raw'!AD42</f>
        <v>2.8330199999999999</v>
      </c>
      <c r="AB55" s="218">
        <f>'AEO 2023 Table 59 Raw'!AE42</f>
        <v>2.7897940000000001</v>
      </c>
      <c r="AC55" s="218">
        <f>'AEO 2023 Table 59 Raw'!AF42</f>
        <v>2.7444069999999998</v>
      </c>
      <c r="AD55" s="218">
        <f>'AEO 2023 Table 59 Raw'!AG42</f>
        <v>2.7021459999999999</v>
      </c>
      <c r="AE55" s="218">
        <f>'AEO 2023 Table 59 Raw'!AH42</f>
        <v>2.6863000000000001</v>
      </c>
      <c r="AF55" s="256">
        <f>'AEO 2023 Table 59 Raw'!AI42</f>
        <v>-2.1000000000000001E-2</v>
      </c>
    </row>
    <row r="56" spans="1:32" ht="15" customHeight="1" x14ac:dyDescent="0.2">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56"/>
    </row>
    <row r="57" spans="1:32" ht="15" customHeight="1" x14ac:dyDescent="0.2">
      <c r="B57" s="216" t="s">
        <v>738</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56"/>
    </row>
    <row r="58" spans="1:32" ht="15" customHeight="1" x14ac:dyDescent="0.25">
      <c r="A58" s="213" t="s">
        <v>737</v>
      </c>
      <c r="B58" s="212" t="s">
        <v>736</v>
      </c>
      <c r="C58" s="218">
        <f>'AEO 2023 Table 59 Raw'!F44</f>
        <v>6.4264919999999996</v>
      </c>
      <c r="D58" s="218">
        <f>'AEO 2023 Table 59 Raw'!G44</f>
        <v>5.1109070000000001</v>
      </c>
      <c r="E58" s="218">
        <f>'AEO 2023 Table 59 Raw'!H44</f>
        <v>3.8791600000000002</v>
      </c>
      <c r="F58" s="218">
        <f>'AEO 2023 Table 59 Raw'!I44</f>
        <v>3.2782439999999999</v>
      </c>
      <c r="G58" s="218">
        <f>'AEO 2023 Table 59 Raw'!J44</f>
        <v>2.8389440000000001</v>
      </c>
      <c r="H58" s="218">
        <f>'AEO 2023 Table 59 Raw'!K44</f>
        <v>2.6161099999999999</v>
      </c>
      <c r="I58" s="218">
        <f>'AEO 2023 Table 59 Raw'!L44</f>
        <v>2.5613450000000002</v>
      </c>
      <c r="J58" s="218">
        <f>'AEO 2023 Table 59 Raw'!M44</f>
        <v>2.5883780000000001</v>
      </c>
      <c r="K58" s="218">
        <f>'AEO 2023 Table 59 Raw'!N44</f>
        <v>2.681772</v>
      </c>
      <c r="L58" s="218">
        <f>'AEO 2023 Table 59 Raw'!O44</f>
        <v>2.8220939999999999</v>
      </c>
      <c r="M58" s="218">
        <f>'AEO 2023 Table 59 Raw'!P44</f>
        <v>2.988642</v>
      </c>
      <c r="N58" s="218">
        <f>'AEO 2023 Table 59 Raw'!Q44</f>
        <v>3.1979950000000001</v>
      </c>
      <c r="O58" s="218">
        <f>'AEO 2023 Table 59 Raw'!R44</f>
        <v>3.3554940000000002</v>
      </c>
      <c r="P58" s="218">
        <f>'AEO 2023 Table 59 Raw'!S44</f>
        <v>3.4771990000000002</v>
      </c>
      <c r="Q58" s="218">
        <f>'AEO 2023 Table 59 Raw'!T44</f>
        <v>3.489903</v>
      </c>
      <c r="R58" s="218">
        <f>'AEO 2023 Table 59 Raw'!U44</f>
        <v>3.5308799999999998</v>
      </c>
      <c r="S58" s="218">
        <f>'AEO 2023 Table 59 Raw'!V44</f>
        <v>3.6615030000000002</v>
      </c>
      <c r="T58" s="218">
        <f>'AEO 2023 Table 59 Raw'!W44</f>
        <v>3.5801370000000001</v>
      </c>
      <c r="U58" s="218">
        <f>'AEO 2023 Table 59 Raw'!X44</f>
        <v>3.7352129999999999</v>
      </c>
      <c r="V58" s="218">
        <f>'AEO 2023 Table 59 Raw'!Y44</f>
        <v>3.8213919999999999</v>
      </c>
      <c r="W58" s="218">
        <f>'AEO 2023 Table 59 Raw'!Z44</f>
        <v>3.811334</v>
      </c>
      <c r="X58" s="218">
        <f>'AEO 2023 Table 59 Raw'!AA44</f>
        <v>3.7473779999999999</v>
      </c>
      <c r="Y58" s="218">
        <f>'AEO 2023 Table 59 Raw'!AB44</f>
        <v>3.707001</v>
      </c>
      <c r="Z58" s="218">
        <f>'AEO 2023 Table 59 Raw'!AC44</f>
        <v>3.7038259999999998</v>
      </c>
      <c r="AA58" s="218">
        <f>'AEO 2023 Table 59 Raw'!AD44</f>
        <v>3.6993559999999999</v>
      </c>
      <c r="AB58" s="218">
        <f>'AEO 2023 Table 59 Raw'!AE44</f>
        <v>3.6609560000000001</v>
      </c>
      <c r="AC58" s="218">
        <f>'AEO 2023 Table 59 Raw'!AF44</f>
        <v>3.6383130000000001</v>
      </c>
      <c r="AD58" s="218">
        <f>'AEO 2023 Table 59 Raw'!AG44</f>
        <v>3.5636570000000001</v>
      </c>
      <c r="AE58" s="218">
        <f>'AEO 2023 Table 59 Raw'!AH44</f>
        <v>3.547059</v>
      </c>
      <c r="AF58" s="256">
        <f>'AEO 2023 Table 59 Raw'!AI44</f>
        <v>-2.1000000000000001E-2</v>
      </c>
    </row>
    <row r="59" spans="1:32" ht="15" customHeight="1" x14ac:dyDescent="0.25">
      <c r="A59" s="213" t="s">
        <v>735</v>
      </c>
      <c r="B59" s="212" t="s">
        <v>734</v>
      </c>
      <c r="C59" s="218">
        <f>'AEO 2023 Table 59 Raw'!F45</f>
        <v>6.0059880000000003</v>
      </c>
      <c r="D59" s="218">
        <f>'AEO 2023 Table 59 Raw'!G45</f>
        <v>6.0059880000000003</v>
      </c>
      <c r="E59" s="218">
        <f>'AEO 2023 Table 59 Raw'!H45</f>
        <v>6.0059880000000003</v>
      </c>
      <c r="F59" s="218">
        <f>'AEO 2023 Table 59 Raw'!I45</f>
        <v>6.0059880000000003</v>
      </c>
      <c r="G59" s="218">
        <f>'AEO 2023 Table 59 Raw'!J45</f>
        <v>6.0059880000000003</v>
      </c>
      <c r="H59" s="218">
        <f>'AEO 2023 Table 59 Raw'!K45</f>
        <v>6.0059880000000003</v>
      </c>
      <c r="I59" s="218">
        <f>'AEO 2023 Table 59 Raw'!L45</f>
        <v>3.1150419999999999</v>
      </c>
      <c r="J59" s="218">
        <f>'AEO 2023 Table 59 Raw'!M45</f>
        <v>3.0880589999999999</v>
      </c>
      <c r="K59" s="218">
        <f>'AEO 2023 Table 59 Raw'!N45</f>
        <v>3.0940530000000002</v>
      </c>
      <c r="L59" s="218">
        <f>'AEO 2023 Table 59 Raw'!O45</f>
        <v>3.1933029999999998</v>
      </c>
      <c r="M59" s="218">
        <f>'AEO 2023 Table 59 Raw'!P45</f>
        <v>3.2778230000000002</v>
      </c>
      <c r="N59" s="218">
        <f>'AEO 2023 Table 59 Raw'!Q45</f>
        <v>3.4708130000000001</v>
      </c>
      <c r="O59" s="218">
        <f>'AEO 2023 Table 59 Raw'!R45</f>
        <v>3.6365530000000001</v>
      </c>
      <c r="P59" s="218">
        <f>'AEO 2023 Table 59 Raw'!S45</f>
        <v>3.7934290000000002</v>
      </c>
      <c r="Q59" s="218">
        <f>'AEO 2023 Table 59 Raw'!T45</f>
        <v>3.8334000000000001</v>
      </c>
      <c r="R59" s="218">
        <f>'AEO 2023 Table 59 Raw'!U45</f>
        <v>3.8918499999999998</v>
      </c>
      <c r="S59" s="218">
        <f>'AEO 2023 Table 59 Raw'!V45</f>
        <v>4.0668040000000003</v>
      </c>
      <c r="T59" s="218">
        <f>'AEO 2023 Table 59 Raw'!W45</f>
        <v>3.995746</v>
      </c>
      <c r="U59" s="218">
        <f>'AEO 2023 Table 59 Raw'!X45</f>
        <v>4.1380369999999997</v>
      </c>
      <c r="V59" s="218">
        <f>'AEO 2023 Table 59 Raw'!Y45</f>
        <v>4.2252559999999999</v>
      </c>
      <c r="W59" s="218">
        <f>'AEO 2023 Table 59 Raw'!Z45</f>
        <v>4.2448370000000004</v>
      </c>
      <c r="X59" s="218">
        <f>'AEO 2023 Table 59 Raw'!AA45</f>
        <v>4.2194149999999997</v>
      </c>
      <c r="Y59" s="218">
        <f>'AEO 2023 Table 59 Raw'!AB45</f>
        <v>4.1595459999999997</v>
      </c>
      <c r="Z59" s="218">
        <f>'AEO 2023 Table 59 Raw'!AC45</f>
        <v>4.1602589999999999</v>
      </c>
      <c r="AA59" s="218">
        <f>'AEO 2023 Table 59 Raw'!AD45</f>
        <v>4.0740990000000004</v>
      </c>
      <c r="AB59" s="218">
        <f>'AEO 2023 Table 59 Raw'!AE45</f>
        <v>4.0680959999999997</v>
      </c>
      <c r="AC59" s="218">
        <f>'AEO 2023 Table 59 Raw'!AF45</f>
        <v>4.0162409999999999</v>
      </c>
      <c r="AD59" s="218">
        <f>'AEO 2023 Table 59 Raw'!AG45</f>
        <v>4.016356</v>
      </c>
      <c r="AE59" s="218">
        <f>'AEO 2023 Table 59 Raw'!AH45</f>
        <v>4.0476710000000002</v>
      </c>
      <c r="AF59" s="256">
        <f>'AEO 2023 Table 59 Raw'!AI45</f>
        <v>-1.4E-2</v>
      </c>
    </row>
    <row r="60" spans="1:32" ht="15" customHeight="1" x14ac:dyDescent="0.25">
      <c r="A60" s="213" t="s">
        <v>733</v>
      </c>
      <c r="B60" s="212" t="s">
        <v>732</v>
      </c>
      <c r="C60" s="218" t="str">
        <f>'AEO 2023 Table 59 Raw'!F46</f>
        <v>- -</v>
      </c>
      <c r="D60" s="218" t="str">
        <f>'AEO 2023 Table 59 Raw'!G46</f>
        <v>- -</v>
      </c>
      <c r="E60" s="218" t="str">
        <f>'AEO 2023 Table 59 Raw'!H46</f>
        <v>- -</v>
      </c>
      <c r="F60" s="218" t="str">
        <f>'AEO 2023 Table 59 Raw'!I46</f>
        <v>- -</v>
      </c>
      <c r="G60" s="218" t="str">
        <f>'AEO 2023 Table 59 Raw'!J46</f>
        <v>- -</v>
      </c>
      <c r="H60" s="218" t="str">
        <f>'AEO 2023 Table 59 Raw'!K46</f>
        <v>- -</v>
      </c>
      <c r="I60" s="218" t="str">
        <f>'AEO 2023 Table 59 Raw'!L46</f>
        <v>- -</v>
      </c>
      <c r="J60" s="218" t="str">
        <f>'AEO 2023 Table 59 Raw'!M46</f>
        <v>- -</v>
      </c>
      <c r="K60" s="218" t="str">
        <f>'AEO 2023 Table 59 Raw'!N46</f>
        <v>- -</v>
      </c>
      <c r="L60" s="218" t="str">
        <f>'AEO 2023 Table 59 Raw'!O46</f>
        <v>- -</v>
      </c>
      <c r="M60" s="218" t="str">
        <f>'AEO 2023 Table 59 Raw'!P46</f>
        <v>- -</v>
      </c>
      <c r="N60" s="218" t="str">
        <f>'AEO 2023 Table 59 Raw'!Q46</f>
        <v>- -</v>
      </c>
      <c r="O60" s="218" t="str">
        <f>'AEO 2023 Table 59 Raw'!R46</f>
        <v>- -</v>
      </c>
      <c r="P60" s="218" t="str">
        <f>'AEO 2023 Table 59 Raw'!S46</f>
        <v>- -</v>
      </c>
      <c r="Q60" s="218" t="str">
        <f>'AEO 2023 Table 59 Raw'!T46</f>
        <v>- -</v>
      </c>
      <c r="R60" s="218" t="str">
        <f>'AEO 2023 Table 59 Raw'!U46</f>
        <v>- -</v>
      </c>
      <c r="S60" s="218" t="str">
        <f>'AEO 2023 Table 59 Raw'!V46</f>
        <v>- -</v>
      </c>
      <c r="T60" s="218" t="str">
        <f>'AEO 2023 Table 59 Raw'!W46</f>
        <v>- -</v>
      </c>
      <c r="U60" s="218" t="str">
        <f>'AEO 2023 Table 59 Raw'!X46</f>
        <v>- -</v>
      </c>
      <c r="V60" s="218" t="str">
        <f>'AEO 2023 Table 59 Raw'!Y46</f>
        <v>- -</v>
      </c>
      <c r="W60" s="218" t="str">
        <f>'AEO 2023 Table 59 Raw'!Z46</f>
        <v>- -</v>
      </c>
      <c r="X60" s="218" t="str">
        <f>'AEO 2023 Table 59 Raw'!AA46</f>
        <v>- -</v>
      </c>
      <c r="Y60" s="218" t="str">
        <f>'AEO 2023 Table 59 Raw'!AB46</f>
        <v>- -</v>
      </c>
      <c r="Z60" s="218" t="str">
        <f>'AEO 2023 Table 59 Raw'!AC46</f>
        <v>- -</v>
      </c>
      <c r="AA60" s="218" t="str">
        <f>'AEO 2023 Table 59 Raw'!AD46</f>
        <v>- -</v>
      </c>
      <c r="AB60" s="218" t="str">
        <f>'AEO 2023 Table 59 Raw'!AE46</f>
        <v>- -</v>
      </c>
      <c r="AC60" s="218" t="str">
        <f>'AEO 2023 Table 59 Raw'!AF46</f>
        <v>- -</v>
      </c>
      <c r="AD60" s="218" t="str">
        <f>'AEO 2023 Table 59 Raw'!AG46</f>
        <v>- -</v>
      </c>
      <c r="AE60" s="218" t="str">
        <f>'AEO 2023 Table 59 Raw'!AH46</f>
        <v>- -</v>
      </c>
      <c r="AF60" s="256" t="str">
        <f>'AEO 2023 Table 59 Raw'!AI46</f>
        <v>- -</v>
      </c>
    </row>
    <row r="61" spans="1:32" ht="15" customHeight="1" x14ac:dyDescent="0.25">
      <c r="A61" s="213"/>
      <c r="B61" s="212"/>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c r="AC61" s="214"/>
      <c r="AD61" s="214"/>
      <c r="AE61" s="214"/>
      <c r="AF61" s="260"/>
    </row>
    <row r="62" spans="1:32" ht="12" customHeight="1" x14ac:dyDescent="0.2">
      <c r="B62" s="216" t="s">
        <v>731</v>
      </c>
    </row>
    <row r="63" spans="1:32" ht="15" customHeight="1" x14ac:dyDescent="0.25">
      <c r="A63" s="213"/>
      <c r="B63" s="235" t="s">
        <v>730</v>
      </c>
      <c r="C63" s="255">
        <v>0.60270900000000005</v>
      </c>
      <c r="D63" s="255">
        <v>0.51574900000000001</v>
      </c>
      <c r="E63" s="255">
        <v>0.45862000000000003</v>
      </c>
      <c r="F63" s="255">
        <v>0.421902</v>
      </c>
      <c r="G63" s="255">
        <v>0.38908700000000002</v>
      </c>
      <c r="H63" s="255">
        <v>0.35536800000000002</v>
      </c>
      <c r="I63" s="255">
        <v>0.31896999999999998</v>
      </c>
      <c r="J63" s="255">
        <v>0.27977400000000002</v>
      </c>
      <c r="K63" s="255">
        <v>0.247751</v>
      </c>
      <c r="L63" s="255">
        <v>0.21925800000000001</v>
      </c>
      <c r="M63" s="255">
        <v>0.19258900000000001</v>
      </c>
      <c r="N63" s="255">
        <v>0.17216999999999999</v>
      </c>
      <c r="O63" s="255">
        <v>0.15077599999999999</v>
      </c>
      <c r="P63" s="255">
        <v>0.13439899999999999</v>
      </c>
      <c r="Q63" s="255">
        <v>0.119792</v>
      </c>
      <c r="R63" s="255">
        <v>0.10663300000000001</v>
      </c>
      <c r="S63" s="255">
        <v>9.4436000000000006E-2</v>
      </c>
      <c r="T63" s="255">
        <v>8.3186999999999997E-2</v>
      </c>
      <c r="U63" s="255">
        <v>7.4681999999999998E-2</v>
      </c>
      <c r="V63" s="255">
        <v>6.5289E-2</v>
      </c>
      <c r="W63" s="255">
        <v>5.6792000000000002E-2</v>
      </c>
      <c r="X63" s="255">
        <v>5.1069000000000003E-2</v>
      </c>
      <c r="Y63" s="255">
        <v>4.2813999999999998E-2</v>
      </c>
      <c r="Z63" s="255">
        <v>3.8530000000000002E-2</v>
      </c>
      <c r="AA63" s="255">
        <v>5.0213000000000001E-2</v>
      </c>
      <c r="AB63" s="255">
        <v>5.2222999999999999E-2</v>
      </c>
      <c r="AC63" s="255">
        <v>5.3955999999999997E-2</v>
      </c>
      <c r="AD63" s="255">
        <v>5.7515999999999998E-2</v>
      </c>
      <c r="AE63" s="255">
        <v>6.4850000000000005E-2</v>
      </c>
      <c r="AF63" s="261">
        <v>-7.4114984866315403E-2</v>
      </c>
    </row>
    <row r="64" spans="1:32" ht="15" customHeight="1" x14ac:dyDescent="0.25">
      <c r="B64" s="235" t="s">
        <v>729</v>
      </c>
      <c r="C64" s="255">
        <v>5.0825810000000002</v>
      </c>
      <c r="D64" s="255">
        <v>5.6669479999999997</v>
      </c>
      <c r="E64" s="255">
        <v>5.7719959999999997</v>
      </c>
      <c r="F64" s="255">
        <v>5.665076</v>
      </c>
      <c r="G64" s="255">
        <v>5.552168</v>
      </c>
      <c r="H64" s="255">
        <v>5.5238139999999998</v>
      </c>
      <c r="I64" s="255">
        <v>5.5950860000000002</v>
      </c>
      <c r="J64" s="255">
        <v>5.6446639999999997</v>
      </c>
      <c r="K64" s="255">
        <v>5.674849</v>
      </c>
      <c r="L64" s="255">
        <v>5.7954239999999997</v>
      </c>
      <c r="M64" s="255">
        <v>5.8508740000000001</v>
      </c>
      <c r="N64" s="255">
        <v>5.7018120000000003</v>
      </c>
      <c r="O64" s="255">
        <v>5.6214139999999997</v>
      </c>
      <c r="P64" s="255">
        <v>5.5611860000000002</v>
      </c>
      <c r="Q64" s="255">
        <v>5.4897739999999997</v>
      </c>
      <c r="R64" s="255">
        <v>5.4060959999999998</v>
      </c>
      <c r="S64" s="255">
        <v>5.3081519999999998</v>
      </c>
      <c r="T64" s="255">
        <v>5.190531</v>
      </c>
      <c r="U64" s="255">
        <v>5.0929130000000002</v>
      </c>
      <c r="V64" s="255">
        <v>5.0052979999999998</v>
      </c>
      <c r="W64" s="255">
        <v>4.8650659999999997</v>
      </c>
      <c r="X64" s="255">
        <v>4.7396060000000002</v>
      </c>
      <c r="Y64" s="255">
        <v>4.5648220000000004</v>
      </c>
      <c r="Z64" s="255">
        <v>4.4257860000000004</v>
      </c>
      <c r="AA64" s="255">
        <v>4.3069179999999996</v>
      </c>
      <c r="AB64" s="255">
        <v>4.2168109999999999</v>
      </c>
      <c r="AC64" s="255">
        <v>4.1417780000000004</v>
      </c>
      <c r="AD64" s="255">
        <v>4.0672550000000003</v>
      </c>
      <c r="AE64" s="255">
        <v>4.0027629999999998</v>
      </c>
      <c r="AF64" s="261">
        <v>3.808142917060664E-3</v>
      </c>
    </row>
    <row r="65" spans="1:33" ht="15" customHeight="1" x14ac:dyDescent="0.25">
      <c r="A65" s="213"/>
      <c r="B65" s="235" t="s">
        <v>728</v>
      </c>
      <c r="C65" s="255">
        <v>0.38925700000000002</v>
      </c>
      <c r="D65" s="255">
        <v>0.37359599999999998</v>
      </c>
      <c r="E65" s="255">
        <v>0.36211900000000002</v>
      </c>
      <c r="F65" s="255">
        <v>0.355016</v>
      </c>
      <c r="G65" s="255">
        <v>0.34650500000000001</v>
      </c>
      <c r="H65" s="255">
        <v>0.33782499999999999</v>
      </c>
      <c r="I65" s="255">
        <v>0.32825100000000001</v>
      </c>
      <c r="J65" s="255">
        <v>0.317772</v>
      </c>
      <c r="K65" s="255">
        <v>0.30793799999999999</v>
      </c>
      <c r="L65" s="255">
        <v>0.29849900000000001</v>
      </c>
      <c r="M65" s="255">
        <v>0.28899599999999998</v>
      </c>
      <c r="N65" s="255">
        <v>0.28054600000000002</v>
      </c>
      <c r="O65" s="255">
        <v>0.27101799999999998</v>
      </c>
      <c r="P65" s="255">
        <v>0.26355600000000001</v>
      </c>
      <c r="Q65" s="255">
        <v>0.25573099999999999</v>
      </c>
      <c r="R65" s="255">
        <v>0.248114</v>
      </c>
      <c r="S65" s="255">
        <v>0.24066100000000001</v>
      </c>
      <c r="T65" s="255">
        <v>0.23333000000000001</v>
      </c>
      <c r="U65" s="255">
        <v>0.22650100000000001</v>
      </c>
      <c r="V65" s="255">
        <v>0.21954399999999999</v>
      </c>
      <c r="W65" s="255">
        <v>0.21273</v>
      </c>
      <c r="X65" s="255">
        <v>0.20653199999999999</v>
      </c>
      <c r="Y65" s="255">
        <v>0.19985900000000001</v>
      </c>
      <c r="Z65" s="255">
        <v>0.194017</v>
      </c>
      <c r="AA65" s="255">
        <v>0.18826799999999999</v>
      </c>
      <c r="AB65" s="255">
        <v>0.182612</v>
      </c>
      <c r="AC65" s="255">
        <v>0.177263</v>
      </c>
      <c r="AD65" s="255">
        <v>0.17169499999999999</v>
      </c>
      <c r="AE65" s="255">
        <v>0.166632</v>
      </c>
      <c r="AF65" s="261">
        <v>-2.923862275800471E-2</v>
      </c>
    </row>
    <row r="66" spans="1:33" ht="15" customHeight="1" x14ac:dyDescent="0.25">
      <c r="B66" s="235" t="s">
        <v>662</v>
      </c>
      <c r="C66" s="255">
        <v>0.94978899999999999</v>
      </c>
      <c r="D66" s="255">
        <v>0.839754</v>
      </c>
      <c r="E66" s="255">
        <v>0.830345</v>
      </c>
      <c r="F66" s="255">
        <v>0.82006800000000002</v>
      </c>
      <c r="G66" s="255">
        <v>0.81036900000000001</v>
      </c>
      <c r="H66" s="255">
        <v>0.80509799999999998</v>
      </c>
      <c r="I66" s="255">
        <v>0.81403000000000003</v>
      </c>
      <c r="J66" s="255">
        <v>0.79723699999999997</v>
      </c>
      <c r="K66" s="255">
        <v>0.78079600000000005</v>
      </c>
      <c r="L66" s="255">
        <v>0.77337299999999998</v>
      </c>
      <c r="M66" s="255">
        <v>0.77163199999999998</v>
      </c>
      <c r="N66" s="255">
        <v>0.76767099999999999</v>
      </c>
      <c r="O66" s="255">
        <v>0.74456100000000003</v>
      </c>
      <c r="P66" s="255">
        <v>0.726607</v>
      </c>
      <c r="Q66" s="255">
        <v>0.70906000000000002</v>
      </c>
      <c r="R66" s="255">
        <v>0.736259</v>
      </c>
      <c r="S66" s="255">
        <v>0.74299899999999997</v>
      </c>
      <c r="T66" s="255">
        <v>0.737676</v>
      </c>
      <c r="U66" s="255">
        <v>0.74998500000000001</v>
      </c>
      <c r="V66" s="255">
        <v>0.78769400000000001</v>
      </c>
      <c r="W66" s="255">
        <v>0.81886300000000001</v>
      </c>
      <c r="X66" s="255">
        <v>0.83313899999999996</v>
      </c>
      <c r="Y66" s="255">
        <v>0.82725400000000004</v>
      </c>
      <c r="Z66" s="255">
        <v>0.82588200000000001</v>
      </c>
      <c r="AA66" s="255">
        <v>0.87780000000000002</v>
      </c>
      <c r="AB66" s="255">
        <v>0.90115599999999996</v>
      </c>
      <c r="AC66" s="255">
        <v>0.91486800000000001</v>
      </c>
      <c r="AD66" s="255">
        <v>0.93078499999999997</v>
      </c>
      <c r="AE66" s="255">
        <v>0.96051699999999995</v>
      </c>
      <c r="AF66" s="261">
        <v>-1.6966053141018731E-3</v>
      </c>
    </row>
    <row r="67" spans="1:33" ht="15" customHeight="1" x14ac:dyDescent="0.25">
      <c r="A67" s="213"/>
      <c r="B67" s="235" t="s">
        <v>663</v>
      </c>
      <c r="C67" s="255">
        <v>1.504324</v>
      </c>
      <c r="D67" s="255">
        <v>1.5816110000000001</v>
      </c>
      <c r="E67" s="255">
        <v>1.6173219999999999</v>
      </c>
      <c r="F67" s="255">
        <v>1.736254</v>
      </c>
      <c r="G67" s="255">
        <v>1.799061</v>
      </c>
      <c r="H67" s="255">
        <v>1.851364</v>
      </c>
      <c r="I67" s="255">
        <v>1.920302</v>
      </c>
      <c r="J67" s="255">
        <v>1.983822</v>
      </c>
      <c r="K67" s="255">
        <v>2.0494430000000001</v>
      </c>
      <c r="L67" s="255">
        <v>2.092327</v>
      </c>
      <c r="M67" s="255">
        <v>2.1137130000000002</v>
      </c>
      <c r="N67" s="255">
        <v>2.0738439999999998</v>
      </c>
      <c r="O67" s="255">
        <v>1.9986790000000001</v>
      </c>
      <c r="P67" s="255">
        <v>1.969679</v>
      </c>
      <c r="Q67" s="255">
        <v>1.947011</v>
      </c>
      <c r="R67" s="255">
        <v>1.930375</v>
      </c>
      <c r="S67" s="255">
        <v>1.9135740000000001</v>
      </c>
      <c r="T67" s="255">
        <v>1.8968449999999999</v>
      </c>
      <c r="U67" s="255">
        <v>1.8801019999999999</v>
      </c>
      <c r="V67" s="255">
        <v>1.8581909999999999</v>
      </c>
      <c r="W67" s="255">
        <v>1.8258080000000001</v>
      </c>
      <c r="X67" s="255">
        <v>1.8004789999999999</v>
      </c>
      <c r="Y67" s="255">
        <v>1.756254</v>
      </c>
      <c r="Z67" s="255">
        <v>1.748397</v>
      </c>
      <c r="AA67" s="255">
        <v>1.730729</v>
      </c>
      <c r="AB67" s="255">
        <v>1.7146159999999999</v>
      </c>
      <c r="AC67" s="255">
        <v>1.676909</v>
      </c>
      <c r="AD67" s="255">
        <v>1.6414070000000001</v>
      </c>
      <c r="AE67" s="255">
        <v>1.6173660000000001</v>
      </c>
      <c r="AF67" s="261">
        <v>3.0652680901099849E-3</v>
      </c>
    </row>
    <row r="68" spans="1:33" ht="15" customHeight="1" x14ac:dyDescent="0.25">
      <c r="B68" s="235" t="s">
        <v>727</v>
      </c>
      <c r="C68" s="255">
        <v>4.0036000000000002E-2</v>
      </c>
      <c r="D68" s="255">
        <v>3.3991E-2</v>
      </c>
      <c r="E68" s="255">
        <v>3.5609000000000002E-2</v>
      </c>
      <c r="F68" s="255">
        <v>3.7323000000000002E-2</v>
      </c>
      <c r="G68" s="255">
        <v>3.7735999999999999E-2</v>
      </c>
      <c r="H68" s="255">
        <v>3.7662000000000001E-2</v>
      </c>
      <c r="I68" s="255">
        <v>3.7335E-2</v>
      </c>
      <c r="J68" s="255">
        <v>3.6817000000000003E-2</v>
      </c>
      <c r="K68" s="255">
        <v>3.6673999999999998E-2</v>
      </c>
      <c r="L68" s="255">
        <v>3.6711000000000001E-2</v>
      </c>
      <c r="M68" s="255">
        <v>3.6653999999999999E-2</v>
      </c>
      <c r="N68" s="255">
        <v>3.6949000000000003E-2</v>
      </c>
      <c r="O68" s="255">
        <v>3.7225000000000001E-2</v>
      </c>
      <c r="P68" s="255">
        <v>3.764E-2</v>
      </c>
      <c r="Q68" s="255">
        <v>3.7946000000000001E-2</v>
      </c>
      <c r="R68" s="255">
        <v>3.8247999999999997E-2</v>
      </c>
      <c r="S68" s="255">
        <v>3.8573999999999997E-2</v>
      </c>
      <c r="T68" s="255">
        <v>3.8949999999999999E-2</v>
      </c>
      <c r="U68" s="255">
        <v>3.9373999999999999E-2</v>
      </c>
      <c r="V68" s="255">
        <v>3.9858999999999999E-2</v>
      </c>
      <c r="W68" s="255">
        <v>4.0340000000000001E-2</v>
      </c>
      <c r="X68" s="255">
        <v>4.0858999999999999E-2</v>
      </c>
      <c r="Y68" s="255">
        <v>4.1307999999999997E-2</v>
      </c>
      <c r="Z68" s="255">
        <v>4.1718999999999999E-2</v>
      </c>
      <c r="AA68" s="255">
        <v>4.2127999999999999E-2</v>
      </c>
      <c r="AB68" s="255">
        <v>4.2575000000000002E-2</v>
      </c>
      <c r="AC68" s="255">
        <v>4.2997E-2</v>
      </c>
      <c r="AD68" s="255">
        <v>4.3485000000000003E-2</v>
      </c>
      <c r="AE68" s="255">
        <v>4.3992000000000003E-2</v>
      </c>
      <c r="AF68" s="261">
        <v>-1.064421282629258E-2</v>
      </c>
    </row>
    <row r="69" spans="1:33" ht="15" customHeight="1" x14ac:dyDescent="0.25">
      <c r="A69" s="213"/>
      <c r="B69" s="235" t="s">
        <v>726</v>
      </c>
      <c r="C69" s="255">
        <v>9.8828739999999993</v>
      </c>
      <c r="D69" s="255">
        <v>9.6821839999999995</v>
      </c>
      <c r="E69" s="255">
        <v>9.4663389999999996</v>
      </c>
      <c r="F69" s="255">
        <v>9.2109950000000005</v>
      </c>
      <c r="G69" s="255">
        <v>9.1687560000000001</v>
      </c>
      <c r="H69" s="255">
        <v>9.1871600000000004</v>
      </c>
      <c r="I69" s="255">
        <v>9.3475400000000004</v>
      </c>
      <c r="J69" s="255">
        <v>9.5647649999999995</v>
      </c>
      <c r="K69" s="255">
        <v>9.6692250000000008</v>
      </c>
      <c r="L69" s="255">
        <v>9.6028300000000009</v>
      </c>
      <c r="M69" s="255">
        <v>9.6601199999999992</v>
      </c>
      <c r="N69" s="255">
        <v>9.7337129999999998</v>
      </c>
      <c r="O69" s="255">
        <v>9.8514619999999997</v>
      </c>
      <c r="P69" s="255">
        <v>9.8213799999999996</v>
      </c>
      <c r="Q69" s="255">
        <v>9.9512060000000009</v>
      </c>
      <c r="R69" s="255">
        <v>10.028527</v>
      </c>
      <c r="S69" s="255">
        <v>10.108670999999999</v>
      </c>
      <c r="T69" s="255">
        <v>10.19431</v>
      </c>
      <c r="U69" s="255">
        <v>10.310494</v>
      </c>
      <c r="V69" s="255">
        <v>10.442214999999999</v>
      </c>
      <c r="W69" s="255">
        <v>10.561579999999999</v>
      </c>
      <c r="X69" s="255">
        <v>10.54293</v>
      </c>
      <c r="Y69" s="255">
        <v>10.506332</v>
      </c>
      <c r="Z69" s="255">
        <v>10.556562</v>
      </c>
      <c r="AA69" s="255">
        <v>10.617139999999999</v>
      </c>
      <c r="AB69" s="255">
        <v>10.603475</v>
      </c>
      <c r="AC69" s="255">
        <v>10.634814</v>
      </c>
      <c r="AD69" s="255">
        <v>10.655151999999999</v>
      </c>
      <c r="AE69" s="255">
        <v>10.70049</v>
      </c>
      <c r="AF69" s="261">
        <v>7.3624954849944579E-3</v>
      </c>
    </row>
    <row r="70" spans="1:33" ht="12" customHeight="1" x14ac:dyDescent="0.25">
      <c r="B70" s="235" t="s">
        <v>664</v>
      </c>
      <c r="C70" s="255">
        <v>0.72981300000000005</v>
      </c>
      <c r="D70" s="255">
        <v>0.73944200000000004</v>
      </c>
      <c r="E70" s="255">
        <v>0.75242699999999996</v>
      </c>
      <c r="F70" s="255">
        <v>0.80098999999999998</v>
      </c>
      <c r="G70" s="255">
        <v>0.81060399999999999</v>
      </c>
      <c r="H70" s="255">
        <v>0.81085700000000005</v>
      </c>
      <c r="I70" s="255">
        <v>0.81341699999999995</v>
      </c>
      <c r="J70" s="255">
        <v>0.80825800000000003</v>
      </c>
      <c r="K70" s="255">
        <v>0.79953399999999997</v>
      </c>
      <c r="L70" s="255">
        <v>0.78304099999999999</v>
      </c>
      <c r="M70" s="255">
        <v>0.77567900000000001</v>
      </c>
      <c r="N70" s="255">
        <v>0.76971100000000003</v>
      </c>
      <c r="O70" s="255">
        <v>0.76674299999999995</v>
      </c>
      <c r="P70" s="255">
        <v>0.76315500000000003</v>
      </c>
      <c r="Q70" s="255">
        <v>0.75802899999999995</v>
      </c>
      <c r="R70" s="255">
        <v>0.75159900000000002</v>
      </c>
      <c r="S70" s="255">
        <v>0.74606700000000004</v>
      </c>
      <c r="T70" s="255">
        <v>0.74887099999999995</v>
      </c>
      <c r="U70" s="255">
        <v>0.74761299999999997</v>
      </c>
      <c r="V70" s="255">
        <v>0.74961800000000001</v>
      </c>
      <c r="W70" s="255">
        <v>0.74849500000000002</v>
      </c>
      <c r="X70" s="255">
        <v>0.73975000000000002</v>
      </c>
      <c r="Y70" s="255">
        <v>0.72936000000000001</v>
      </c>
      <c r="Z70" s="255">
        <v>0.71838900000000006</v>
      </c>
      <c r="AA70" s="255">
        <v>0.71018000000000003</v>
      </c>
      <c r="AB70" s="255">
        <v>0.69701599999999997</v>
      </c>
      <c r="AC70" s="255">
        <v>0.68491400000000002</v>
      </c>
      <c r="AD70" s="255">
        <v>0.67521600000000004</v>
      </c>
      <c r="AE70" s="255">
        <v>0.66456999999999999</v>
      </c>
      <c r="AF70" s="261">
        <v>-7.9115525779849261E-4</v>
      </c>
    </row>
    <row r="71" spans="1:33" ht="15" customHeight="1" x14ac:dyDescent="0.25">
      <c r="A71" s="213"/>
      <c r="B71" s="235" t="s">
        <v>655</v>
      </c>
      <c r="C71" s="255">
        <v>2.9709210000000001</v>
      </c>
      <c r="D71" s="255">
        <v>3.0605869999999999</v>
      </c>
      <c r="E71" s="255">
        <v>2.8739469999999998</v>
      </c>
      <c r="F71" s="255">
        <v>2.714928</v>
      </c>
      <c r="G71" s="255">
        <v>2.6135790000000001</v>
      </c>
      <c r="H71" s="255">
        <v>2.5886930000000001</v>
      </c>
      <c r="I71" s="255">
        <v>2.5805419999999999</v>
      </c>
      <c r="J71" s="255">
        <v>2.5060259999999999</v>
      </c>
      <c r="K71" s="255">
        <v>2.3793739999999999</v>
      </c>
      <c r="L71" s="255">
        <v>2.6230720000000001</v>
      </c>
      <c r="M71" s="255">
        <v>2.7437649999999998</v>
      </c>
      <c r="N71" s="255">
        <v>2.8247840000000002</v>
      </c>
      <c r="O71" s="255">
        <v>3.0518879999999999</v>
      </c>
      <c r="P71" s="255">
        <v>3.0978089999999998</v>
      </c>
      <c r="Q71" s="255">
        <v>3.143046</v>
      </c>
      <c r="R71" s="255">
        <v>3.2899690000000001</v>
      </c>
      <c r="S71" s="255">
        <v>3.3473220000000001</v>
      </c>
      <c r="T71" s="255">
        <v>3.4521389999999998</v>
      </c>
      <c r="U71" s="255">
        <v>3.5716920000000001</v>
      </c>
      <c r="V71" s="255">
        <v>3.6567690000000002</v>
      </c>
      <c r="W71" s="255">
        <v>3.684707</v>
      </c>
      <c r="X71" s="255">
        <v>3.9083510000000001</v>
      </c>
      <c r="Y71" s="255">
        <v>4.1268729999999998</v>
      </c>
      <c r="Z71" s="255">
        <v>4.185009</v>
      </c>
      <c r="AA71" s="255">
        <v>4.231706</v>
      </c>
      <c r="AB71" s="255">
        <v>4.4837680000000004</v>
      </c>
      <c r="AC71" s="255">
        <v>4.6457829999999998</v>
      </c>
      <c r="AD71" s="255">
        <v>4.6962060000000001</v>
      </c>
      <c r="AE71" s="255">
        <v>4.776205</v>
      </c>
      <c r="AF71" s="261">
        <v>1.8585316542633731E-2</v>
      </c>
    </row>
    <row r="72" spans="1:33" ht="15" customHeight="1" x14ac:dyDescent="0.25">
      <c r="B72" s="235" t="s">
        <v>654</v>
      </c>
      <c r="C72" s="255">
        <v>5.0104110000000004</v>
      </c>
      <c r="D72" s="255">
        <v>5.3265099999999999</v>
      </c>
      <c r="E72" s="255">
        <v>6.0661339999999999</v>
      </c>
      <c r="F72" s="255">
        <v>6.6059760000000001</v>
      </c>
      <c r="G72" s="255">
        <v>7.0674479999999997</v>
      </c>
      <c r="H72" s="255">
        <v>7.4316139999999997</v>
      </c>
      <c r="I72" s="255">
        <v>7.7728479999999998</v>
      </c>
      <c r="J72" s="255">
        <v>8.0088849999999994</v>
      </c>
      <c r="K72" s="255">
        <v>8.1886469999999996</v>
      </c>
      <c r="L72" s="255">
        <v>8.2841550000000002</v>
      </c>
      <c r="M72" s="255">
        <v>8.4430890000000005</v>
      </c>
      <c r="N72" s="255">
        <v>8.5656219999999994</v>
      </c>
      <c r="O72" s="255">
        <v>8.5935790000000001</v>
      </c>
      <c r="P72" s="255">
        <v>8.5968689999999999</v>
      </c>
      <c r="Q72" s="255">
        <v>8.6543969999999995</v>
      </c>
      <c r="R72" s="255">
        <v>8.7266770000000005</v>
      </c>
      <c r="S72" s="255">
        <v>8.8379499999999993</v>
      </c>
      <c r="T72" s="255">
        <v>9.0022310000000001</v>
      </c>
      <c r="U72" s="255">
        <v>9.1599660000000007</v>
      </c>
      <c r="V72" s="255">
        <v>9.2439339999999994</v>
      </c>
      <c r="W72" s="255">
        <v>9.4339490000000001</v>
      </c>
      <c r="X72" s="255">
        <v>9.6287870000000009</v>
      </c>
      <c r="Y72" s="255">
        <v>9.9043880000000009</v>
      </c>
      <c r="Z72" s="255">
        <v>10.075343</v>
      </c>
      <c r="AA72" s="255">
        <v>10.232612</v>
      </c>
      <c r="AB72" s="255">
        <v>10.339174</v>
      </c>
      <c r="AC72" s="255">
        <v>10.486917</v>
      </c>
      <c r="AD72" s="255">
        <v>10.584052</v>
      </c>
      <c r="AE72" s="255">
        <v>10.671181000000001</v>
      </c>
      <c r="AF72" s="261">
        <v>2.2209820298216831E-2</v>
      </c>
    </row>
    <row r="73" spans="1:33" ht="15" customHeight="1" x14ac:dyDescent="0.25">
      <c r="A73" s="213"/>
      <c r="B73" s="235" t="s">
        <v>653</v>
      </c>
      <c r="C73" s="255">
        <v>27.162714000000001</v>
      </c>
      <c r="D73" s="255">
        <v>27.82037</v>
      </c>
      <c r="E73" s="255">
        <v>28.234859</v>
      </c>
      <c r="F73" s="255">
        <v>28.368525999999999</v>
      </c>
      <c r="G73" s="255">
        <v>28.595313999999998</v>
      </c>
      <c r="H73" s="255">
        <v>28.929455000000001</v>
      </c>
      <c r="I73" s="255">
        <v>29.528320000000001</v>
      </c>
      <c r="J73" s="255">
        <v>29.948021000000001</v>
      </c>
      <c r="K73" s="255">
        <v>30.134232000000001</v>
      </c>
      <c r="L73" s="255">
        <v>30.508690000000001</v>
      </c>
      <c r="M73" s="255">
        <v>30.877109999999998</v>
      </c>
      <c r="N73" s="255">
        <v>30.926821</v>
      </c>
      <c r="O73" s="255">
        <v>31.087344999999999</v>
      </c>
      <c r="P73" s="255">
        <v>30.972282</v>
      </c>
      <c r="Q73" s="255">
        <v>31.065989999999999</v>
      </c>
      <c r="R73" s="255">
        <v>31.262495000000001</v>
      </c>
      <c r="S73" s="255">
        <v>31.378406999999999</v>
      </c>
      <c r="T73" s="255">
        <v>31.578071999999999</v>
      </c>
      <c r="U73" s="255">
        <v>31.853321000000001</v>
      </c>
      <c r="V73" s="255">
        <v>32.068413</v>
      </c>
      <c r="W73" s="255">
        <v>32.248333000000002</v>
      </c>
      <c r="X73" s="255">
        <v>32.491501</v>
      </c>
      <c r="Y73" s="255">
        <v>32.699264999999997</v>
      </c>
      <c r="Z73" s="255">
        <v>32.809635</v>
      </c>
      <c r="AA73" s="255">
        <v>32.987693999999998</v>
      </c>
      <c r="AB73" s="255">
        <v>33.233424999999997</v>
      </c>
      <c r="AC73" s="255">
        <v>33.460197000000001</v>
      </c>
      <c r="AD73" s="255">
        <v>33.522773999999998</v>
      </c>
      <c r="AE73" s="255">
        <v>33.668564000000003</v>
      </c>
      <c r="AF73" s="261">
        <v>1.0448500888911029E-2</v>
      </c>
    </row>
    <row r="75" spans="1:33" ht="15" customHeight="1" x14ac:dyDescent="0.25">
      <c r="A75" s="213"/>
      <c r="B75" s="212"/>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60"/>
    </row>
    <row r="77" spans="1:33" ht="15" customHeight="1" thickBot="1" x14ac:dyDescent="0.25"/>
    <row r="78" spans="1:33" ht="12" customHeight="1" x14ac:dyDescent="0.2">
      <c r="B78" s="301" t="s">
        <v>725</v>
      </c>
      <c r="C78" s="297"/>
      <c r="D78" s="297"/>
      <c r="E78" s="297"/>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c r="AF78" s="297"/>
      <c r="AG78" s="234"/>
    </row>
    <row r="79" spans="1:33" ht="15" customHeight="1" x14ac:dyDescent="0.2">
      <c r="B79" s="208" t="s">
        <v>601</v>
      </c>
    </row>
    <row r="80" spans="1:33" ht="15" customHeight="1" x14ac:dyDescent="0.2">
      <c r="B80" s="208" t="s">
        <v>724</v>
      </c>
    </row>
    <row r="81" spans="2:32" ht="15" customHeight="1" x14ac:dyDescent="0.2">
      <c r="B81" s="208" t="s">
        <v>723</v>
      </c>
    </row>
    <row r="82" spans="2:32" ht="15" customHeight="1" x14ac:dyDescent="0.2">
      <c r="B82" s="208" t="s">
        <v>613</v>
      </c>
    </row>
    <row r="83" spans="2:32" ht="15" customHeight="1" x14ac:dyDescent="0.2">
      <c r="B83" s="208" t="s">
        <v>722</v>
      </c>
    </row>
    <row r="84" spans="2:32" ht="12" customHeight="1" x14ac:dyDescent="0.2"/>
    <row r="88" spans="2:32" ht="15" customHeight="1" x14ac:dyDescent="0.2">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2"/>
    <row r="94" spans="2:32" ht="12" customHeight="1" x14ac:dyDescent="0.2"/>
    <row r="95" spans="2:32" ht="12" customHeight="1" x14ac:dyDescent="0.2"/>
    <row r="96" spans="2:32"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8" ht="12" customHeight="1" x14ac:dyDescent="0.2"/>
    <row r="167" ht="12" customHeight="1" x14ac:dyDescent="0.2"/>
    <row r="179" ht="12" customHeight="1" x14ac:dyDescent="0.2"/>
    <row r="180" ht="12" customHeight="1" x14ac:dyDescent="0.2"/>
    <row r="182" ht="12" customHeight="1" x14ac:dyDescent="0.2"/>
    <row r="184" ht="12" customHeight="1" x14ac:dyDescent="0.2"/>
    <row r="193" ht="12" customHeight="1" x14ac:dyDescent="0.2"/>
    <row r="214" spans="2:32" ht="15" customHeight="1" x14ac:dyDescent="0.2">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2"/>
    <row r="222" spans="2:32" ht="12" customHeight="1" x14ac:dyDescent="0.2"/>
    <row r="223" spans="2:32" ht="12" customHeight="1" x14ac:dyDescent="0.2"/>
    <row r="224" spans="2:32"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22" ht="12" customHeight="1" x14ac:dyDescent="0.2"/>
    <row r="331" ht="12" customHeight="1" x14ac:dyDescent="0.2"/>
    <row r="343" ht="12" customHeight="1" x14ac:dyDescent="0.2"/>
    <row r="344" ht="12" customHeight="1" x14ac:dyDescent="0.2"/>
    <row r="349" ht="12" customHeight="1" x14ac:dyDescent="0.2"/>
    <row r="352" ht="12" customHeight="1" x14ac:dyDescent="0.2"/>
    <row r="361" ht="12" customHeight="1" x14ac:dyDescent="0.2"/>
    <row r="383" spans="2:32" ht="15" customHeight="1" x14ac:dyDescent="0.2">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500" spans="2:32" ht="15" customHeight="1" x14ac:dyDescent="0.2">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2"/>
    <row r="505" spans="2:32" ht="12" customHeight="1" x14ac:dyDescent="0.2"/>
    <row r="506" spans="2:32" ht="12" customHeight="1" x14ac:dyDescent="0.2"/>
    <row r="507" spans="2:32" ht="12" customHeight="1" x14ac:dyDescent="0.2"/>
    <row r="508" spans="2:32" ht="12" customHeight="1" x14ac:dyDescent="0.2"/>
    <row r="509" spans="2:32" ht="12" customHeight="1" x14ac:dyDescent="0.2"/>
    <row r="510" spans="2:32" ht="12" customHeight="1" x14ac:dyDescent="0.2"/>
    <row r="511" spans="2:32" ht="12" customHeight="1" x14ac:dyDescent="0.2"/>
    <row r="512" spans="2:3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96" ht="12" customHeight="1" x14ac:dyDescent="0.2"/>
    <row r="607" ht="12" customHeight="1" x14ac:dyDescent="0.2"/>
    <row r="618" ht="12" customHeight="1" x14ac:dyDescent="0.2"/>
    <row r="629" ht="12" customHeight="1" x14ac:dyDescent="0.2"/>
    <row r="640" ht="12" customHeight="1" x14ac:dyDescent="0.2"/>
    <row r="652" spans="2:32" ht="15" customHeight="1" x14ac:dyDescent="0.2">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96" ht="12" customHeight="1" x14ac:dyDescent="0.2"/>
    <row r="707" ht="12" customHeight="1" x14ac:dyDescent="0.2"/>
    <row r="718" ht="12" customHeight="1" x14ac:dyDescent="0.2"/>
    <row r="729" ht="12" customHeight="1" x14ac:dyDescent="0.2"/>
    <row r="740" spans="2:32" ht="12" customHeight="1" x14ac:dyDescent="0.2"/>
    <row r="752" spans="2:32" ht="15" customHeight="1" x14ac:dyDescent="0.2">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9" ht="12" customHeight="1" x14ac:dyDescent="0.2"/>
    <row r="794" ht="12" customHeight="1" x14ac:dyDescent="0.2"/>
    <row r="801" ht="12" customHeight="1" x14ac:dyDescent="0.2"/>
    <row r="806" ht="12" customHeight="1" x14ac:dyDescent="0.2"/>
    <row r="810" ht="12" customHeight="1" x14ac:dyDescent="0.2"/>
    <row r="816" ht="12" customHeight="1" x14ac:dyDescent="0.2"/>
    <row r="823" ht="12" customHeight="1" x14ac:dyDescent="0.2"/>
    <row r="828" ht="12" customHeight="1" x14ac:dyDescent="0.2"/>
    <row r="832" ht="12" customHeight="1" x14ac:dyDescent="0.2"/>
    <row r="837" spans="2:32" ht="12" customHeight="1" x14ac:dyDescent="0.2"/>
    <row r="843" spans="2:32" ht="15" customHeight="1" x14ac:dyDescent="0.2">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7" ht="12" customHeight="1" x14ac:dyDescent="0.2"/>
    <row r="893" ht="12" customHeight="1" x14ac:dyDescent="0.2"/>
    <row r="896" ht="12" customHeight="1" x14ac:dyDescent="0.2"/>
    <row r="898" ht="12" customHeight="1" x14ac:dyDescent="0.2"/>
    <row r="899" ht="12" customHeight="1" x14ac:dyDescent="0.2"/>
    <row r="902" ht="12" customHeight="1" x14ac:dyDescent="0.2"/>
    <row r="908" ht="12" customHeight="1" x14ac:dyDescent="0.2"/>
    <row r="911" ht="12" customHeight="1" x14ac:dyDescent="0.2"/>
    <row r="914" spans="2:32" ht="15" customHeight="1" x14ac:dyDescent="0.2">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2"/>
    <row r="924" spans="2:32" ht="12" customHeight="1" x14ac:dyDescent="0.2"/>
    <row r="925" spans="2:32" ht="12" customHeight="1" x14ac:dyDescent="0.2"/>
    <row r="926" spans="2:32" ht="12" customHeight="1" x14ac:dyDescent="0.2"/>
    <row r="927" spans="2:32" ht="12" customHeight="1" x14ac:dyDescent="0.2"/>
    <row r="928" spans="2:32" ht="12" customHeight="1" x14ac:dyDescent="0.2"/>
    <row r="929" ht="12" customHeight="1" x14ac:dyDescent="0.2"/>
    <row r="930" ht="12" customHeight="1" x14ac:dyDescent="0.2"/>
    <row r="940" ht="12" customHeight="1" x14ac:dyDescent="0.2"/>
    <row r="945" ht="12" customHeight="1" x14ac:dyDescent="0.2"/>
    <row r="950" ht="12" customHeight="1" x14ac:dyDescent="0.2"/>
    <row r="955" ht="12" customHeight="1" x14ac:dyDescent="0.2"/>
    <row r="957" ht="12" customHeight="1" x14ac:dyDescent="0.2"/>
    <row r="961" ht="12" customHeight="1" x14ac:dyDescent="0.2"/>
    <row r="963" ht="12" customHeight="1" x14ac:dyDescent="0.2"/>
    <row r="968" ht="12" customHeight="1" x14ac:dyDescent="0.2"/>
    <row r="972" ht="12" customHeight="1" x14ac:dyDescent="0.2"/>
    <row r="976" ht="12" customHeight="1" x14ac:dyDescent="0.2"/>
    <row r="977" ht="12" customHeight="1" x14ac:dyDescent="0.2"/>
    <row r="982" ht="12" customHeight="1" x14ac:dyDescent="0.2"/>
    <row r="987" ht="12" customHeight="1" x14ac:dyDescent="0.2"/>
    <row r="990" ht="12" customHeight="1" x14ac:dyDescent="0.2"/>
    <row r="992" ht="12" customHeight="1" x14ac:dyDescent="0.2"/>
    <row r="997" ht="12" customHeight="1" x14ac:dyDescent="0.2"/>
    <row r="1001" ht="12" customHeight="1" x14ac:dyDescent="0.2"/>
    <row r="1004" ht="12" customHeight="1" x14ac:dyDescent="0.2"/>
    <row r="1006" ht="12" customHeight="1" x14ac:dyDescent="0.2"/>
    <row r="1009" spans="2:32" ht="15" customHeight="1" x14ac:dyDescent="0.2">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90" ht="12" customHeight="1" x14ac:dyDescent="0.2"/>
    <row r="1095" ht="12" customHeight="1" x14ac:dyDescent="0.2"/>
    <row r="1100" ht="12" customHeight="1" x14ac:dyDescent="0.2"/>
    <row r="1105" ht="12" customHeight="1" x14ac:dyDescent="0.2"/>
    <row r="1107" ht="12" customHeight="1" x14ac:dyDescent="0.2"/>
    <row r="1111" ht="12" customHeight="1" x14ac:dyDescent="0.2"/>
    <row r="1113" ht="12" customHeight="1" x14ac:dyDescent="0.2"/>
    <row r="1118" ht="12" customHeight="1" x14ac:dyDescent="0.2"/>
    <row r="1122" ht="12" customHeight="1" x14ac:dyDescent="0.2"/>
    <row r="1126" ht="12" customHeight="1" x14ac:dyDescent="0.2"/>
    <row r="1127" ht="12" customHeight="1" x14ac:dyDescent="0.2"/>
    <row r="1132" ht="12" customHeight="1" x14ac:dyDescent="0.2"/>
    <row r="1137" ht="12" customHeight="1" x14ac:dyDescent="0.2"/>
    <row r="1140" ht="12" customHeight="1" x14ac:dyDescent="0.2"/>
    <row r="1142" ht="12" customHeight="1" x14ac:dyDescent="0.2"/>
    <row r="1147" ht="12" customHeight="1" x14ac:dyDescent="0.2"/>
    <row r="1151" ht="12" customHeight="1" x14ac:dyDescent="0.2"/>
    <row r="1154" spans="2:32" ht="12" customHeight="1" x14ac:dyDescent="0.2"/>
    <row r="1156" spans="2:32" ht="12" customHeight="1" x14ac:dyDescent="0.2"/>
    <row r="1159" spans="2:32" ht="15" customHeight="1" x14ac:dyDescent="0.2">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69" ht="12" customHeight="1" x14ac:dyDescent="0.2"/>
    <row r="1304" ht="12" customHeight="1" x14ac:dyDescent="0.2"/>
    <row r="1317" ht="12" customHeight="1" x14ac:dyDescent="0.2"/>
    <row r="1331" spans="2:32" ht="15" customHeight="1" x14ac:dyDescent="0.2">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2"/>
    <row r="1336" spans="2:32" ht="12" customHeight="1" x14ac:dyDescent="0.2"/>
    <row r="1337" spans="2:32" ht="12" customHeight="1" x14ac:dyDescent="0.2"/>
    <row r="1338" spans="2:32" ht="12" customHeight="1" x14ac:dyDescent="0.2"/>
    <row r="1339" spans="2:32" ht="12" customHeight="1" x14ac:dyDescent="0.2"/>
    <row r="1340" spans="2:32" ht="12" customHeight="1" x14ac:dyDescent="0.2"/>
    <row r="1341" spans="2:32" ht="12" customHeight="1" x14ac:dyDescent="0.2"/>
    <row r="1342" spans="2:32" ht="12" customHeight="1" x14ac:dyDescent="0.2"/>
    <row r="1343" spans="2:32" ht="12" customHeight="1" x14ac:dyDescent="0.2"/>
    <row r="1344" spans="2:32"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98" ht="12" customHeight="1" x14ac:dyDescent="0.2"/>
    <row r="1407" ht="12" customHeight="1" x14ac:dyDescent="0.2"/>
    <row r="1421" ht="12" customHeight="1" x14ac:dyDescent="0.2"/>
    <row r="1426" spans="2:32" ht="15" customHeight="1" x14ac:dyDescent="0.2">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2"/>
    <row r="1433" spans="2:32" ht="12" customHeight="1" x14ac:dyDescent="0.2"/>
    <row r="1434" spans="2:32" ht="12" customHeight="1" x14ac:dyDescent="0.2"/>
    <row r="1435" spans="2:32" ht="12" customHeight="1" x14ac:dyDescent="0.2"/>
    <row r="1436" spans="2:32" ht="12" customHeight="1" x14ac:dyDescent="0.2"/>
    <row r="1437" spans="2:32" ht="12" customHeight="1" x14ac:dyDescent="0.2"/>
    <row r="1438" spans="2:32" ht="12" customHeight="1" x14ac:dyDescent="0.2"/>
    <row r="1439" spans="2:32" ht="12" customHeight="1" x14ac:dyDescent="0.2"/>
    <row r="1440" spans="2:32"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18" ht="12" customHeight="1" x14ac:dyDescent="0.2"/>
    <row r="1526" ht="12" customHeight="1" x14ac:dyDescent="0.2"/>
    <row r="1534" ht="12" customHeight="1" x14ac:dyDescent="0.2"/>
    <row r="1540" spans="2:32" ht="12" customHeight="1" x14ac:dyDescent="0.2"/>
    <row r="1544" spans="2:32" ht="15" customHeight="1" x14ac:dyDescent="0.2">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2"/>
    <row r="1550" spans="2:32" ht="12" customHeight="1" x14ac:dyDescent="0.2"/>
    <row r="1551" spans="2:32" ht="12" customHeight="1" x14ac:dyDescent="0.2"/>
    <row r="1552" spans="2:3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18" ht="12" customHeight="1" x14ac:dyDescent="0.2"/>
    <row r="1626" ht="12" customHeight="1" x14ac:dyDescent="0.2"/>
    <row r="1634" spans="2:32" ht="12" customHeight="1" x14ac:dyDescent="0.2"/>
    <row r="1640" spans="2:32" ht="12" customHeight="1" x14ac:dyDescent="0.2"/>
    <row r="1644" spans="2:32" ht="15" customHeight="1" x14ac:dyDescent="0.2">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18" ht="12" customHeight="1" x14ac:dyDescent="0.2"/>
    <row r="1726" ht="12" customHeight="1" x14ac:dyDescent="0.2"/>
    <row r="1734" spans="2:32" ht="12" customHeight="1" x14ac:dyDescent="0.2"/>
    <row r="1740" spans="2:32" ht="12" customHeight="1" x14ac:dyDescent="0.2"/>
    <row r="1744" spans="2:32" ht="15" customHeight="1" x14ac:dyDescent="0.2">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18" ht="12" customHeight="1" x14ac:dyDescent="0.2"/>
    <row r="1826" ht="12" customHeight="1" x14ac:dyDescent="0.2"/>
    <row r="1834" ht="12" customHeight="1" x14ac:dyDescent="0.2"/>
    <row r="1840" ht="12" customHeight="1" x14ac:dyDescent="0.2"/>
    <row r="1844" spans="2:32" ht="15" customHeight="1" x14ac:dyDescent="0.2">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2"/>
    <row r="1850" spans="2:32" ht="12" customHeight="1" x14ac:dyDescent="0.2"/>
    <row r="1851" spans="2:32" ht="12" customHeight="1" x14ac:dyDescent="0.2"/>
    <row r="1852" spans="2:32" ht="12" customHeight="1" x14ac:dyDescent="0.2"/>
    <row r="1853" spans="2:32" ht="12" customHeight="1" x14ac:dyDescent="0.2"/>
    <row r="1854" spans="2:32" ht="12" customHeight="1" x14ac:dyDescent="0.2"/>
    <row r="1855" spans="2:32" ht="12" customHeight="1" x14ac:dyDescent="0.2"/>
    <row r="1856" spans="2:32"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18" ht="12" customHeight="1" x14ac:dyDescent="0.2"/>
    <row r="1926" ht="12" customHeight="1" x14ac:dyDescent="0.2"/>
    <row r="1934" ht="12" customHeight="1" x14ac:dyDescent="0.2"/>
    <row r="1940" spans="2:32" ht="12" customHeight="1" x14ac:dyDescent="0.2"/>
    <row r="1944" spans="2:32" ht="15" customHeight="1" x14ac:dyDescent="0.2">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2"/>
    <row r="1950" spans="2:32" ht="12" customHeight="1" x14ac:dyDescent="0.2"/>
    <row r="1951" spans="2:32" ht="12" customHeight="1" x14ac:dyDescent="0.2"/>
    <row r="1952" spans="2:3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18" ht="12" customHeight="1" x14ac:dyDescent="0.2"/>
    <row r="2026" ht="12" customHeight="1" x14ac:dyDescent="0.2"/>
    <row r="2034" spans="2:32" ht="12" customHeight="1" x14ac:dyDescent="0.2"/>
    <row r="2040" spans="2:32" ht="12" customHeight="1" x14ac:dyDescent="0.2"/>
    <row r="2044" spans="2:32" ht="15" customHeight="1" x14ac:dyDescent="0.2">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18" ht="12" customHeight="1" x14ac:dyDescent="0.2"/>
    <row r="2126" ht="12" customHeight="1" x14ac:dyDescent="0.2"/>
    <row r="2134" spans="2:32" ht="12" customHeight="1" x14ac:dyDescent="0.2"/>
    <row r="2140" spans="2:32" ht="12" customHeight="1" x14ac:dyDescent="0.2"/>
    <row r="2144" spans="2:32" ht="15" customHeight="1" x14ac:dyDescent="0.2">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18" ht="12" customHeight="1" x14ac:dyDescent="0.2"/>
    <row r="2226" ht="12" customHeight="1" x14ac:dyDescent="0.2"/>
    <row r="2234" ht="12" customHeight="1" x14ac:dyDescent="0.2"/>
    <row r="2240" ht="12" customHeight="1" x14ac:dyDescent="0.2"/>
    <row r="2244" spans="2:32" ht="15" customHeight="1" x14ac:dyDescent="0.2">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2"/>
    <row r="2250" spans="2:32" ht="12" customHeight="1" x14ac:dyDescent="0.2"/>
    <row r="2251" spans="2:32" ht="12" customHeight="1" x14ac:dyDescent="0.2"/>
    <row r="2252" spans="2:32" ht="12" customHeight="1" x14ac:dyDescent="0.2"/>
    <row r="2253" spans="2:32" ht="12" customHeight="1" x14ac:dyDescent="0.2"/>
    <row r="2254" spans="2:32" ht="12" customHeight="1" x14ac:dyDescent="0.2"/>
    <row r="2255" spans="2:32" ht="12" customHeight="1" x14ac:dyDescent="0.2"/>
    <row r="2256" spans="2:32"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18" ht="12" customHeight="1" x14ac:dyDescent="0.2"/>
    <row r="2326" ht="12" customHeight="1" x14ac:dyDescent="0.2"/>
    <row r="2334" ht="12" customHeight="1" x14ac:dyDescent="0.2"/>
    <row r="2340" spans="2:32" ht="12" customHeight="1" x14ac:dyDescent="0.2"/>
    <row r="2344" spans="2:32" ht="15" customHeight="1" x14ac:dyDescent="0.2">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2244:AF2244"/>
    <mergeCell ref="B2344:AF2344"/>
    <mergeCell ref="B1544:AF1544"/>
    <mergeCell ref="B1644:AF1644"/>
    <mergeCell ref="B1744:AF1744"/>
    <mergeCell ref="B1844:AF1844"/>
    <mergeCell ref="B1944:AF1944"/>
    <mergeCell ref="B2044:AF2044"/>
    <mergeCell ref="B2144:AF2144"/>
    <mergeCell ref="B78:AF78"/>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96" zoomScale="80" zoomScaleNormal="80" workbookViewId="0">
      <selection activeCell="A126" sqref="A126"/>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5.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75" x14ac:dyDescent="0.25">
      <c r="A1" s="36" t="s">
        <v>366</v>
      </c>
    </row>
    <row r="2" spans="1:23" x14ac:dyDescent="0.25">
      <c r="A2" s="37" t="s">
        <v>367</v>
      </c>
    </row>
    <row r="3" spans="1:23" ht="12.75" customHeight="1" x14ac:dyDescent="0.25">
      <c r="A3" s="38" t="s">
        <v>213</v>
      </c>
      <c r="B3" s="39" t="s">
        <v>368</v>
      </c>
      <c r="C3" s="40"/>
      <c r="D3" s="40"/>
      <c r="E3" s="41" t="s">
        <v>369</v>
      </c>
      <c r="F3" s="41" t="s">
        <v>370</v>
      </c>
      <c r="G3" s="41" t="s">
        <v>371</v>
      </c>
      <c r="H3" s="41" t="s">
        <v>371</v>
      </c>
      <c r="I3" s="42"/>
    </row>
    <row r="4" spans="1:23" ht="26.25" x14ac:dyDescent="0.25">
      <c r="A4" s="43"/>
      <c r="B4" s="44" t="s">
        <v>372</v>
      </c>
      <c r="C4" s="45" t="s">
        <v>373</v>
      </c>
      <c r="D4" s="45" t="s">
        <v>374</v>
      </c>
      <c r="E4" s="45"/>
      <c r="F4" s="45" t="s">
        <v>375</v>
      </c>
      <c r="G4" s="45" t="s">
        <v>376</v>
      </c>
      <c r="H4" s="46" t="s">
        <v>377</v>
      </c>
      <c r="I4" s="47" t="s">
        <v>378</v>
      </c>
    </row>
    <row r="5" spans="1:23" x14ac:dyDescent="0.25">
      <c r="A5" s="48" t="s">
        <v>379</v>
      </c>
      <c r="B5" s="49">
        <v>1</v>
      </c>
      <c r="C5" s="50" t="s">
        <v>380</v>
      </c>
      <c r="D5" s="50"/>
      <c r="E5" s="51"/>
      <c r="F5" s="51"/>
      <c r="G5" s="51"/>
      <c r="H5" s="51"/>
      <c r="I5" s="52"/>
    </row>
    <row r="6" spans="1:23" x14ac:dyDescent="0.25">
      <c r="A6" s="53" t="s">
        <v>381</v>
      </c>
      <c r="B6" s="54" t="s">
        <v>382</v>
      </c>
      <c r="C6" s="55" t="s">
        <v>382</v>
      </c>
      <c r="D6" s="55" t="s">
        <v>382</v>
      </c>
      <c r="E6" s="55" t="s">
        <v>383</v>
      </c>
      <c r="F6" s="56"/>
      <c r="G6" s="56"/>
      <c r="H6" s="56"/>
      <c r="I6" s="57"/>
    </row>
    <row r="7" spans="1:23" x14ac:dyDescent="0.25">
      <c r="A7" s="58" t="s">
        <v>384</v>
      </c>
      <c r="B7" s="59">
        <v>129670</v>
      </c>
      <c r="C7" s="60">
        <v>129670</v>
      </c>
      <c r="D7" s="60">
        <v>138350</v>
      </c>
      <c r="E7" s="60">
        <v>3205</v>
      </c>
      <c r="F7" s="61">
        <v>0.85299999999999998</v>
      </c>
      <c r="G7" s="62">
        <v>16000</v>
      </c>
      <c r="H7" s="63">
        <v>1.6E-2</v>
      </c>
      <c r="I7" s="64">
        <v>0.93726057101554028</v>
      </c>
    </row>
    <row r="8" spans="1:23" x14ac:dyDescent="0.25">
      <c r="A8" s="58" t="s">
        <v>385</v>
      </c>
      <c r="B8" s="59">
        <v>135084.91292306196</v>
      </c>
      <c r="C8" s="65">
        <v>135084.91292306196</v>
      </c>
      <c r="D8" s="65">
        <v>144475.84269846199</v>
      </c>
      <c r="E8" s="65">
        <v>3266</v>
      </c>
      <c r="F8" s="66">
        <v>0.85562068501529054</v>
      </c>
      <c r="G8" s="62">
        <v>1800</v>
      </c>
      <c r="H8" s="63">
        <v>1.8E-3</v>
      </c>
      <c r="I8" s="64">
        <v>0.93500000000000005</v>
      </c>
    </row>
    <row r="9" spans="1:23" x14ac:dyDescent="0.25">
      <c r="A9" s="58" t="s">
        <v>386</v>
      </c>
      <c r="B9" s="59">
        <v>152370.90134048002</v>
      </c>
      <c r="C9" s="65">
        <v>152370.90134048002</v>
      </c>
      <c r="D9" s="65">
        <v>162963.53084543315</v>
      </c>
      <c r="E9" s="65">
        <v>3839.6821254480283</v>
      </c>
      <c r="F9" s="66">
        <v>0.83</v>
      </c>
      <c r="G9" s="62">
        <v>48000</v>
      </c>
      <c r="H9" s="63">
        <v>4.8000000000000001E-2</v>
      </c>
      <c r="I9" s="64">
        <v>0.93500000000000016</v>
      </c>
    </row>
    <row r="10" spans="1:23" x14ac:dyDescent="0.25">
      <c r="A10" s="58" t="s">
        <v>387</v>
      </c>
      <c r="B10" s="59">
        <v>152370.90134048002</v>
      </c>
      <c r="C10" s="67">
        <v>152370.90134048002</v>
      </c>
      <c r="D10" s="67">
        <v>162963.53084543315</v>
      </c>
      <c r="E10" s="67">
        <v>3839.6821254480283</v>
      </c>
      <c r="F10" s="68">
        <v>0.83</v>
      </c>
      <c r="G10" s="67">
        <v>48000</v>
      </c>
      <c r="H10" s="63">
        <v>4.8000000000000001E-2</v>
      </c>
      <c r="I10" s="64">
        <v>0.93500000000000016</v>
      </c>
    </row>
    <row r="11" spans="1:23" x14ac:dyDescent="0.25">
      <c r="A11" s="58" t="s">
        <v>388</v>
      </c>
      <c r="B11" s="59">
        <v>145194.18901496602</v>
      </c>
      <c r="C11" s="67">
        <v>145194.18901496602</v>
      </c>
      <c r="D11" s="67">
        <v>155287.90268980322</v>
      </c>
      <c r="E11" s="67">
        <v>3500.47748781362</v>
      </c>
      <c r="F11" s="68">
        <v>0.83245885654014951</v>
      </c>
      <c r="G11" s="67">
        <v>37227.389654331695</v>
      </c>
      <c r="H11" s="63">
        <v>3.7227389654331693E-2</v>
      </c>
      <c r="I11" s="64">
        <v>0.93500000000000005</v>
      </c>
      <c r="L11" s="67"/>
      <c r="M11" s="67"/>
      <c r="N11" s="67"/>
      <c r="O11" s="67"/>
      <c r="P11" s="68"/>
      <c r="Q11" s="67"/>
      <c r="R11" s="63"/>
      <c r="S11" s="69"/>
    </row>
    <row r="12" spans="1:23" x14ac:dyDescent="0.25">
      <c r="A12" s="58" t="s">
        <v>389</v>
      </c>
      <c r="B12" s="59">
        <v>128448.52692210001</v>
      </c>
      <c r="C12" s="65">
        <v>128448.52692210001</v>
      </c>
      <c r="D12" s="65">
        <v>137378.10365999999</v>
      </c>
      <c r="E12" s="65">
        <v>2709</v>
      </c>
      <c r="F12" s="66">
        <v>0.84059083544303792</v>
      </c>
      <c r="G12" s="62">
        <v>1600</v>
      </c>
      <c r="H12" s="63">
        <v>1.6000000000000001E-3</v>
      </c>
      <c r="I12" s="64">
        <v>0.93500000000000005</v>
      </c>
    </row>
    <row r="13" spans="1:23" x14ac:dyDescent="0.25">
      <c r="A13" t="s">
        <v>390</v>
      </c>
      <c r="B13" s="59">
        <v>125600.90733399388</v>
      </c>
      <c r="C13" s="70">
        <v>125600.90733399388</v>
      </c>
      <c r="D13" s="70">
        <v>134008.52571649614</v>
      </c>
      <c r="E13" s="71">
        <v>3087.2372132564833</v>
      </c>
      <c r="F13" s="72">
        <v>0.85299999999999998</v>
      </c>
      <c r="G13" s="72">
        <v>16000</v>
      </c>
      <c r="H13" s="63">
        <v>1.6E-2</v>
      </c>
      <c r="I13" s="64">
        <v>0.93726057101554028</v>
      </c>
    </row>
    <row r="14" spans="1:23" x14ac:dyDescent="0.25">
      <c r="A14" t="s">
        <v>391</v>
      </c>
      <c r="B14" s="59">
        <v>122492.60888766299</v>
      </c>
      <c r="C14" s="70">
        <v>122492.60888766299</v>
      </c>
      <c r="D14" s="70">
        <v>130692.16040416578</v>
      </c>
      <c r="E14" s="71">
        <v>2984.0426545960995</v>
      </c>
      <c r="F14" s="72">
        <v>0.85299999999999998</v>
      </c>
      <c r="G14" s="72">
        <v>16000</v>
      </c>
      <c r="H14" s="63">
        <v>1.6E-2</v>
      </c>
      <c r="I14" s="64">
        <v>0.93726057101554017</v>
      </c>
    </row>
    <row r="15" spans="1:23" x14ac:dyDescent="0.25">
      <c r="A15" s="58" t="s">
        <v>392</v>
      </c>
      <c r="B15" s="59">
        <v>116090</v>
      </c>
      <c r="C15" s="60">
        <v>116090</v>
      </c>
      <c r="D15" s="60">
        <v>124340</v>
      </c>
      <c r="E15" s="60">
        <v>2819</v>
      </c>
      <c r="F15" s="61">
        <v>0.86299999999999999</v>
      </c>
      <c r="G15" s="67">
        <v>10</v>
      </c>
      <c r="H15" s="63">
        <v>1.0000000000000001E-5</v>
      </c>
      <c r="I15" s="64">
        <v>0.93364967025896739</v>
      </c>
      <c r="P15" s="73"/>
      <c r="Q15" s="73"/>
      <c r="R15" s="73"/>
      <c r="S15" s="73"/>
      <c r="T15" s="73"/>
      <c r="U15" s="73"/>
      <c r="V15" s="28"/>
      <c r="W15" s="70"/>
    </row>
    <row r="16" spans="1:23" x14ac:dyDescent="0.25">
      <c r="A16" s="58" t="s">
        <v>393</v>
      </c>
      <c r="B16" s="59">
        <v>112193.52</v>
      </c>
      <c r="C16" s="67">
        <v>112193.52</v>
      </c>
      <c r="D16" s="67">
        <v>120438.62000000001</v>
      </c>
      <c r="E16" s="67">
        <v>2835.5620000000004</v>
      </c>
      <c r="F16" s="68">
        <v>0.82778546968819577</v>
      </c>
      <c r="G16" s="74">
        <v>9.0261788360871336</v>
      </c>
      <c r="H16" s="63">
        <v>9.0261788360871334E-6</v>
      </c>
      <c r="I16" s="64">
        <v>0.931541062160958</v>
      </c>
      <c r="S16" s="73"/>
      <c r="T16" s="73"/>
      <c r="U16" s="73"/>
      <c r="V16" s="28"/>
      <c r="W16" s="70"/>
    </row>
    <row r="17" spans="1:23" x14ac:dyDescent="0.25">
      <c r="A17" s="58" t="s">
        <v>394</v>
      </c>
      <c r="B17" s="59">
        <v>112193.52</v>
      </c>
      <c r="C17" s="67">
        <v>112193.52</v>
      </c>
      <c r="D17" s="67">
        <v>120438.62000000001</v>
      </c>
      <c r="E17" s="67">
        <v>2835.5620000000004</v>
      </c>
      <c r="F17" s="68">
        <v>0.82778546968819577</v>
      </c>
      <c r="G17" s="74">
        <v>9.0261788360871336</v>
      </c>
      <c r="H17" s="63">
        <v>9.0261788360871334E-6</v>
      </c>
      <c r="I17" s="64">
        <v>0.931541062160958</v>
      </c>
      <c r="P17" s="73"/>
      <c r="Q17" s="73"/>
      <c r="R17" s="73"/>
      <c r="S17" s="73"/>
      <c r="T17" s="73"/>
      <c r="U17" s="73"/>
      <c r="V17" s="28"/>
      <c r="W17" s="70"/>
    </row>
    <row r="18" spans="1:23" x14ac:dyDescent="0.25">
      <c r="A18" s="58" t="s">
        <v>395</v>
      </c>
      <c r="B18" s="59">
        <v>106150</v>
      </c>
      <c r="C18" s="67">
        <v>106150</v>
      </c>
      <c r="D18" s="67">
        <v>114387.5</v>
      </c>
      <c r="E18" s="67">
        <v>2861.25</v>
      </c>
      <c r="F18" s="68">
        <v>0.77774999999999994</v>
      </c>
      <c r="G18" s="74">
        <v>7.642500028014183</v>
      </c>
      <c r="H18" s="63">
        <v>7.6425000280141833E-6</v>
      </c>
      <c r="I18" s="64">
        <v>0.92798601245765489</v>
      </c>
      <c r="S18" s="73"/>
      <c r="T18" s="73"/>
      <c r="U18" s="73"/>
      <c r="V18" s="28"/>
      <c r="W18" s="70"/>
    </row>
    <row r="19" spans="1:23" x14ac:dyDescent="0.25">
      <c r="A19" s="58" t="s">
        <v>396</v>
      </c>
      <c r="B19" s="59">
        <v>100186</v>
      </c>
      <c r="C19" s="67">
        <v>100186</v>
      </c>
      <c r="D19" s="67">
        <v>108416</v>
      </c>
      <c r="E19" s="67">
        <v>2886.6</v>
      </c>
      <c r="F19" s="68">
        <v>0.72659999999999991</v>
      </c>
      <c r="G19" s="74">
        <v>6.2280000448226929</v>
      </c>
      <c r="H19" s="63">
        <v>6.2280000448226927E-6</v>
      </c>
      <c r="I19" s="64">
        <v>0.92408869539551353</v>
      </c>
      <c r="J19" s="73"/>
      <c r="K19" s="73"/>
      <c r="L19" s="73"/>
      <c r="M19" s="28"/>
      <c r="N19" s="70"/>
    </row>
    <row r="20" spans="1:23" x14ac:dyDescent="0.25">
      <c r="A20" s="58" t="s">
        <v>397</v>
      </c>
      <c r="B20" s="59">
        <v>128450</v>
      </c>
      <c r="C20" s="60">
        <v>128450</v>
      </c>
      <c r="D20" s="60">
        <v>137380</v>
      </c>
      <c r="E20" s="60">
        <v>3167</v>
      </c>
      <c r="F20" s="61">
        <v>0.86499999999999999</v>
      </c>
      <c r="G20" s="67">
        <v>200</v>
      </c>
      <c r="H20" s="63">
        <v>2.0000000000000001E-4</v>
      </c>
      <c r="I20" s="64">
        <v>0.93499781627602274</v>
      </c>
      <c r="W20" s="70"/>
    </row>
    <row r="21" spans="1:23" x14ac:dyDescent="0.25">
      <c r="A21" s="75" t="s">
        <v>584</v>
      </c>
      <c r="B21" s="59">
        <v>129487.84757606639</v>
      </c>
      <c r="C21" s="67">
        <v>129487.84757606639</v>
      </c>
      <c r="D21" s="67">
        <v>138490</v>
      </c>
      <c r="E21" s="67">
        <v>3206</v>
      </c>
      <c r="F21" s="76">
        <v>0.871</v>
      </c>
      <c r="G21" s="67">
        <v>11</v>
      </c>
      <c r="H21" s="63">
        <v>1.1E-5</v>
      </c>
      <c r="I21" s="64"/>
    </row>
    <row r="22" spans="1:23" x14ac:dyDescent="0.25">
      <c r="A22" s="58" t="s">
        <v>398</v>
      </c>
      <c r="B22" s="59">
        <v>128450</v>
      </c>
      <c r="C22" s="67">
        <v>128450</v>
      </c>
      <c r="D22" s="67">
        <v>137380</v>
      </c>
      <c r="E22" s="67">
        <v>3167</v>
      </c>
      <c r="F22" s="68">
        <v>0.86499999999999999</v>
      </c>
      <c r="G22" s="67">
        <v>11</v>
      </c>
      <c r="H22" s="63">
        <v>1.1E-5</v>
      </c>
      <c r="I22" s="64">
        <v>0.93499781627602274</v>
      </c>
    </row>
    <row r="23" spans="1:23" x14ac:dyDescent="0.25">
      <c r="A23" s="58" t="s">
        <v>399</v>
      </c>
      <c r="B23" s="59">
        <v>129487.84757606639</v>
      </c>
      <c r="C23" s="67">
        <v>129487.84757606639</v>
      </c>
      <c r="D23" s="60">
        <v>138490</v>
      </c>
      <c r="E23" s="60">
        <v>3206</v>
      </c>
      <c r="F23" s="61">
        <v>0.871</v>
      </c>
      <c r="G23" s="62">
        <v>11</v>
      </c>
      <c r="H23" s="63">
        <v>1.1E-5</v>
      </c>
      <c r="I23" s="64">
        <v>0.93499781627602274</v>
      </c>
    </row>
    <row r="24" spans="1:23" x14ac:dyDescent="0.25">
      <c r="A24" s="58" t="s">
        <v>400</v>
      </c>
      <c r="B24" s="59">
        <v>116920</v>
      </c>
      <c r="C24" s="60">
        <v>116920</v>
      </c>
      <c r="D24" s="60">
        <v>125080</v>
      </c>
      <c r="E24" s="60">
        <v>2745</v>
      </c>
      <c r="F24" s="61">
        <v>0.85</v>
      </c>
      <c r="G24" s="62">
        <v>1</v>
      </c>
      <c r="H24" s="63">
        <v>9.9999999999999995E-7</v>
      </c>
      <c r="I24" s="64">
        <v>0.93476175247841387</v>
      </c>
    </row>
    <row r="25" spans="1:23" x14ac:dyDescent="0.25">
      <c r="A25" s="58" t="s">
        <v>585</v>
      </c>
      <c r="B25" s="59">
        <v>118237.434842673</v>
      </c>
      <c r="C25" s="67">
        <v>118237.434842673</v>
      </c>
      <c r="D25" s="67">
        <v>126586.157141156</v>
      </c>
      <c r="E25" s="67">
        <v>2833.8569764657</v>
      </c>
      <c r="F25" s="68">
        <v>0.85315638757897505</v>
      </c>
      <c r="G25" s="67">
        <v>10</v>
      </c>
      <c r="H25" s="63">
        <v>1.0000000000000001E-5</v>
      </c>
      <c r="I25" s="64">
        <v>0.93404711473172097</v>
      </c>
    </row>
    <row r="26" spans="1:23" x14ac:dyDescent="0.25">
      <c r="A26" s="58" t="s">
        <v>401</v>
      </c>
      <c r="B26" s="59">
        <v>124307.03423937227</v>
      </c>
      <c r="C26" s="67">
        <v>124307.03423937227</v>
      </c>
      <c r="D26" s="67">
        <v>132948.69438683367</v>
      </c>
      <c r="E26" s="67">
        <v>3035.8996219999995</v>
      </c>
      <c r="F26" s="68">
        <v>0.86199999999999999</v>
      </c>
      <c r="G26" s="67">
        <v>700</v>
      </c>
      <c r="H26" s="63">
        <v>6.9999999999999999E-4</v>
      </c>
      <c r="I26" s="64">
        <v>0.93500003751584637</v>
      </c>
    </row>
    <row r="27" spans="1:23" x14ac:dyDescent="0.25">
      <c r="A27" s="58" t="s">
        <v>402</v>
      </c>
      <c r="B27" s="59">
        <v>123041.23110601204</v>
      </c>
      <c r="C27" s="60">
        <v>123041.23110601204</v>
      </c>
      <c r="D27" s="60">
        <v>131594.89429852215</v>
      </c>
      <c r="E27" s="77">
        <v>2998.0455119999997</v>
      </c>
      <c r="F27" s="61">
        <v>0.86</v>
      </c>
      <c r="G27" s="62">
        <v>11</v>
      </c>
      <c r="H27" s="63">
        <v>1.1E-5</v>
      </c>
      <c r="I27" s="64">
        <v>0.93500003751584626</v>
      </c>
    </row>
    <row r="28" spans="1:23" x14ac:dyDescent="0.25">
      <c r="A28" s="58" t="s">
        <v>403</v>
      </c>
      <c r="B28" s="59">
        <v>111520</v>
      </c>
      <c r="C28" s="67">
        <v>111520</v>
      </c>
      <c r="D28" s="60">
        <v>119740</v>
      </c>
      <c r="E28" s="60">
        <v>2651</v>
      </c>
      <c r="F28" s="61">
        <v>0.84199999999999997</v>
      </c>
      <c r="G28" s="62">
        <v>0</v>
      </c>
      <c r="H28" s="63">
        <v>0</v>
      </c>
      <c r="I28" s="64">
        <v>0.93135126106564226</v>
      </c>
    </row>
    <row r="29" spans="1:23" x14ac:dyDescent="0.25">
      <c r="A29" s="58" t="s">
        <v>404</v>
      </c>
      <c r="B29" s="59">
        <v>140352.52220119376</v>
      </c>
      <c r="C29" s="67">
        <v>140352.52220119376</v>
      </c>
      <c r="D29" s="67">
        <v>150110</v>
      </c>
      <c r="E29" s="67">
        <v>3752</v>
      </c>
      <c r="F29" s="68">
        <v>0.86799999999999999</v>
      </c>
      <c r="G29" s="62">
        <v>5000</v>
      </c>
      <c r="H29" s="63">
        <v>5.0000000000000001E-3</v>
      </c>
      <c r="I29" s="64">
        <v>0.93499781627602263</v>
      </c>
    </row>
    <row r="30" spans="1:23" x14ac:dyDescent="0.25">
      <c r="A30" s="58" t="s">
        <v>405</v>
      </c>
      <c r="B30" s="59">
        <v>140352.52220119376</v>
      </c>
      <c r="C30" s="60">
        <v>140352.52220119376</v>
      </c>
      <c r="D30" s="60">
        <v>150110</v>
      </c>
      <c r="E30" s="60">
        <v>3752</v>
      </c>
      <c r="F30" s="78">
        <v>0.86799999999999999</v>
      </c>
      <c r="G30" s="62">
        <v>27000</v>
      </c>
      <c r="H30" s="63">
        <v>2.7E-2</v>
      </c>
      <c r="I30" s="64">
        <v>0.93499781627602263</v>
      </c>
    </row>
    <row r="31" spans="1:23" x14ac:dyDescent="0.25">
      <c r="A31" s="58" t="s">
        <v>406</v>
      </c>
      <c r="B31" s="59">
        <v>57250</v>
      </c>
      <c r="C31" s="60">
        <v>57250</v>
      </c>
      <c r="D31" s="60">
        <v>65200</v>
      </c>
      <c r="E31" s="60">
        <v>3006</v>
      </c>
      <c r="F31" s="78">
        <v>0.375</v>
      </c>
      <c r="G31" s="67">
        <v>0</v>
      </c>
      <c r="H31" s="63">
        <v>0</v>
      </c>
      <c r="I31" s="64">
        <v>0.87806748466257667</v>
      </c>
    </row>
    <row r="32" spans="1:23" x14ac:dyDescent="0.25">
      <c r="A32" s="58" t="s">
        <v>407</v>
      </c>
      <c r="B32" s="59">
        <v>76330</v>
      </c>
      <c r="C32" s="79">
        <v>76330</v>
      </c>
      <c r="D32" s="77">
        <v>84530</v>
      </c>
      <c r="E32" s="79">
        <v>2988</v>
      </c>
      <c r="F32" s="80">
        <v>0.52200000000000002</v>
      </c>
      <c r="G32" s="70">
        <v>0.57000011205673218</v>
      </c>
      <c r="H32" s="63">
        <v>5.7000011205673218E-7</v>
      </c>
      <c r="I32" s="64">
        <v>0.90299302022950434</v>
      </c>
    </row>
    <row r="33" spans="1:9" x14ac:dyDescent="0.25">
      <c r="A33" s="58" t="s">
        <v>408</v>
      </c>
      <c r="B33" s="59">
        <v>99837</v>
      </c>
      <c r="C33" s="79">
        <v>99837</v>
      </c>
      <c r="D33" s="77">
        <v>108458</v>
      </c>
      <c r="E33" s="79">
        <v>3065</v>
      </c>
      <c r="F33" s="80">
        <v>0.64859999999999995</v>
      </c>
      <c r="G33" s="70">
        <v>0</v>
      </c>
      <c r="H33" s="63">
        <v>0</v>
      </c>
      <c r="I33" s="64">
        <v>0.92051300964428628</v>
      </c>
    </row>
    <row r="34" spans="1:9" x14ac:dyDescent="0.25">
      <c r="A34" s="58" t="s">
        <v>409</v>
      </c>
      <c r="B34" s="59">
        <v>83127</v>
      </c>
      <c r="C34" s="67">
        <v>83127</v>
      </c>
      <c r="D34" s="67">
        <v>89511</v>
      </c>
      <c r="E34" s="67">
        <v>2964</v>
      </c>
      <c r="F34" s="68">
        <v>0.61980000000000002</v>
      </c>
      <c r="G34" s="67">
        <v>0</v>
      </c>
      <c r="H34" s="63">
        <v>0</v>
      </c>
      <c r="I34" s="64">
        <v>0.92867915675168411</v>
      </c>
    </row>
    <row r="35" spans="1:9" x14ac:dyDescent="0.25">
      <c r="A35" s="58" t="s">
        <v>410</v>
      </c>
      <c r="B35" s="59">
        <v>116090</v>
      </c>
      <c r="C35" s="60">
        <v>116090</v>
      </c>
      <c r="D35" s="60">
        <v>124340</v>
      </c>
      <c r="E35" s="62">
        <v>2819</v>
      </c>
      <c r="F35" s="78">
        <v>0.86299999999999999</v>
      </c>
      <c r="G35" s="62">
        <v>10</v>
      </c>
      <c r="H35" s="63">
        <v>1.0000000000000001E-5</v>
      </c>
      <c r="I35" s="64">
        <v>0.93364967025896739</v>
      </c>
    </row>
    <row r="36" spans="1:9" x14ac:dyDescent="0.25">
      <c r="A36" s="58" t="s">
        <v>411</v>
      </c>
      <c r="B36" s="59">
        <v>84950</v>
      </c>
      <c r="C36" s="60">
        <v>84950</v>
      </c>
      <c r="D36" s="60">
        <v>91410</v>
      </c>
      <c r="E36" s="60">
        <v>1923</v>
      </c>
      <c r="F36" s="61">
        <v>0.82</v>
      </c>
      <c r="G36" s="62">
        <v>0</v>
      </c>
      <c r="H36" s="63">
        <v>0</v>
      </c>
      <c r="I36" s="64">
        <v>0.9293293950333662</v>
      </c>
    </row>
    <row r="37" spans="1:9" x14ac:dyDescent="0.25">
      <c r="A37" s="58" t="s">
        <v>412</v>
      </c>
      <c r="B37" s="59">
        <v>74720</v>
      </c>
      <c r="C37" s="60">
        <v>74720</v>
      </c>
      <c r="D37" s="60">
        <v>84820</v>
      </c>
      <c r="E37" s="60">
        <v>1621</v>
      </c>
      <c r="F37" s="81">
        <v>0.75</v>
      </c>
      <c r="G37" s="62">
        <v>0</v>
      </c>
      <c r="H37" s="63">
        <v>0</v>
      </c>
      <c r="I37" s="64">
        <v>0.88092431030417351</v>
      </c>
    </row>
    <row r="38" spans="1:9" x14ac:dyDescent="0.25">
      <c r="A38" s="58" t="s">
        <v>413</v>
      </c>
      <c r="B38" s="59">
        <v>68930</v>
      </c>
      <c r="C38" s="62">
        <v>68930</v>
      </c>
      <c r="D38" s="67">
        <v>75610</v>
      </c>
      <c r="E38" s="62">
        <v>2518</v>
      </c>
      <c r="F38" s="78">
        <v>0.52200000000000002</v>
      </c>
      <c r="G38" s="62">
        <v>0</v>
      </c>
      <c r="H38" s="63">
        <v>0</v>
      </c>
      <c r="I38" s="64">
        <v>0.91165189789710355</v>
      </c>
    </row>
    <row r="39" spans="1:9" x14ac:dyDescent="0.25">
      <c r="A39" s="58" t="s">
        <v>414</v>
      </c>
      <c r="B39" s="59">
        <v>72200</v>
      </c>
      <c r="C39" s="60">
        <v>72200</v>
      </c>
      <c r="D39" s="60">
        <v>79196.89540113158</v>
      </c>
      <c r="E39" s="60">
        <v>3255</v>
      </c>
      <c r="F39" s="61">
        <v>0.47399999999999998</v>
      </c>
      <c r="G39" s="62">
        <v>0</v>
      </c>
      <c r="H39" s="63">
        <v>0</v>
      </c>
      <c r="I39" s="64">
        <v>0.91165189789710355</v>
      </c>
    </row>
    <row r="40" spans="1:9" x14ac:dyDescent="0.25">
      <c r="A40" s="58" t="s">
        <v>415</v>
      </c>
      <c r="B40" s="59">
        <v>119550</v>
      </c>
      <c r="C40" s="60">
        <v>119550</v>
      </c>
      <c r="D40" s="60">
        <v>127960</v>
      </c>
      <c r="E40" s="60">
        <v>3361</v>
      </c>
      <c r="F40" s="61">
        <v>0.77600000000000002</v>
      </c>
      <c r="G40" s="62">
        <v>0</v>
      </c>
      <c r="H40" s="63">
        <v>0</v>
      </c>
      <c r="I40" s="64">
        <v>0.93427633635511098</v>
      </c>
    </row>
    <row r="41" spans="1:9" x14ac:dyDescent="0.25">
      <c r="A41" s="58" t="s">
        <v>416</v>
      </c>
      <c r="B41" s="59">
        <v>123670</v>
      </c>
      <c r="C41" s="62">
        <v>123670</v>
      </c>
      <c r="D41" s="62">
        <v>130030</v>
      </c>
      <c r="E41" s="62">
        <v>3017</v>
      </c>
      <c r="F41" s="78">
        <v>0.85299999999999998</v>
      </c>
      <c r="G41" s="67">
        <v>0</v>
      </c>
      <c r="H41" s="63">
        <v>0</v>
      </c>
      <c r="I41" s="64">
        <v>0.95108821041298164</v>
      </c>
    </row>
    <row r="42" spans="1:9" x14ac:dyDescent="0.25">
      <c r="A42" s="58" t="s">
        <v>417</v>
      </c>
      <c r="B42" s="59">
        <v>117059</v>
      </c>
      <c r="C42" s="77">
        <v>117059</v>
      </c>
      <c r="D42" s="77">
        <v>125293.76528649101</v>
      </c>
      <c r="E42" s="77">
        <v>2835</v>
      </c>
      <c r="F42" s="78">
        <v>0.871</v>
      </c>
      <c r="G42" s="67">
        <v>0</v>
      </c>
      <c r="H42" s="63">
        <v>0</v>
      </c>
      <c r="I42" s="64">
        <v>0.93427633635511098</v>
      </c>
    </row>
    <row r="43" spans="1:9" x14ac:dyDescent="0.25">
      <c r="A43" s="58" t="s">
        <v>418</v>
      </c>
      <c r="B43" s="59">
        <v>122887</v>
      </c>
      <c r="C43" s="77">
        <v>122887</v>
      </c>
      <c r="D43" s="77">
        <v>130817</v>
      </c>
      <c r="E43" s="77">
        <v>2948</v>
      </c>
      <c r="F43" s="78">
        <v>0.871</v>
      </c>
      <c r="G43" s="67">
        <v>0</v>
      </c>
      <c r="H43" s="63">
        <v>0</v>
      </c>
      <c r="I43" s="64">
        <v>0.93938096730547249</v>
      </c>
    </row>
    <row r="44" spans="1:9" x14ac:dyDescent="0.25">
      <c r="A44" s="58" t="s">
        <v>419</v>
      </c>
      <c r="B44" s="59">
        <v>123542.426446789</v>
      </c>
      <c r="C44" s="77">
        <v>123542.426446789</v>
      </c>
      <c r="D44" s="77">
        <v>133070.13702382601</v>
      </c>
      <c r="E44" s="77">
        <v>3003.2639480974099</v>
      </c>
      <c r="F44" s="78">
        <v>0.871</v>
      </c>
      <c r="G44" s="67">
        <v>0</v>
      </c>
      <c r="H44" s="63">
        <v>0</v>
      </c>
      <c r="I44" s="64">
        <v>0.92840083590406852</v>
      </c>
    </row>
    <row r="45" spans="1:9" x14ac:dyDescent="0.25">
      <c r="A45" t="s">
        <v>420</v>
      </c>
      <c r="B45" s="59">
        <v>115983</v>
      </c>
      <c r="C45" s="65">
        <v>115983</v>
      </c>
      <c r="D45" s="67">
        <v>124230</v>
      </c>
      <c r="E45" s="65">
        <v>2830</v>
      </c>
      <c r="F45" s="66">
        <v>0.84</v>
      </c>
      <c r="G45" s="62">
        <v>0</v>
      </c>
      <c r="H45" s="63">
        <v>0</v>
      </c>
      <c r="I45" s="64">
        <v>0.93361506882395562</v>
      </c>
    </row>
    <row r="46" spans="1:9" x14ac:dyDescent="0.25">
      <c r="A46" s="58" t="s">
        <v>421</v>
      </c>
      <c r="B46" s="59">
        <v>113309</v>
      </c>
      <c r="C46" s="67">
        <v>113309</v>
      </c>
      <c r="D46" s="67">
        <v>121365.86456635887</v>
      </c>
      <c r="E46" s="67">
        <v>2713</v>
      </c>
      <c r="F46" s="68">
        <v>0.83109999999999995</v>
      </c>
      <c r="G46" s="82">
        <v>10</v>
      </c>
      <c r="H46" s="63">
        <v>1.0000000000000001E-5</v>
      </c>
      <c r="I46" s="64">
        <v>0.93361506882395551</v>
      </c>
    </row>
    <row r="47" spans="1:9" x14ac:dyDescent="0.25">
      <c r="A47" s="58" t="s">
        <v>586</v>
      </c>
      <c r="B47" s="59">
        <v>112060.7</v>
      </c>
      <c r="C47" s="60">
        <v>112060.7</v>
      </c>
      <c r="D47" s="60">
        <v>120028.80388505213</v>
      </c>
      <c r="E47" s="60">
        <v>2819</v>
      </c>
      <c r="F47" s="78">
        <v>0.86430000000000007</v>
      </c>
      <c r="G47" s="62">
        <v>10</v>
      </c>
      <c r="H47" s="63">
        <v>1.0000000000000001E-5</v>
      </c>
      <c r="I47" s="64">
        <v>0.93361506882395551</v>
      </c>
    </row>
    <row r="48" spans="1:9" x14ac:dyDescent="0.25">
      <c r="A48" s="58" t="s">
        <v>422</v>
      </c>
      <c r="B48" s="59">
        <v>119776.6214942081</v>
      </c>
      <c r="C48" s="60">
        <v>119776.6214942081</v>
      </c>
      <c r="D48" s="60">
        <v>128103.33335647394</v>
      </c>
      <c r="E48" s="60">
        <v>2865.5561269999994</v>
      </c>
      <c r="F48" s="78">
        <v>0.84699999999999998</v>
      </c>
      <c r="G48" s="62">
        <v>0</v>
      </c>
      <c r="H48" s="63">
        <v>0</v>
      </c>
      <c r="I48" s="64">
        <v>0.93500003751584626</v>
      </c>
    </row>
    <row r="49" spans="1:9" x14ac:dyDescent="0.25">
      <c r="A49" s="58" t="s">
        <v>423</v>
      </c>
      <c r="B49" s="59">
        <v>30500</v>
      </c>
      <c r="C49" s="60">
        <v>30500</v>
      </c>
      <c r="D49" s="60">
        <v>36020</v>
      </c>
      <c r="E49" s="60">
        <v>268</v>
      </c>
      <c r="F49" s="78">
        <v>0</v>
      </c>
      <c r="G49" s="62">
        <v>0</v>
      </c>
      <c r="H49" s="63">
        <v>0</v>
      </c>
      <c r="I49" s="64">
        <v>0.84675180455302612</v>
      </c>
    </row>
    <row r="50" spans="1:9" x14ac:dyDescent="0.25">
      <c r="A50" s="58" t="s">
        <v>424</v>
      </c>
      <c r="B50" s="59">
        <v>93540</v>
      </c>
      <c r="C50" s="60">
        <v>93540</v>
      </c>
      <c r="D50" s="60">
        <v>101130</v>
      </c>
      <c r="E50" s="60">
        <v>2811</v>
      </c>
      <c r="F50" s="78">
        <v>0.68100000000000005</v>
      </c>
      <c r="G50" s="62">
        <v>0</v>
      </c>
      <c r="H50" s="63">
        <v>0</v>
      </c>
      <c r="I50" s="64">
        <v>0.92494808662118067</v>
      </c>
    </row>
    <row r="51" spans="1:9" x14ac:dyDescent="0.25">
      <c r="A51" s="58" t="s">
        <v>425</v>
      </c>
      <c r="B51" s="59">
        <v>96720</v>
      </c>
      <c r="C51" s="60">
        <v>96720</v>
      </c>
      <c r="D51" s="60">
        <v>104530</v>
      </c>
      <c r="E51" s="60">
        <v>2810</v>
      </c>
      <c r="F51" s="78">
        <v>0.70599999999999996</v>
      </c>
      <c r="G51" s="62">
        <v>0</v>
      </c>
      <c r="H51" s="63">
        <v>0</v>
      </c>
      <c r="I51" s="64">
        <v>0.92528460728977324</v>
      </c>
    </row>
    <row r="52" spans="1:9" x14ac:dyDescent="0.25">
      <c r="A52" s="58" t="s">
        <v>426</v>
      </c>
      <c r="B52" s="59">
        <v>100480</v>
      </c>
      <c r="C52" s="60">
        <v>100480</v>
      </c>
      <c r="D52" s="60">
        <v>108570</v>
      </c>
      <c r="E52" s="60">
        <v>2913</v>
      </c>
      <c r="F52" s="78">
        <v>0.70599999999999996</v>
      </c>
      <c r="G52" s="62">
        <v>0</v>
      </c>
      <c r="H52" s="63">
        <v>0</v>
      </c>
      <c r="I52" s="64">
        <v>0.92548586165607438</v>
      </c>
    </row>
    <row r="53" spans="1:9" x14ac:dyDescent="0.25">
      <c r="A53" s="58" t="s">
        <v>427</v>
      </c>
      <c r="B53" s="59">
        <v>94970</v>
      </c>
      <c r="C53" s="60">
        <v>94970</v>
      </c>
      <c r="D53" s="60">
        <v>103220</v>
      </c>
      <c r="E53" s="60">
        <v>2213</v>
      </c>
      <c r="F53" s="78">
        <v>0.82799999999999996</v>
      </c>
      <c r="G53" s="62">
        <v>0</v>
      </c>
      <c r="H53" s="63">
        <v>0</v>
      </c>
      <c r="I53" s="64">
        <v>0.92007362914163926</v>
      </c>
    </row>
    <row r="54" spans="1:9" x14ac:dyDescent="0.25">
      <c r="A54" s="58" t="s">
        <v>54</v>
      </c>
      <c r="B54" s="59">
        <v>90060</v>
      </c>
      <c r="C54" s="60">
        <v>90060</v>
      </c>
      <c r="D54" s="60">
        <v>98560</v>
      </c>
      <c r="E54" s="60">
        <v>2118</v>
      </c>
      <c r="F54" s="78">
        <v>0.82799999999999996</v>
      </c>
      <c r="G54" s="62">
        <v>0</v>
      </c>
      <c r="H54" s="63">
        <v>0</v>
      </c>
      <c r="I54" s="64">
        <v>0.91375811688311692</v>
      </c>
    </row>
    <row r="55" spans="1:9" x14ac:dyDescent="0.25">
      <c r="A55" s="58" t="s">
        <v>60</v>
      </c>
      <c r="B55" s="59">
        <v>95720</v>
      </c>
      <c r="C55" s="67">
        <v>95720</v>
      </c>
      <c r="D55" s="60">
        <v>103010</v>
      </c>
      <c r="E55" s="67">
        <v>2253</v>
      </c>
      <c r="F55" s="68">
        <v>0.85699999999999998</v>
      </c>
      <c r="G55" s="62">
        <v>0</v>
      </c>
      <c r="H55" s="63">
        <v>0</v>
      </c>
      <c r="I55" s="64">
        <v>0.92923017182797785</v>
      </c>
    </row>
    <row r="56" spans="1:9" x14ac:dyDescent="0.25">
      <c r="A56" s="58" t="s">
        <v>52</v>
      </c>
      <c r="B56" s="59">
        <v>84250</v>
      </c>
      <c r="C56" s="83">
        <v>84250</v>
      </c>
      <c r="D56" s="67">
        <v>91420</v>
      </c>
      <c r="E56" s="83">
        <v>1920</v>
      </c>
      <c r="F56" s="84">
        <v>0.81799999999999995</v>
      </c>
      <c r="G56" s="62">
        <v>0</v>
      </c>
      <c r="H56" s="63">
        <v>0</v>
      </c>
      <c r="I56" s="64">
        <v>0.92157077225989936</v>
      </c>
    </row>
    <row r="57" spans="1:9" x14ac:dyDescent="0.25">
      <c r="A57" s="58" t="s">
        <v>428</v>
      </c>
      <c r="B57" s="59">
        <v>83686.11202275462</v>
      </c>
      <c r="C57" s="62">
        <v>83686.11202275462</v>
      </c>
      <c r="D57" s="62">
        <v>90050</v>
      </c>
      <c r="E57" s="83">
        <v>2532</v>
      </c>
      <c r="F57" s="84"/>
      <c r="G57" s="62">
        <v>0</v>
      </c>
      <c r="H57" s="63">
        <v>0</v>
      </c>
      <c r="I57" s="64">
        <v>0.92932939503336609</v>
      </c>
    </row>
    <row r="58" spans="1:9" x14ac:dyDescent="0.25">
      <c r="A58" s="53" t="s">
        <v>429</v>
      </c>
      <c r="B58" s="85">
        <v>105124.8</v>
      </c>
      <c r="C58" s="86">
        <v>105124.8</v>
      </c>
      <c r="D58" s="86">
        <v>112166.3</v>
      </c>
      <c r="E58" s="86">
        <v>2478.6999999999998</v>
      </c>
      <c r="F58" s="87">
        <v>0.83625099999999997</v>
      </c>
      <c r="G58" s="88">
        <v>0</v>
      </c>
      <c r="H58" s="89">
        <v>0</v>
      </c>
      <c r="I58" s="90">
        <v>0.93722267739953979</v>
      </c>
    </row>
    <row r="59" spans="1:9" x14ac:dyDescent="0.25">
      <c r="A59" s="58" t="s">
        <v>431</v>
      </c>
      <c r="B59" s="59" t="s">
        <v>432</v>
      </c>
      <c r="C59" s="60" t="s">
        <v>432</v>
      </c>
      <c r="D59" s="60" t="s">
        <v>432</v>
      </c>
      <c r="E59" s="91" t="s">
        <v>433</v>
      </c>
      <c r="F59" s="61"/>
      <c r="G59" s="62"/>
      <c r="H59" s="63"/>
      <c r="I59" s="64" t="s">
        <v>378</v>
      </c>
    </row>
    <row r="60" spans="1:9" x14ac:dyDescent="0.25">
      <c r="A60" s="58" t="s">
        <v>434</v>
      </c>
      <c r="B60" s="59">
        <v>983</v>
      </c>
      <c r="C60" s="92">
        <v>983</v>
      </c>
      <c r="D60" s="92">
        <v>1089</v>
      </c>
      <c r="E60" s="93">
        <v>22</v>
      </c>
      <c r="F60" s="78">
        <v>0.72399999999999998</v>
      </c>
      <c r="G60" s="62">
        <v>6</v>
      </c>
      <c r="H60" s="63">
        <v>6.0000000000000002E-6</v>
      </c>
      <c r="I60" s="64">
        <v>0.90266299357208446</v>
      </c>
    </row>
    <row r="61" spans="1:9" x14ac:dyDescent="0.25">
      <c r="A61" s="58" t="s">
        <v>435</v>
      </c>
      <c r="B61" s="59">
        <v>962.18504920853229</v>
      </c>
      <c r="C61" s="92">
        <v>962.18504920853229</v>
      </c>
      <c r="D61" s="92">
        <v>1068.0254046214709</v>
      </c>
      <c r="E61" s="93">
        <v>20.303179298999996</v>
      </c>
      <c r="F61" s="78">
        <v>0.75</v>
      </c>
      <c r="G61" s="62">
        <v>0</v>
      </c>
      <c r="H61" s="63">
        <v>0</v>
      </c>
      <c r="I61" s="64">
        <v>0.9009009009009008</v>
      </c>
    </row>
    <row r="62" spans="1:9" x14ac:dyDescent="0.25">
      <c r="A62" s="58" t="s">
        <v>436</v>
      </c>
      <c r="B62" s="59">
        <v>290</v>
      </c>
      <c r="C62" s="67">
        <v>290</v>
      </c>
      <c r="D62" s="67">
        <v>343</v>
      </c>
      <c r="E62" s="94">
        <v>2.5499999999999998</v>
      </c>
      <c r="F62" s="81">
        <v>0</v>
      </c>
      <c r="G62" s="62">
        <v>0</v>
      </c>
      <c r="H62" s="63">
        <v>0</v>
      </c>
      <c r="I62" s="64">
        <v>0.84548104956268222</v>
      </c>
    </row>
    <row r="63" spans="1:9" x14ac:dyDescent="0.25">
      <c r="A63" s="58" t="s">
        <v>437</v>
      </c>
      <c r="B63" s="59"/>
      <c r="C63" s="65"/>
      <c r="D63" s="65"/>
      <c r="E63" s="95">
        <v>55.977829999999997</v>
      </c>
      <c r="F63" s="81">
        <v>0.27272727272727271</v>
      </c>
      <c r="G63" s="77">
        <v>0</v>
      </c>
      <c r="H63" s="63">
        <v>0</v>
      </c>
      <c r="I63" s="64"/>
    </row>
    <row r="64" spans="1:9" x14ac:dyDescent="0.25">
      <c r="A64" s="53" t="s">
        <v>430</v>
      </c>
      <c r="B64" s="85">
        <v>1159.2737122826286</v>
      </c>
      <c r="C64" s="96">
        <v>1159.2737122826286</v>
      </c>
      <c r="D64" s="86">
        <v>1279.7381453012381</v>
      </c>
      <c r="E64" s="88">
        <v>25.019852271678111</v>
      </c>
      <c r="F64" s="87">
        <v>0.76981385823883608</v>
      </c>
      <c r="G64" s="88">
        <v>6</v>
      </c>
      <c r="H64" s="89">
        <v>6.0000000000000002E-6</v>
      </c>
      <c r="I64" s="90">
        <v>0.90586790472651468</v>
      </c>
    </row>
    <row r="65" spans="1:12" x14ac:dyDescent="0.25">
      <c r="A65" s="58" t="s">
        <v>438</v>
      </c>
      <c r="B65" s="59" t="s">
        <v>439</v>
      </c>
      <c r="C65" s="67" t="s">
        <v>439</v>
      </c>
      <c r="D65" s="67" t="s">
        <v>439</v>
      </c>
      <c r="E65" s="67"/>
      <c r="F65" s="68"/>
      <c r="G65" s="67"/>
      <c r="H65" s="63"/>
      <c r="I65" s="64" t="s">
        <v>378</v>
      </c>
    </row>
    <row r="66" spans="1:12" x14ac:dyDescent="0.25">
      <c r="A66" s="75" t="s">
        <v>440</v>
      </c>
      <c r="B66" s="59">
        <v>19474169.219601419</v>
      </c>
      <c r="C66" s="67">
        <v>19474169.219601419</v>
      </c>
      <c r="D66" s="60">
        <v>20673610.116392747</v>
      </c>
      <c r="E66" s="83"/>
      <c r="F66" s="61">
        <v>0.58571109877499994</v>
      </c>
      <c r="G66" s="77">
        <v>10455.988337376644</v>
      </c>
      <c r="H66" s="63">
        <v>1.0455988337376645E-2</v>
      </c>
      <c r="I66" s="97"/>
      <c r="K66" s="98"/>
    </row>
    <row r="67" spans="1:12" x14ac:dyDescent="0.25">
      <c r="A67" s="75" t="s">
        <v>441</v>
      </c>
      <c r="B67" s="59">
        <v>22639319.979813498</v>
      </c>
      <c r="C67" s="67">
        <v>22639319.979813498</v>
      </c>
      <c r="D67" s="60">
        <v>23633492.9618803</v>
      </c>
      <c r="E67" s="83"/>
      <c r="F67" s="81">
        <v>0.61199999999999999</v>
      </c>
      <c r="G67" s="77">
        <v>15352.092718927001</v>
      </c>
      <c r="H67" s="63">
        <v>1.5352092718927001E-2</v>
      </c>
      <c r="I67" s="97">
        <v>0.95793372635732021</v>
      </c>
      <c r="K67" s="98"/>
    </row>
    <row r="68" spans="1:12" x14ac:dyDescent="0.25">
      <c r="A68" s="75" t="s">
        <v>442</v>
      </c>
      <c r="B68" s="59">
        <v>16085444.010446707</v>
      </c>
      <c r="C68" s="67">
        <v>16085444.010446707</v>
      </c>
      <c r="D68" s="77">
        <v>17449319.671483699</v>
      </c>
      <c r="E68" s="83"/>
      <c r="F68" s="81">
        <v>0.53700000000000003</v>
      </c>
      <c r="G68" s="77">
        <v>3568.253687975</v>
      </c>
      <c r="H68" s="63">
        <v>3.5682536879749998E-3</v>
      </c>
      <c r="I68" s="97">
        <v>0.92183788899999997</v>
      </c>
      <c r="K68" s="98"/>
    </row>
    <row r="69" spans="1:12" x14ac:dyDescent="0.25">
      <c r="A69" s="75" t="s">
        <v>443</v>
      </c>
      <c r="B69" s="59">
        <v>10805182.822031699</v>
      </c>
      <c r="C69" s="67">
        <v>10805182.822031699</v>
      </c>
      <c r="D69" s="77">
        <v>12992301.9717196</v>
      </c>
      <c r="E69" s="83"/>
      <c r="F69" s="66">
        <v>0.49099999999999999</v>
      </c>
      <c r="G69" s="77">
        <v>9064.2347162629994</v>
      </c>
      <c r="H69" s="63">
        <v>9.0642347162629994E-3</v>
      </c>
      <c r="I69" s="64">
        <v>0.83166038209020898</v>
      </c>
      <c r="K69" s="98"/>
    </row>
    <row r="70" spans="1:12" x14ac:dyDescent="0.25">
      <c r="A70" s="75" t="s">
        <v>444</v>
      </c>
      <c r="B70" s="59">
        <v>22639319.979813498</v>
      </c>
      <c r="C70" s="67">
        <v>22639319.979813498</v>
      </c>
      <c r="D70" s="65">
        <v>23633492.9618803</v>
      </c>
      <c r="E70" s="83"/>
      <c r="F70" s="66">
        <v>0.80642049800000004</v>
      </c>
      <c r="G70" s="77">
        <v>16142.739251388</v>
      </c>
      <c r="H70" s="63">
        <v>1.6142739251388E-2</v>
      </c>
      <c r="I70" s="64">
        <v>0.95793372635732021</v>
      </c>
      <c r="K70" s="98"/>
    </row>
    <row r="71" spans="1:12" x14ac:dyDescent="0.25">
      <c r="A71" s="58" t="s">
        <v>445</v>
      </c>
      <c r="B71" s="59">
        <v>9945646.340310514</v>
      </c>
      <c r="C71" s="67">
        <v>9945646.340310514</v>
      </c>
      <c r="D71" s="77">
        <v>11958783.362163</v>
      </c>
      <c r="E71" s="67"/>
      <c r="F71" s="81">
        <v>0.32642858499999999</v>
      </c>
      <c r="G71" s="99">
        <v>9064.2347162629994</v>
      </c>
      <c r="H71" s="63">
        <v>9.0642347162629994E-3</v>
      </c>
      <c r="I71" s="97">
        <v>0.83166038209020898</v>
      </c>
      <c r="K71" s="98"/>
      <c r="L71" s="98"/>
    </row>
    <row r="72" spans="1:12" x14ac:dyDescent="0.25">
      <c r="A72" s="58" t="s">
        <v>446</v>
      </c>
      <c r="B72" s="59">
        <v>26949428.734871496</v>
      </c>
      <c r="C72" s="67">
        <v>26949428.734871496</v>
      </c>
      <c r="D72" s="77">
        <v>28595925.1717753</v>
      </c>
      <c r="E72" s="67"/>
      <c r="F72" s="81">
        <v>0.86670000000000003</v>
      </c>
      <c r="G72" s="67">
        <v>45137.714412408997</v>
      </c>
      <c r="H72" s="63">
        <v>4.5137714412408998E-2</v>
      </c>
      <c r="I72" s="64">
        <v>0.94242199100000001</v>
      </c>
      <c r="K72" s="98"/>
    </row>
    <row r="73" spans="1:12" x14ac:dyDescent="0.25">
      <c r="A73" s="58" t="s">
        <v>447</v>
      </c>
      <c r="B73" s="59">
        <v>26664354.295994278</v>
      </c>
      <c r="C73" s="67">
        <v>26664354.295994278</v>
      </c>
      <c r="D73" s="60">
        <v>28293433.886979699</v>
      </c>
      <c r="E73" s="83"/>
      <c r="F73" s="81">
        <v>0.48798697000000002</v>
      </c>
      <c r="G73" s="62">
        <v>45137.714412408997</v>
      </c>
      <c r="H73" s="63">
        <v>4.5137714412408998E-2</v>
      </c>
      <c r="I73" s="64">
        <v>0.94242199100000001</v>
      </c>
    </row>
    <row r="74" spans="1:12" ht="12.6" customHeight="1" x14ac:dyDescent="0.25">
      <c r="A74" s="58" t="s">
        <v>448</v>
      </c>
      <c r="B74" s="59">
        <v>24599421.97472629</v>
      </c>
      <c r="C74" s="77">
        <v>24599421.97472629</v>
      </c>
      <c r="D74" s="77">
        <v>25679670</v>
      </c>
      <c r="E74" s="83"/>
      <c r="F74" s="81">
        <v>0.747</v>
      </c>
      <c r="G74" s="62">
        <v>11800</v>
      </c>
      <c r="H74" s="63">
        <v>1.18E-2</v>
      </c>
      <c r="I74" s="64">
        <v>0.95793372635732044</v>
      </c>
      <c r="K74" s="100"/>
    </row>
    <row r="75" spans="1:12" x14ac:dyDescent="0.25">
      <c r="A75" s="58" t="s">
        <v>587</v>
      </c>
      <c r="B75" s="59">
        <v>28385750.368920002</v>
      </c>
      <c r="C75" s="77">
        <v>28385750.368920002</v>
      </c>
      <c r="D75" s="77">
        <v>30120000</v>
      </c>
      <c r="E75" s="67"/>
      <c r="F75" s="81">
        <v>0.8641323406231759</v>
      </c>
      <c r="G75" s="77">
        <v>45137.714412408997</v>
      </c>
      <c r="H75" s="63">
        <v>4.5137714412408998E-2</v>
      </c>
      <c r="I75" s="64">
        <v>0.94242199100000001</v>
      </c>
      <c r="K75" s="100"/>
    </row>
    <row r="76" spans="1:12" x14ac:dyDescent="0.25">
      <c r="A76" s="58" t="s">
        <v>449</v>
      </c>
      <c r="B76" s="59">
        <v>15396000</v>
      </c>
      <c r="C76" s="77">
        <v>15396000</v>
      </c>
      <c r="D76" s="60">
        <v>16524000</v>
      </c>
      <c r="E76" s="83"/>
      <c r="F76" s="61">
        <v>0.48699999999999999</v>
      </c>
      <c r="G76" s="62">
        <v>500</v>
      </c>
      <c r="H76" s="63">
        <v>5.0000000000000001E-4</v>
      </c>
      <c r="I76" s="64">
        <v>0.93173565722585328</v>
      </c>
    </row>
    <row r="77" spans="1:12" x14ac:dyDescent="0.25">
      <c r="A77" s="58" t="s">
        <v>450</v>
      </c>
      <c r="B77" s="59">
        <v>15929000</v>
      </c>
      <c r="C77" s="99">
        <v>15929000</v>
      </c>
      <c r="D77" s="60">
        <v>17062000</v>
      </c>
      <c r="E77" s="83"/>
      <c r="F77" s="61">
        <v>0.501</v>
      </c>
      <c r="G77" s="62">
        <v>200</v>
      </c>
      <c r="H77" s="63">
        <v>2.0000000000000001E-4</v>
      </c>
      <c r="I77" s="64">
        <v>0.93359512366662756</v>
      </c>
      <c r="K77" s="101"/>
    </row>
    <row r="78" spans="1:12" x14ac:dyDescent="0.25">
      <c r="A78" s="58" t="s">
        <v>451</v>
      </c>
      <c r="B78" s="59">
        <v>14447000</v>
      </c>
      <c r="C78" s="62">
        <v>14447000</v>
      </c>
      <c r="D78" s="62">
        <v>15583000</v>
      </c>
      <c r="E78" s="67"/>
      <c r="F78" s="78">
        <v>0.46600000000000003</v>
      </c>
      <c r="G78" s="62">
        <v>1100</v>
      </c>
      <c r="H78" s="63">
        <v>1.1000000000000001E-3</v>
      </c>
      <c r="I78" s="64">
        <v>0.92710004492074694</v>
      </c>
      <c r="K78" s="100"/>
    </row>
    <row r="79" spans="1:12" x14ac:dyDescent="0.25">
      <c r="A79" s="58" t="s">
        <v>452</v>
      </c>
      <c r="B79" s="59">
        <v>15342000</v>
      </c>
      <c r="C79" s="62">
        <v>15342000</v>
      </c>
      <c r="D79" s="62">
        <v>16377000</v>
      </c>
      <c r="E79" s="67"/>
      <c r="F79" s="78">
        <v>0.47599999999999998</v>
      </c>
      <c r="G79" s="62">
        <v>800</v>
      </c>
      <c r="H79" s="63">
        <v>8.0000000000000004E-4</v>
      </c>
      <c r="I79" s="64">
        <v>0.93680161201685286</v>
      </c>
    </row>
    <row r="80" spans="1:12" x14ac:dyDescent="0.25">
      <c r="A80" s="58" t="s">
        <v>453</v>
      </c>
      <c r="B80" s="59">
        <v>14716000</v>
      </c>
      <c r="C80" s="62">
        <v>14716000</v>
      </c>
      <c r="D80" s="67">
        <v>15774000</v>
      </c>
      <c r="E80" s="67"/>
      <c r="F80" s="78">
        <v>0.46700000000000003</v>
      </c>
      <c r="G80" s="62">
        <v>1000</v>
      </c>
      <c r="H80" s="63">
        <v>1E-3</v>
      </c>
      <c r="I80" s="64">
        <v>0.93292760238366934</v>
      </c>
    </row>
    <row r="81" spans="1:14" x14ac:dyDescent="0.25">
      <c r="A81" s="58" t="s">
        <v>454</v>
      </c>
      <c r="B81" s="59">
        <v>17289000</v>
      </c>
      <c r="C81" s="77">
        <v>17289000</v>
      </c>
      <c r="D81" s="67">
        <v>17906000</v>
      </c>
      <c r="E81" s="67"/>
      <c r="F81" s="78">
        <v>0.503</v>
      </c>
      <c r="G81" s="67">
        <v>400</v>
      </c>
      <c r="H81" s="63">
        <v>4.0000000000000002E-4</v>
      </c>
      <c r="I81" s="64">
        <v>0.96554227633195577</v>
      </c>
    </row>
    <row r="82" spans="1:14" x14ac:dyDescent="0.25">
      <c r="A82" s="58" t="s">
        <v>588</v>
      </c>
      <c r="B82" s="59">
        <v>15929000</v>
      </c>
      <c r="C82" s="62">
        <v>15929000</v>
      </c>
      <c r="D82" s="77">
        <v>17062000</v>
      </c>
      <c r="E82" s="67"/>
      <c r="F82" s="78">
        <v>0.501</v>
      </c>
      <c r="G82" s="67">
        <v>200</v>
      </c>
      <c r="H82" s="63">
        <v>2.0000000000000001E-4</v>
      </c>
      <c r="I82" s="64">
        <v>0.93359512366662756</v>
      </c>
    </row>
    <row r="83" spans="1:14" x14ac:dyDescent="0.25">
      <c r="A83" s="75" t="s">
        <v>455</v>
      </c>
      <c r="B83" s="59">
        <v>14999999.999999998</v>
      </c>
      <c r="C83" s="62">
        <v>14999999.999999998</v>
      </c>
      <c r="D83" s="62"/>
      <c r="E83" s="67"/>
      <c r="F83" s="102">
        <v>0.47799999999999998</v>
      </c>
      <c r="G83" s="62">
        <v>400</v>
      </c>
      <c r="H83" s="103">
        <v>4.0000000000000002E-4</v>
      </c>
      <c r="I83" s="104"/>
    </row>
    <row r="84" spans="1:14" x14ac:dyDescent="0.25">
      <c r="A84" s="105" t="s">
        <v>456</v>
      </c>
      <c r="B84" s="67">
        <v>13454048.892850777</v>
      </c>
      <c r="C84" s="77">
        <v>13454048.892850777</v>
      </c>
      <c r="D84" s="77">
        <v>15774000</v>
      </c>
      <c r="E84" s="67"/>
      <c r="F84" s="106">
        <v>0.5</v>
      </c>
      <c r="G84" s="62"/>
      <c r="H84" s="103"/>
      <c r="I84" s="104">
        <v>0.85292563033160751</v>
      </c>
    </row>
    <row r="85" spans="1:14" x14ac:dyDescent="0.25">
      <c r="A85" s="105" t="s">
        <v>457</v>
      </c>
      <c r="B85" s="67">
        <v>12381771.311916806</v>
      </c>
      <c r="C85" s="77">
        <v>12381771.311916806</v>
      </c>
      <c r="D85" s="77">
        <v>14062678</v>
      </c>
      <c r="E85" s="67"/>
      <c r="F85" s="106">
        <v>0.46300000000000002</v>
      </c>
      <c r="G85" s="62"/>
      <c r="H85" s="103"/>
      <c r="I85" s="104">
        <v>0.88047037071579148</v>
      </c>
    </row>
    <row r="86" spans="1:14" x14ac:dyDescent="0.25">
      <c r="A86" s="105" t="s">
        <v>458</v>
      </c>
      <c r="B86" s="67">
        <v>18916910.5715716</v>
      </c>
      <c r="C86" s="67">
        <v>18916910.5715716</v>
      </c>
      <c r="D86" s="67">
        <v>18916910.5715716</v>
      </c>
      <c r="E86" s="67"/>
      <c r="F86" s="107">
        <v>0.51200000000000001</v>
      </c>
      <c r="G86" s="77">
        <v>0</v>
      </c>
      <c r="H86" s="103">
        <v>0</v>
      </c>
      <c r="I86" s="104">
        <v>1</v>
      </c>
    </row>
    <row r="87" spans="1:14" x14ac:dyDescent="0.25">
      <c r="A87" s="108" t="s">
        <v>459</v>
      </c>
      <c r="B87" s="67">
        <v>12781599.343864119</v>
      </c>
      <c r="C87" s="77">
        <v>12781599.343864119</v>
      </c>
      <c r="D87" s="77">
        <v>14131556.354955051</v>
      </c>
      <c r="E87" s="67"/>
      <c r="F87" s="106">
        <v>0.39339999999999997</v>
      </c>
      <c r="G87" s="62">
        <v>0</v>
      </c>
      <c r="H87" s="103">
        <v>0</v>
      </c>
      <c r="I87" s="104">
        <v>0.90447216306662592</v>
      </c>
    </row>
    <row r="88" spans="1:14" x14ac:dyDescent="0.25">
      <c r="A88" s="109" t="s">
        <v>460</v>
      </c>
      <c r="B88" s="110">
        <v>14409931.248165678</v>
      </c>
      <c r="C88" s="111">
        <v>14409931.248165678</v>
      </c>
      <c r="D88" s="111">
        <v>15305245.093897162</v>
      </c>
      <c r="E88" s="110"/>
      <c r="F88" s="112">
        <v>0.41985</v>
      </c>
      <c r="G88" s="111">
        <v>0</v>
      </c>
      <c r="H88" s="113">
        <v>0</v>
      </c>
      <c r="I88" s="114">
        <v>0.94150280898876404</v>
      </c>
    </row>
    <row r="89" spans="1:14" x14ac:dyDescent="0.25">
      <c r="A89" t="s">
        <v>461</v>
      </c>
      <c r="B89" s="67">
        <v>14409931.248165678</v>
      </c>
      <c r="C89" s="115">
        <v>14409931.248165678</v>
      </c>
      <c r="D89" s="115">
        <v>15305245.093897162</v>
      </c>
      <c r="E89" s="116"/>
      <c r="F89" s="117">
        <v>0.41985</v>
      </c>
      <c r="G89" s="70">
        <v>0</v>
      </c>
      <c r="H89" s="103">
        <v>0</v>
      </c>
      <c r="I89" s="118">
        <v>0.94150280898876404</v>
      </c>
    </row>
    <row r="90" spans="1:14" x14ac:dyDescent="0.25">
      <c r="A90" s="37" t="s">
        <v>462</v>
      </c>
      <c r="B90" s="119">
        <v>11209638.734587256</v>
      </c>
      <c r="C90" s="119">
        <v>11209638.734587256</v>
      </c>
      <c r="D90" s="119">
        <v>13583444.58426456</v>
      </c>
      <c r="E90" s="119"/>
      <c r="F90" s="119">
        <v>0.49161518093556933</v>
      </c>
      <c r="G90">
        <v>1765.2250661959399</v>
      </c>
      <c r="H90">
        <v>1.7652250661959398E-3</v>
      </c>
      <c r="I90">
        <v>0.8252427184466018</v>
      </c>
    </row>
    <row r="91" spans="1:14" x14ac:dyDescent="0.25">
      <c r="A91" t="s">
        <v>463</v>
      </c>
      <c r="B91" s="119">
        <v>14155275.214870876</v>
      </c>
      <c r="C91" s="119">
        <v>14155275.214870876</v>
      </c>
      <c r="D91" s="119">
        <v>16144032.889687445</v>
      </c>
      <c r="E91" s="119"/>
      <c r="F91" s="119">
        <v>0.50491510277033058</v>
      </c>
      <c r="G91">
        <v>1787.3100983020554</v>
      </c>
      <c r="H91">
        <v>1.7873100983020554E-3</v>
      </c>
      <c r="I91">
        <v>0.87681159420289856</v>
      </c>
    </row>
    <row r="92" spans="1:14" x14ac:dyDescent="0.25">
      <c r="A92" s="120" t="s">
        <v>589</v>
      </c>
      <c r="B92" s="121">
        <v>152370.90134048002</v>
      </c>
      <c r="C92" s="122">
        <v>152370.90134048002</v>
      </c>
      <c r="D92" s="122">
        <v>162963.53084543315</v>
      </c>
      <c r="E92" s="122">
        <v>3839.6821254480283</v>
      </c>
      <c r="F92" s="122">
        <v>0.83</v>
      </c>
      <c r="G92" s="123">
        <v>48000</v>
      </c>
      <c r="H92" s="123">
        <v>4.8000000000000001E-2</v>
      </c>
      <c r="I92" s="123">
        <v>0.93500000000000016</v>
      </c>
      <c r="J92" s="123"/>
      <c r="K92" s="123"/>
      <c r="L92" s="123"/>
      <c r="M92" s="123"/>
      <c r="N92" s="124"/>
    </row>
    <row r="93" spans="1:14" x14ac:dyDescent="0.25">
      <c r="A93" s="125" t="s">
        <v>92</v>
      </c>
      <c r="B93" s="126">
        <v>144230</v>
      </c>
      <c r="C93" s="127"/>
      <c r="D93" s="127"/>
      <c r="E93" s="127">
        <v>3785.4109999999991</v>
      </c>
      <c r="F93" s="127">
        <v>0.80800504236780391</v>
      </c>
      <c r="G93" s="127">
        <v>3510</v>
      </c>
      <c r="H93" s="127"/>
      <c r="I93" s="127"/>
      <c r="J93" s="127"/>
      <c r="K93" s="127"/>
      <c r="L93" s="127"/>
      <c r="M93" s="127"/>
      <c r="N93" s="128"/>
    </row>
    <row r="94" spans="1:14" x14ac:dyDescent="0.25">
      <c r="A94" s="129"/>
      <c r="B94" s="130"/>
      <c r="N94" s="131"/>
    </row>
    <row r="95" spans="1:14" x14ac:dyDescent="0.25">
      <c r="A95" s="129" t="s">
        <v>464</v>
      </c>
      <c r="B95" s="130"/>
      <c r="N95" s="131"/>
    </row>
    <row r="96" spans="1:14" x14ac:dyDescent="0.25">
      <c r="A96" s="125" t="s">
        <v>465</v>
      </c>
      <c r="B96" s="132"/>
      <c r="C96" s="133"/>
      <c r="D96" s="133"/>
      <c r="E96" s="133"/>
      <c r="F96" s="133"/>
      <c r="G96" s="133"/>
      <c r="H96" s="133"/>
      <c r="I96" s="133"/>
      <c r="J96" s="133"/>
      <c r="K96" s="133"/>
      <c r="L96" s="133"/>
      <c r="M96" s="133"/>
      <c r="N96" s="134"/>
    </row>
    <row r="97" spans="1:14" x14ac:dyDescent="0.25">
      <c r="A97" s="18" t="s">
        <v>466</v>
      </c>
      <c r="B97" s="70" t="s">
        <v>467</v>
      </c>
      <c r="C97" t="s">
        <v>467</v>
      </c>
      <c r="D97" t="s">
        <v>467</v>
      </c>
      <c r="E97" t="s">
        <v>468</v>
      </c>
      <c r="F97" t="s">
        <v>468</v>
      </c>
      <c r="G97" t="s">
        <v>469</v>
      </c>
      <c r="H97" t="s">
        <v>469</v>
      </c>
      <c r="I97" t="s">
        <v>470</v>
      </c>
      <c r="J97" t="s">
        <v>470</v>
      </c>
      <c r="K97" t="s">
        <v>471</v>
      </c>
      <c r="L97" t="s">
        <v>471</v>
      </c>
      <c r="M97" t="s">
        <v>472</v>
      </c>
      <c r="N97" t="s">
        <v>472</v>
      </c>
    </row>
    <row r="98" spans="1:14" x14ac:dyDescent="0.25">
      <c r="A98" s="3" t="s">
        <v>473</v>
      </c>
      <c r="B98" s="70">
        <v>100</v>
      </c>
      <c r="C98">
        <v>100</v>
      </c>
      <c r="D98">
        <v>20</v>
      </c>
      <c r="E98">
        <v>100</v>
      </c>
      <c r="F98">
        <v>20</v>
      </c>
      <c r="G98">
        <v>100</v>
      </c>
      <c r="H98">
        <v>20</v>
      </c>
      <c r="I98">
        <v>100</v>
      </c>
      <c r="J98">
        <v>20</v>
      </c>
      <c r="K98">
        <v>100</v>
      </c>
      <c r="L98">
        <v>20</v>
      </c>
      <c r="M98">
        <v>100</v>
      </c>
      <c r="N98">
        <v>20</v>
      </c>
    </row>
    <row r="99" spans="1:14" x14ac:dyDescent="0.25">
      <c r="A99" s="135" t="s">
        <v>474</v>
      </c>
      <c r="B99" s="136">
        <v>1</v>
      </c>
      <c r="C99" s="137">
        <v>1</v>
      </c>
      <c r="D99" s="137">
        <v>1</v>
      </c>
      <c r="E99" s="137">
        <v>1</v>
      </c>
      <c r="F99" s="137">
        <v>1</v>
      </c>
      <c r="G99" s="138">
        <v>1</v>
      </c>
      <c r="H99">
        <v>1</v>
      </c>
      <c r="I99">
        <v>1</v>
      </c>
      <c r="J99">
        <v>1</v>
      </c>
      <c r="K99">
        <v>1</v>
      </c>
      <c r="L99">
        <v>1</v>
      </c>
      <c r="M99">
        <v>1</v>
      </c>
      <c r="N99">
        <v>1</v>
      </c>
    </row>
    <row r="100" spans="1:14" x14ac:dyDescent="0.25">
      <c r="A100" s="125" t="s">
        <v>475</v>
      </c>
      <c r="B100" s="126">
        <v>30</v>
      </c>
      <c r="C100" s="139">
        <v>30</v>
      </c>
      <c r="D100" s="139">
        <v>85</v>
      </c>
      <c r="E100" s="139">
        <v>6</v>
      </c>
      <c r="F100" s="139">
        <v>68</v>
      </c>
      <c r="G100" s="140">
        <v>25</v>
      </c>
      <c r="H100">
        <v>72</v>
      </c>
      <c r="I100">
        <v>23</v>
      </c>
      <c r="J100">
        <v>62</v>
      </c>
      <c r="K100">
        <v>21</v>
      </c>
      <c r="L100">
        <v>56</v>
      </c>
      <c r="M100">
        <v>21</v>
      </c>
      <c r="N100">
        <v>63</v>
      </c>
    </row>
    <row r="101" spans="1:14" x14ac:dyDescent="0.25">
      <c r="A101" s="129" t="s">
        <v>476</v>
      </c>
      <c r="B101" s="130">
        <v>265</v>
      </c>
      <c r="C101">
        <v>265</v>
      </c>
      <c r="D101">
        <v>264</v>
      </c>
      <c r="E101" s="70">
        <v>234</v>
      </c>
      <c r="F101">
        <v>277</v>
      </c>
      <c r="G101" s="131">
        <v>298</v>
      </c>
      <c r="H101">
        <v>289</v>
      </c>
      <c r="I101">
        <v>296</v>
      </c>
      <c r="J101">
        <v>275</v>
      </c>
      <c r="K101">
        <v>310</v>
      </c>
      <c r="L101">
        <v>280</v>
      </c>
      <c r="M101">
        <v>290</v>
      </c>
      <c r="N101">
        <v>270</v>
      </c>
    </row>
    <row r="102" spans="1:14" x14ac:dyDescent="0.25">
      <c r="A102" s="129"/>
      <c r="B102" s="130"/>
      <c r="G102" s="131"/>
    </row>
    <row r="103" spans="1:14" x14ac:dyDescent="0.25">
      <c r="A103" s="129" t="s">
        <v>477</v>
      </c>
      <c r="B103" s="130"/>
      <c r="G103" s="131"/>
    </row>
    <row r="104" spans="1:14" x14ac:dyDescent="0.25">
      <c r="A104" s="129" t="s">
        <v>478</v>
      </c>
      <c r="B104" s="130" t="s">
        <v>479</v>
      </c>
      <c r="C104" t="s">
        <v>479</v>
      </c>
      <c r="D104" s="141" t="s">
        <v>480</v>
      </c>
      <c r="E104" s="141" t="s">
        <v>480</v>
      </c>
      <c r="F104" s="141" t="s">
        <v>481</v>
      </c>
      <c r="G104" s="142" t="s">
        <v>481</v>
      </c>
    </row>
    <row r="105" spans="1:14" x14ac:dyDescent="0.25">
      <c r="A105" s="125" t="s">
        <v>473</v>
      </c>
      <c r="B105" s="132">
        <v>100</v>
      </c>
      <c r="C105" s="133"/>
      <c r="D105" s="133">
        <v>100</v>
      </c>
      <c r="E105" s="133">
        <v>20</v>
      </c>
      <c r="F105" s="133">
        <v>100</v>
      </c>
      <c r="G105" s="134">
        <v>20</v>
      </c>
    </row>
    <row r="106" spans="1:14" x14ac:dyDescent="0.25">
      <c r="A106" t="s">
        <v>482</v>
      </c>
      <c r="B106">
        <v>0</v>
      </c>
      <c r="C106">
        <v>0</v>
      </c>
      <c r="D106">
        <v>4.5</v>
      </c>
      <c r="E106">
        <v>14</v>
      </c>
      <c r="F106">
        <v>0.66</v>
      </c>
      <c r="G106">
        <v>7.5</v>
      </c>
    </row>
    <row r="107" spans="1:14" x14ac:dyDescent="0.25">
      <c r="A107" s="37" t="s">
        <v>483</v>
      </c>
      <c r="B107">
        <v>0</v>
      </c>
      <c r="C107">
        <v>0</v>
      </c>
      <c r="D107">
        <v>2.65</v>
      </c>
      <c r="E107">
        <v>7.65</v>
      </c>
      <c r="F107">
        <v>0.42</v>
      </c>
      <c r="G107">
        <v>4.9000000000000004</v>
      </c>
    </row>
    <row r="108" spans="1:14" x14ac:dyDescent="0.25">
      <c r="A108" s="120" t="s">
        <v>484</v>
      </c>
      <c r="B108" s="143">
        <v>0</v>
      </c>
      <c r="C108">
        <v>0</v>
      </c>
      <c r="D108">
        <v>-11</v>
      </c>
      <c r="E108">
        <v>19</v>
      </c>
      <c r="F108">
        <v>-2.9</v>
      </c>
      <c r="G108">
        <v>-87</v>
      </c>
    </row>
    <row r="109" spans="1:14" x14ac:dyDescent="0.25">
      <c r="A109" s="129" t="s">
        <v>485</v>
      </c>
      <c r="B109" s="144">
        <v>0</v>
      </c>
      <c r="C109">
        <v>0</v>
      </c>
      <c r="D109">
        <v>900</v>
      </c>
      <c r="E109">
        <v>3200</v>
      </c>
      <c r="F109">
        <v>130</v>
      </c>
      <c r="G109">
        <v>920</v>
      </c>
    </row>
    <row r="110" spans="1:14" x14ac:dyDescent="0.25">
      <c r="A110" s="129" t="s">
        <v>486</v>
      </c>
      <c r="B110" s="144">
        <v>0</v>
      </c>
      <c r="C110">
        <v>0</v>
      </c>
      <c r="D110">
        <v>-69</v>
      </c>
      <c r="E110">
        <v>-240</v>
      </c>
      <c r="F110">
        <v>-10</v>
      </c>
      <c r="G110">
        <v>-71</v>
      </c>
    </row>
    <row r="111" spans="1:14" x14ac:dyDescent="0.25">
      <c r="A111" s="129"/>
      <c r="B111" s="144"/>
    </row>
    <row r="112" spans="1:14" x14ac:dyDescent="0.25">
      <c r="A112" s="125" t="s">
        <v>487</v>
      </c>
      <c r="B112" s="145"/>
    </row>
    <row r="113" spans="1:24" x14ac:dyDescent="0.25">
      <c r="A113" t="s">
        <v>488</v>
      </c>
      <c r="B113">
        <v>0.85</v>
      </c>
    </row>
    <row r="114" spans="1:24" x14ac:dyDescent="0.25">
      <c r="A114" s="37" t="s">
        <v>489</v>
      </c>
      <c r="B114">
        <v>0.42857142857142855</v>
      </c>
    </row>
    <row r="115" spans="1:24" x14ac:dyDescent="0.25">
      <c r="A115" t="s">
        <v>490</v>
      </c>
      <c r="B115">
        <v>0.75</v>
      </c>
    </row>
    <row r="116" spans="1:24" x14ac:dyDescent="0.25">
      <c r="A116" t="s">
        <v>491</v>
      </c>
      <c r="B116" s="146">
        <v>0.27272727272727271</v>
      </c>
      <c r="F116" s="147"/>
      <c r="J116" s="147"/>
      <c r="N116" s="147"/>
      <c r="R116" s="148"/>
      <c r="V116" s="148"/>
    </row>
    <row r="117" spans="1:24" x14ac:dyDescent="0.25">
      <c r="A117" t="s">
        <v>492</v>
      </c>
      <c r="B117" s="149">
        <v>0.5</v>
      </c>
      <c r="F117" s="150"/>
      <c r="J117" s="150"/>
      <c r="N117" s="150"/>
      <c r="R117" s="151"/>
      <c r="V117" s="151"/>
    </row>
    <row r="118" spans="1:24" x14ac:dyDescent="0.25">
      <c r="B118" s="152"/>
      <c r="C118" s="153"/>
      <c r="D118" s="154"/>
      <c r="F118" s="152"/>
      <c r="G118" s="153"/>
      <c r="H118" s="154"/>
      <c r="J118" s="152"/>
      <c r="K118" s="155"/>
      <c r="L118" s="154"/>
      <c r="N118" s="152"/>
      <c r="O118" s="155"/>
      <c r="P118" s="154"/>
      <c r="R118" s="152"/>
      <c r="S118" s="155"/>
      <c r="T118" s="154"/>
      <c r="V118" s="152"/>
      <c r="W118" s="155"/>
      <c r="X118" s="154"/>
    </row>
    <row r="119" spans="1:24" x14ac:dyDescent="0.25">
      <c r="A119" t="s">
        <v>493</v>
      </c>
      <c r="B119" s="156"/>
      <c r="C119" s="157"/>
      <c r="D119" s="158"/>
      <c r="F119" s="156"/>
      <c r="G119" s="157"/>
      <c r="H119" s="158"/>
      <c r="J119" s="156"/>
      <c r="K119" s="157"/>
      <c r="L119" s="158"/>
      <c r="N119" s="156"/>
      <c r="O119" s="157"/>
      <c r="P119" s="158"/>
      <c r="R119" s="156"/>
      <c r="S119" s="157"/>
      <c r="T119" s="158"/>
      <c r="V119" s="156"/>
      <c r="W119" s="157"/>
      <c r="X119" s="158"/>
    </row>
    <row r="120" spans="1:24" x14ac:dyDescent="0.25">
      <c r="B120" s="159"/>
      <c r="C120" s="151"/>
      <c r="D120" s="160"/>
      <c r="F120" s="159"/>
      <c r="G120" s="151"/>
      <c r="H120" s="160"/>
      <c r="J120" s="159"/>
      <c r="K120" s="151"/>
      <c r="L120" s="160"/>
      <c r="N120" s="159"/>
      <c r="O120" s="151"/>
      <c r="P120" s="160"/>
      <c r="R120" s="159"/>
      <c r="S120" s="151"/>
      <c r="T120" s="160"/>
      <c r="V120" s="159"/>
      <c r="W120" s="151"/>
      <c r="X120" s="160"/>
    </row>
    <row r="121" spans="1:24" x14ac:dyDescent="0.25">
      <c r="B121" s="159">
        <v>10</v>
      </c>
      <c r="C121" s="151"/>
      <c r="D121" s="160"/>
      <c r="F121" s="159">
        <v>200</v>
      </c>
      <c r="G121" s="151"/>
      <c r="H121" s="160"/>
      <c r="J121" s="159">
        <v>11</v>
      </c>
      <c r="K121" s="151"/>
      <c r="L121" s="160"/>
      <c r="N121" s="159">
        <v>11</v>
      </c>
      <c r="O121" s="151"/>
      <c r="P121" s="160"/>
      <c r="R121" s="159">
        <v>27000</v>
      </c>
      <c r="S121" s="151"/>
      <c r="T121" s="160"/>
      <c r="V121" s="159">
        <v>1000</v>
      </c>
      <c r="W121" s="151"/>
      <c r="X121" s="160"/>
    </row>
    <row r="122" spans="1:24" x14ac:dyDescent="0.25">
      <c r="B122" s="159">
        <v>10</v>
      </c>
      <c r="C122" s="151"/>
      <c r="D122" s="160"/>
      <c r="F122" s="159">
        <v>200</v>
      </c>
      <c r="G122" s="151"/>
      <c r="H122" s="160"/>
      <c r="J122" s="159">
        <v>11</v>
      </c>
      <c r="K122" s="151"/>
      <c r="L122" s="160"/>
      <c r="N122" s="159">
        <v>11</v>
      </c>
      <c r="O122" s="151"/>
      <c r="P122" s="160"/>
      <c r="R122" s="159">
        <v>27000</v>
      </c>
      <c r="S122" s="151"/>
      <c r="T122" s="160"/>
      <c r="V122" s="159">
        <v>1000</v>
      </c>
      <c r="W122" s="151"/>
      <c r="X122" s="160"/>
    </row>
    <row r="123" spans="1:24" x14ac:dyDescent="0.25">
      <c r="B123" s="159" t="s">
        <v>494</v>
      </c>
      <c r="C123" s="151" t="s">
        <v>495</v>
      </c>
      <c r="D123" s="160" t="s">
        <v>496</v>
      </c>
      <c r="F123" s="161" t="s">
        <v>494</v>
      </c>
      <c r="G123" s="162" t="s">
        <v>497</v>
      </c>
      <c r="H123" s="163" t="s">
        <v>496</v>
      </c>
      <c r="J123" s="161" t="s">
        <v>494</v>
      </c>
      <c r="K123" s="162" t="s">
        <v>498</v>
      </c>
      <c r="L123" s="163" t="s">
        <v>496</v>
      </c>
      <c r="N123" s="161" t="s">
        <v>494</v>
      </c>
      <c r="O123" s="162" t="s">
        <v>499</v>
      </c>
      <c r="P123" s="163" t="s">
        <v>496</v>
      </c>
      <c r="R123" s="161" t="s">
        <v>494</v>
      </c>
      <c r="S123" s="162" t="s">
        <v>500</v>
      </c>
      <c r="T123" s="163" t="s">
        <v>496</v>
      </c>
      <c r="V123" s="161" t="s">
        <v>494</v>
      </c>
      <c r="W123" s="162" t="s">
        <v>501</v>
      </c>
      <c r="X123" s="163" t="s">
        <v>496</v>
      </c>
    </row>
    <row r="124" spans="1:24" x14ac:dyDescent="0.25">
      <c r="B124" s="159">
        <v>1990</v>
      </c>
      <c r="C124" s="151">
        <v>500</v>
      </c>
      <c r="D124" s="160">
        <v>19.607843137254903</v>
      </c>
      <c r="F124" s="159">
        <v>1990</v>
      </c>
      <c r="G124" s="151">
        <v>600</v>
      </c>
      <c r="H124" s="160">
        <v>3</v>
      </c>
      <c r="J124" s="159">
        <v>1990</v>
      </c>
      <c r="K124" s="151">
        <v>350</v>
      </c>
      <c r="L124" s="160">
        <v>31.818181818181817</v>
      </c>
      <c r="N124" s="159">
        <v>1990</v>
      </c>
      <c r="O124" s="151">
        <v>2283</v>
      </c>
      <c r="P124" s="160">
        <v>14.006134969325153</v>
      </c>
      <c r="R124" s="159">
        <v>1990</v>
      </c>
      <c r="S124" s="151">
        <v>27000</v>
      </c>
      <c r="T124" s="160">
        <v>1</v>
      </c>
      <c r="V124" s="159">
        <v>1990</v>
      </c>
      <c r="W124" s="151">
        <v>2000</v>
      </c>
      <c r="X124" s="160">
        <v>1</v>
      </c>
    </row>
    <row r="125" spans="1:24" x14ac:dyDescent="0.25">
      <c r="B125" s="159">
        <v>1995</v>
      </c>
      <c r="C125" s="151">
        <v>340</v>
      </c>
      <c r="D125" s="160">
        <v>13.333333333333334</v>
      </c>
      <c r="F125" s="164">
        <v>1995</v>
      </c>
      <c r="G125" s="165">
        <v>350</v>
      </c>
      <c r="H125" s="166">
        <v>1.75</v>
      </c>
      <c r="J125" s="164">
        <v>1995</v>
      </c>
      <c r="K125" s="165">
        <v>200</v>
      </c>
      <c r="L125" s="166">
        <v>18.181818181818183</v>
      </c>
      <c r="N125" s="164">
        <v>1995</v>
      </c>
      <c r="O125" s="165">
        <v>2283</v>
      </c>
      <c r="P125" s="166">
        <v>14.006134969325153</v>
      </c>
      <c r="R125" s="164">
        <v>1995</v>
      </c>
      <c r="S125" s="165">
        <v>27000</v>
      </c>
      <c r="T125" s="166">
        <v>1</v>
      </c>
      <c r="V125" s="164">
        <v>1995</v>
      </c>
      <c r="W125" s="165">
        <v>2000</v>
      </c>
      <c r="X125" s="166">
        <v>1</v>
      </c>
    </row>
    <row r="126" spans="1:24" x14ac:dyDescent="0.25">
      <c r="B126" s="164">
        <v>2000</v>
      </c>
      <c r="C126" s="165">
        <v>200</v>
      </c>
      <c r="D126" s="166">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37"/>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67"/>
      <c r="B129" s="168">
        <v>2015</v>
      </c>
      <c r="C129" s="168">
        <v>25.5</v>
      </c>
      <c r="D129" s="168">
        <v>1</v>
      </c>
      <c r="E129" s="168"/>
      <c r="F129" s="169">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70"/>
      <c r="B130" s="171">
        <v>2017</v>
      </c>
      <c r="C130" s="171">
        <v>10</v>
      </c>
      <c r="D130" s="171">
        <v>0.39215686274509803</v>
      </c>
      <c r="E130" s="172"/>
      <c r="F130" s="173">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70"/>
      <c r="B131" s="174">
        <v>2020</v>
      </c>
      <c r="C131" s="171">
        <v>10</v>
      </c>
      <c r="D131" s="171">
        <v>0.39215686274509803</v>
      </c>
      <c r="E131" s="172"/>
      <c r="F131" s="175"/>
    </row>
    <row r="132" spans="1:24" x14ac:dyDescent="0.25">
      <c r="A132" s="170"/>
      <c r="B132" s="174"/>
      <c r="C132" s="174"/>
      <c r="D132" s="171"/>
      <c r="E132" s="174"/>
      <c r="F132" s="175"/>
    </row>
    <row r="133" spans="1:24" x14ac:dyDescent="0.25">
      <c r="A133" s="170" t="s">
        <v>502</v>
      </c>
      <c r="B133" s="174"/>
      <c r="C133" s="172"/>
      <c r="D133" s="171"/>
      <c r="E133" s="171"/>
      <c r="F133" s="173"/>
    </row>
    <row r="134" spans="1:24" x14ac:dyDescent="0.25">
      <c r="A134" s="176" t="s">
        <v>503</v>
      </c>
      <c r="B134" s="177" t="s">
        <v>504</v>
      </c>
      <c r="C134" s="177" t="s">
        <v>505</v>
      </c>
      <c r="D134" s="178" t="s">
        <v>506</v>
      </c>
      <c r="E134" s="177" t="s">
        <v>507</v>
      </c>
      <c r="F134" s="179" t="s">
        <v>508</v>
      </c>
    </row>
    <row r="135" spans="1:24" x14ac:dyDescent="0.25">
      <c r="A135" t="s">
        <v>509</v>
      </c>
      <c r="B135">
        <v>1</v>
      </c>
      <c r="C135">
        <v>1000</v>
      </c>
      <c r="D135">
        <v>1000000</v>
      </c>
      <c r="E135">
        <v>453.59237000000002</v>
      </c>
      <c r="F135">
        <v>907184.74</v>
      </c>
    </row>
    <row r="136" spans="1:24" x14ac:dyDescent="0.25">
      <c r="A136" s="167" t="s">
        <v>114</v>
      </c>
      <c r="B136" s="168">
        <v>1E-3</v>
      </c>
      <c r="C136" s="168">
        <v>1</v>
      </c>
      <c r="D136" s="168">
        <v>1000</v>
      </c>
      <c r="E136" s="168">
        <v>0.45359237000000002</v>
      </c>
      <c r="F136" s="169">
        <v>907.18474000000003</v>
      </c>
    </row>
    <row r="137" spans="1:24" x14ac:dyDescent="0.25">
      <c r="A137" s="170" t="s">
        <v>510</v>
      </c>
      <c r="B137" s="149">
        <v>9.9999999999999995E-7</v>
      </c>
      <c r="C137" s="180">
        <v>1E-3</v>
      </c>
      <c r="D137" s="181">
        <v>1</v>
      </c>
      <c r="E137" s="182">
        <v>4.5359237000000004E-4</v>
      </c>
      <c r="F137" s="183">
        <v>0.90718474000000004</v>
      </c>
    </row>
    <row r="138" spans="1:24" x14ac:dyDescent="0.25">
      <c r="A138" s="170" t="s">
        <v>511</v>
      </c>
      <c r="B138" s="171">
        <v>2.2046226218487759E-3</v>
      </c>
      <c r="C138" s="171">
        <v>2.2046226218487757</v>
      </c>
      <c r="D138" s="171">
        <v>2204.6226218487759</v>
      </c>
      <c r="E138" s="171">
        <v>1</v>
      </c>
      <c r="F138" s="173">
        <v>2000</v>
      </c>
    </row>
    <row r="139" spans="1:24" x14ac:dyDescent="0.25">
      <c r="A139" s="170" t="s">
        <v>512</v>
      </c>
      <c r="B139" s="171">
        <v>1.102311310924388E-6</v>
      </c>
      <c r="C139" s="172">
        <v>1.1023113109243879E-3</v>
      </c>
      <c r="D139" s="171">
        <v>1.1023113109243878</v>
      </c>
      <c r="E139" s="172">
        <v>5.0000000000000001E-4</v>
      </c>
      <c r="F139" s="175">
        <v>1</v>
      </c>
    </row>
    <row r="140" spans="1:24" x14ac:dyDescent="0.25">
      <c r="A140" s="170"/>
      <c r="B140" s="151"/>
      <c r="C140" s="174"/>
      <c r="D140" s="172"/>
      <c r="E140" s="171"/>
      <c r="F140" s="175"/>
    </row>
    <row r="141" spans="1:24" x14ac:dyDescent="0.25">
      <c r="A141" s="176" t="s">
        <v>513</v>
      </c>
      <c r="B141" s="165" t="s">
        <v>514</v>
      </c>
      <c r="C141" s="177" t="s">
        <v>515</v>
      </c>
      <c r="D141" s="178" t="s">
        <v>516</v>
      </c>
      <c r="E141" s="178" t="s">
        <v>517</v>
      </c>
      <c r="F141" s="179" t="s">
        <v>518</v>
      </c>
    </row>
    <row r="142" spans="1:24" x14ac:dyDescent="0.25">
      <c r="A142" t="s">
        <v>519</v>
      </c>
      <c r="B142">
        <v>1</v>
      </c>
      <c r="C142">
        <v>9.9999999999999995E-7</v>
      </c>
      <c r="D142">
        <v>1E-3</v>
      </c>
      <c r="E142">
        <v>3.7854109999999998E-3</v>
      </c>
      <c r="F142">
        <v>2.8316846999999999E-2</v>
      </c>
    </row>
    <row r="143" spans="1:24" x14ac:dyDescent="0.25">
      <c r="A143" s="167" t="s">
        <v>520</v>
      </c>
      <c r="B143" s="168">
        <v>1000000</v>
      </c>
      <c r="C143" s="168">
        <v>1</v>
      </c>
      <c r="D143" s="168">
        <v>1000.0000000000001</v>
      </c>
      <c r="E143" s="168">
        <v>3785.4110000000001</v>
      </c>
      <c r="F143" s="168">
        <v>28316.847000000002</v>
      </c>
      <c r="G143" s="168"/>
      <c r="H143" s="168"/>
      <c r="I143" s="169"/>
    </row>
    <row r="144" spans="1:24" x14ac:dyDescent="0.25">
      <c r="A144" s="170" t="s">
        <v>521</v>
      </c>
      <c r="B144" s="171">
        <v>1000</v>
      </c>
      <c r="C144" s="171">
        <v>1E-3</v>
      </c>
      <c r="D144" s="171">
        <v>1</v>
      </c>
      <c r="E144" s="171">
        <v>3.7854109999999999</v>
      </c>
      <c r="F144" s="171">
        <v>28.316846999999999</v>
      </c>
      <c r="G144" s="171"/>
      <c r="H144" s="171"/>
      <c r="I144" s="131"/>
    </row>
    <row r="145" spans="1:9" x14ac:dyDescent="0.25">
      <c r="A145" s="170" t="s">
        <v>522</v>
      </c>
      <c r="B145" s="172">
        <v>264.17210707106841</v>
      </c>
      <c r="C145" s="171">
        <v>2.6417210707106839E-4</v>
      </c>
      <c r="D145" s="171">
        <v>0.26417210707106842</v>
      </c>
      <c r="E145" s="151">
        <v>1</v>
      </c>
      <c r="F145" s="171">
        <v>7.4805211375990615</v>
      </c>
      <c r="G145" s="172"/>
      <c r="H145" s="171"/>
      <c r="I145" s="131"/>
    </row>
    <row r="146" spans="1:9" x14ac:dyDescent="0.25">
      <c r="A146" s="170" t="s">
        <v>523</v>
      </c>
      <c r="B146" s="174">
        <v>35.314666212661322</v>
      </c>
      <c r="C146" s="172">
        <v>3.5314666212661319E-5</v>
      </c>
      <c r="D146" s="171">
        <v>3.5314666212661321E-2</v>
      </c>
      <c r="E146" s="184">
        <v>0.13368052594273649</v>
      </c>
      <c r="F146" s="151">
        <v>1</v>
      </c>
      <c r="G146" s="174"/>
      <c r="H146" s="171"/>
      <c r="I146" s="131"/>
    </row>
    <row r="147" spans="1:9" x14ac:dyDescent="0.25">
      <c r="A147" s="170"/>
      <c r="B147" s="174"/>
      <c r="C147" s="172"/>
      <c r="D147" s="171"/>
      <c r="E147" s="171"/>
      <c r="F147" s="171"/>
      <c r="G147" s="172"/>
      <c r="H147" s="171"/>
      <c r="I147" s="131"/>
    </row>
    <row r="148" spans="1:9" x14ac:dyDescent="0.25">
      <c r="A148" s="170" t="s">
        <v>524</v>
      </c>
      <c r="B148" s="185" t="s">
        <v>525</v>
      </c>
      <c r="C148" s="174" t="s">
        <v>526</v>
      </c>
      <c r="D148" s="172" t="s">
        <v>527</v>
      </c>
      <c r="E148" s="172" t="s">
        <v>528</v>
      </c>
      <c r="F148" s="171" t="s">
        <v>529</v>
      </c>
      <c r="G148" s="174" t="s">
        <v>530</v>
      </c>
      <c r="H148" s="171" t="s">
        <v>531</v>
      </c>
      <c r="I148" s="131" t="s">
        <v>532</v>
      </c>
    </row>
    <row r="149" spans="1:9" x14ac:dyDescent="0.25">
      <c r="A149" s="170" t="s">
        <v>533</v>
      </c>
      <c r="B149" s="174">
        <v>1</v>
      </c>
      <c r="C149" s="172">
        <v>1000</v>
      </c>
      <c r="D149" s="171">
        <v>1000000</v>
      </c>
      <c r="E149" s="172">
        <v>3600</v>
      </c>
      <c r="F149" s="171">
        <v>3600000</v>
      </c>
      <c r="G149" s="171">
        <v>1055.05585</v>
      </c>
      <c r="H149" s="171">
        <v>1055055850</v>
      </c>
      <c r="I149" s="131">
        <v>2684519.5376862194</v>
      </c>
    </row>
    <row r="150" spans="1:9" x14ac:dyDescent="0.25">
      <c r="A150" s="170" t="s">
        <v>534</v>
      </c>
      <c r="B150" s="186">
        <v>1E-3</v>
      </c>
      <c r="C150" s="174">
        <v>1</v>
      </c>
      <c r="D150" s="174">
        <v>1000</v>
      </c>
      <c r="E150" s="187">
        <v>3.6</v>
      </c>
      <c r="F150" s="174">
        <v>3600</v>
      </c>
      <c r="G150" s="174">
        <v>1.05505585</v>
      </c>
      <c r="H150" s="171">
        <v>1055055.8500000001</v>
      </c>
      <c r="I150" s="131">
        <v>2684.5195376862198</v>
      </c>
    </row>
    <row r="151" spans="1:9" x14ac:dyDescent="0.25">
      <c r="A151" s="176" t="s">
        <v>535</v>
      </c>
      <c r="B151" s="133">
        <v>9.9999999999999995E-7</v>
      </c>
      <c r="C151" s="133">
        <v>1E-3</v>
      </c>
      <c r="D151" s="133">
        <v>1</v>
      </c>
      <c r="E151" s="133">
        <v>3.5999999999999999E-3</v>
      </c>
      <c r="F151" s="133">
        <v>3.6</v>
      </c>
      <c r="G151" s="133">
        <v>1.0550558499999999E-3</v>
      </c>
      <c r="H151" s="133">
        <v>1055.05585</v>
      </c>
      <c r="I151" s="134">
        <v>2.6845195376862194</v>
      </c>
    </row>
    <row r="152" spans="1:9" x14ac:dyDescent="0.25">
      <c r="A152" t="s">
        <v>536</v>
      </c>
      <c r="B152">
        <v>2.7777777777777778E-4</v>
      </c>
      <c r="C152">
        <v>0.27777777777777779</v>
      </c>
      <c r="D152">
        <v>277.77777777777777</v>
      </c>
      <c r="E152">
        <v>1</v>
      </c>
      <c r="F152">
        <v>1000</v>
      </c>
      <c r="G152">
        <v>0.29307106944444444</v>
      </c>
      <c r="H152">
        <v>293071.06944444444</v>
      </c>
      <c r="I152">
        <v>745.69987157950538</v>
      </c>
    </row>
    <row r="153" spans="1:9" x14ac:dyDescent="0.25">
      <c r="A153" t="s">
        <v>537</v>
      </c>
      <c r="B153">
        <v>2.7777777777777776E-7</v>
      </c>
      <c r="C153">
        <v>2.7777777777777778E-4</v>
      </c>
      <c r="D153">
        <v>0.27777777777777779</v>
      </c>
      <c r="E153">
        <v>1E-3</v>
      </c>
      <c r="F153">
        <v>1</v>
      </c>
      <c r="G153">
        <v>2.9307106944444444E-4</v>
      </c>
      <c r="H153">
        <v>293.07106944444445</v>
      </c>
      <c r="I153">
        <v>0.74569987157950535</v>
      </c>
    </row>
    <row r="154" spans="1:9" x14ac:dyDescent="0.25">
      <c r="A154" t="s">
        <v>538</v>
      </c>
      <c r="B154">
        <v>9.4781712266701337E-4</v>
      </c>
      <c r="C154">
        <v>0.94781712266701335</v>
      </c>
      <c r="D154">
        <v>947.81712266701334</v>
      </c>
      <c r="E154">
        <v>3.4121416416012482</v>
      </c>
      <c r="F154">
        <v>3412.141641601248</v>
      </c>
      <c r="G154">
        <v>1</v>
      </c>
      <c r="H154">
        <v>1000000</v>
      </c>
      <c r="I154">
        <v>2544.4335839531336</v>
      </c>
    </row>
    <row r="155" spans="1:9" x14ac:dyDescent="0.25">
      <c r="A155" t="s">
        <v>539</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540</v>
      </c>
      <c r="B156">
        <v>3.72506136E-7</v>
      </c>
      <c r="C156">
        <v>3.7250613599999999E-4</v>
      </c>
      <c r="D156">
        <v>0.37250613599999999</v>
      </c>
      <c r="E156">
        <v>1.3410220896E-3</v>
      </c>
      <c r="F156">
        <v>1.3410220896</v>
      </c>
      <c r="G156">
        <v>3.9301477794769559E-4</v>
      </c>
      <c r="H156">
        <v>393.01477794769556</v>
      </c>
      <c r="I156">
        <v>1</v>
      </c>
    </row>
    <row r="158" spans="1:9" x14ac:dyDescent="0.25">
      <c r="A158" t="s">
        <v>590</v>
      </c>
      <c r="B158" t="s">
        <v>591</v>
      </c>
      <c r="C158" t="s">
        <v>592</v>
      </c>
      <c r="D158" t="s">
        <v>593</v>
      </c>
      <c r="E158" t="s">
        <v>594</v>
      </c>
      <c r="F158" t="s">
        <v>595</v>
      </c>
    </row>
    <row r="159" spans="1:9" x14ac:dyDescent="0.25">
      <c r="A159" t="s">
        <v>591</v>
      </c>
      <c r="B159">
        <v>1</v>
      </c>
      <c r="C159">
        <v>1000</v>
      </c>
      <c r="D159">
        <v>1000000</v>
      </c>
      <c r="E159">
        <v>304.8</v>
      </c>
      <c r="F159">
        <v>1609340</v>
      </c>
    </row>
    <row r="160" spans="1:9" x14ac:dyDescent="0.25">
      <c r="A160" t="s">
        <v>592</v>
      </c>
      <c r="B160">
        <v>1E-3</v>
      </c>
      <c r="C160">
        <v>1</v>
      </c>
      <c r="D160">
        <v>1000</v>
      </c>
      <c r="E160">
        <v>0.30480000000000002</v>
      </c>
      <c r="F160">
        <v>1609.34</v>
      </c>
    </row>
    <row r="161" spans="1:6" x14ac:dyDescent="0.25">
      <c r="A161" t="s">
        <v>593</v>
      </c>
      <c r="B161">
        <v>9.9999999999999995E-7</v>
      </c>
      <c r="C161">
        <v>1E-3</v>
      </c>
      <c r="D161">
        <v>1</v>
      </c>
      <c r="E161">
        <v>3.0480000000000004E-4</v>
      </c>
      <c r="F161">
        <v>1.60934</v>
      </c>
    </row>
    <row r="162" spans="1:6" x14ac:dyDescent="0.25">
      <c r="A162" t="s">
        <v>594</v>
      </c>
      <c r="B162">
        <v>3.2808398950131233E-3</v>
      </c>
      <c r="C162">
        <v>3.2808398950131235</v>
      </c>
      <c r="D162">
        <v>3280.8398950131236</v>
      </c>
      <c r="E162">
        <v>1</v>
      </c>
      <c r="F162">
        <v>5280</v>
      </c>
    </row>
    <row r="163" spans="1:6" x14ac:dyDescent="0.25">
      <c r="A163" t="s">
        <v>595</v>
      </c>
      <c r="B163">
        <v>6.2137273664980671E-7</v>
      </c>
      <c r="C163">
        <v>6.2137273664980672E-4</v>
      </c>
      <c r="D163">
        <v>0.62137273664980675</v>
      </c>
      <c r="E163">
        <v>1.8939393939393939E-4</v>
      </c>
      <c r="F16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51"/>
  <sheetViews>
    <sheetView topLeftCell="A7" workbookViewId="0">
      <selection activeCell="H47" sqref="H47"/>
    </sheetView>
  </sheetViews>
  <sheetFormatPr defaultRowHeight="15" x14ac:dyDescent="0.25"/>
  <cols>
    <col min="1" max="1" width="44.5703125" customWidth="1"/>
    <col min="2" max="4" width="13.5703125" style="18" customWidth="1"/>
    <col min="5" max="5" width="16.28515625" style="18"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32" t="s">
        <v>213</v>
      </c>
      <c r="B1" s="33" t="s">
        <v>126</v>
      </c>
      <c r="C1" s="33" t="s">
        <v>38</v>
      </c>
      <c r="D1" s="33" t="s">
        <v>43</v>
      </c>
      <c r="E1" s="34" t="s">
        <v>214</v>
      </c>
      <c r="F1" s="35" t="s">
        <v>113</v>
      </c>
      <c r="G1" s="20" t="s">
        <v>215</v>
      </c>
    </row>
    <row r="2" spans="1:7" x14ac:dyDescent="0.25">
      <c r="A2" s="31" t="s">
        <v>225</v>
      </c>
      <c r="B2" s="29"/>
      <c r="C2" s="29"/>
      <c r="D2" s="29"/>
      <c r="E2" s="29"/>
      <c r="F2" s="30"/>
    </row>
    <row r="3" spans="1:7" x14ac:dyDescent="0.25">
      <c r="A3" t="s">
        <v>226</v>
      </c>
      <c r="B3" s="21">
        <f>'Uranium, Coal, MSW, Hydrogen'!B13</f>
        <v>705.25</v>
      </c>
      <c r="C3" s="21">
        <f>'Uranium, Coal, MSW, Hydrogen'!C13</f>
        <v>6</v>
      </c>
      <c r="D3" s="21">
        <f>'Uranium, Coal, MSW, Hydrogen'!D13</f>
        <v>97</v>
      </c>
      <c r="E3" s="23">
        <f>B3+C3-D3</f>
        <v>614.25</v>
      </c>
      <c r="F3" t="s">
        <v>212</v>
      </c>
    </row>
    <row r="4" spans="1:7" x14ac:dyDescent="0.25">
      <c r="A4" t="s">
        <v>216</v>
      </c>
      <c r="B4" s="233">
        <f>'AEO 2022 Table 1'!C18</f>
        <v>35.682777000000002</v>
      </c>
      <c r="C4" s="22">
        <f>'AEO 2022 Table 1'!C30</f>
        <v>2.798295</v>
      </c>
      <c r="D4" s="22">
        <f>'AEO 2022 Table 1'!C36</f>
        <v>6.8096719999999999</v>
      </c>
      <c r="E4" s="23">
        <f t="shared" ref="E4:E5" si="0">B4+C4-D4</f>
        <v>31.671400000000006</v>
      </c>
      <c r="F4" s="3" t="s">
        <v>217</v>
      </c>
    </row>
    <row r="5" spans="1:7" x14ac:dyDescent="0.25">
      <c r="A5" t="s">
        <v>218</v>
      </c>
      <c r="B5" s="22">
        <f>'Uranium, Coal, MSW, Hydrogen'!B3</f>
        <v>3</v>
      </c>
      <c r="C5" s="18">
        <f>'Uranium, Coal, MSW, Hydrogen'!C3</f>
        <v>40</v>
      </c>
      <c r="D5" s="18">
        <f>'Uranium, Coal, MSW, Hydrogen'!D3</f>
        <v>0</v>
      </c>
      <c r="E5" s="18">
        <f t="shared" si="0"/>
        <v>43</v>
      </c>
      <c r="F5" s="3" t="s">
        <v>211</v>
      </c>
    </row>
    <row r="6" spans="1:7" x14ac:dyDescent="0.25">
      <c r="A6" s="7" t="s">
        <v>228</v>
      </c>
      <c r="B6" s="29"/>
      <c r="C6" s="29"/>
      <c r="D6" s="29"/>
      <c r="E6" s="29"/>
      <c r="F6" s="30"/>
    </row>
    <row r="7" spans="1:7" x14ac:dyDescent="0.25">
      <c r="A7" s="7" t="s">
        <v>229</v>
      </c>
      <c r="B7" s="29"/>
      <c r="C7" s="29"/>
      <c r="D7" s="29"/>
      <c r="E7" s="29"/>
      <c r="F7" s="30"/>
    </row>
    <row r="8" spans="1:7" x14ac:dyDescent="0.25">
      <c r="A8" s="7" t="s">
        <v>230</v>
      </c>
      <c r="B8" s="29"/>
      <c r="C8" s="29"/>
      <c r="D8" s="29"/>
      <c r="E8" s="29"/>
      <c r="F8" s="30"/>
    </row>
    <row r="9" spans="1:7" x14ac:dyDescent="0.25">
      <c r="A9" t="s">
        <v>219</v>
      </c>
      <c r="B9" s="18">
        <f>'Biomass Data'!A33</f>
        <v>9273039</v>
      </c>
      <c r="C9" s="23">
        <f>'Biomass Data'!A50</f>
        <v>308394.01948677417</v>
      </c>
      <c r="D9" s="18">
        <f>'Biomass Data'!A36</f>
        <v>6949904</v>
      </c>
      <c r="E9" s="23">
        <f t="shared" ref="E9:E14" si="1">B9+C9-D9</f>
        <v>2631529.0194867738</v>
      </c>
      <c r="F9" s="3" t="s">
        <v>553</v>
      </c>
    </row>
    <row r="10" spans="1:7" x14ac:dyDescent="0.25">
      <c r="A10" t="s">
        <v>220</v>
      </c>
      <c r="B10" s="18">
        <f>SUM('Petroleum and Biofuel Data'!D32:E32)</f>
        <v>3634459</v>
      </c>
      <c r="C10" s="18">
        <f>'Petroleum and Biofuel Data'!F32</f>
        <v>11784</v>
      </c>
      <c r="D10" s="18">
        <f>'Petroleum and Biofuel Data'!K32</f>
        <v>273483</v>
      </c>
      <c r="E10" s="18">
        <f t="shared" si="1"/>
        <v>3372760</v>
      </c>
      <c r="F10" s="3" t="s">
        <v>221</v>
      </c>
    </row>
    <row r="11" spans="1:7" x14ac:dyDescent="0.25">
      <c r="A11" t="s">
        <v>231</v>
      </c>
      <c r="B11" s="18">
        <f>'Petroleum and Biofuel Data'!E38</f>
        <v>1833879</v>
      </c>
      <c r="C11" s="18">
        <f>'Petroleum and Biofuel Data'!F38</f>
        <v>54975</v>
      </c>
      <c r="D11" s="18">
        <f>'Petroleum and Biofuel Data'!K38</f>
        <v>504155</v>
      </c>
      <c r="E11" s="18">
        <f t="shared" si="1"/>
        <v>1384699</v>
      </c>
      <c r="F11" s="3" t="s">
        <v>221</v>
      </c>
    </row>
    <row r="12" spans="1:7" x14ac:dyDescent="0.25">
      <c r="A12" t="s">
        <v>232</v>
      </c>
      <c r="B12" s="18">
        <f>'Petroleum and Biofuel Data'!D23</f>
        <v>379435</v>
      </c>
      <c r="C12" s="18">
        <f>'Petroleum and Biofuel Data'!F23</f>
        <v>1824</v>
      </c>
      <c r="D12" s="18">
        <f>'Petroleum and Biofuel Data'!K23</f>
        <v>33092</v>
      </c>
      <c r="E12" s="18">
        <f t="shared" si="1"/>
        <v>348167</v>
      </c>
      <c r="F12" s="3" t="s">
        <v>221</v>
      </c>
    </row>
    <row r="13" spans="1:7" x14ac:dyDescent="0.25">
      <c r="A13" t="s">
        <v>233</v>
      </c>
      <c r="B13" s="18">
        <f>'Petroleum and Biofuel Data'!D24</f>
        <v>37993</v>
      </c>
      <c r="C13" s="18">
        <f>'Petroleum and Biofuel Data'!F24</f>
        <v>13883</v>
      </c>
      <c r="D13" s="18">
        <f>'Petroleum and Biofuel Data'!K24</f>
        <v>2228</v>
      </c>
      <c r="E13" s="18">
        <f t="shared" si="1"/>
        <v>49648</v>
      </c>
      <c r="F13" s="3" t="s">
        <v>221</v>
      </c>
    </row>
    <row r="14" spans="1:7" x14ac:dyDescent="0.25">
      <c r="A14" t="s">
        <v>222</v>
      </c>
      <c r="B14" s="18">
        <f>SUM('Petroleum and Biofuel Data'!E36:E37)</f>
        <v>623914</v>
      </c>
      <c r="C14" s="18">
        <f>SUM('Petroleum and Biofuel Data'!F36:F37)</f>
        <v>59702</v>
      </c>
      <c r="D14" s="18">
        <f>SUM('Petroleum and Biofuel Data'!K36:K37)</f>
        <v>69428</v>
      </c>
      <c r="E14" s="18">
        <f t="shared" si="1"/>
        <v>614188</v>
      </c>
      <c r="F14" s="3" t="s">
        <v>221</v>
      </c>
    </row>
    <row r="15" spans="1:7" x14ac:dyDescent="0.25">
      <c r="A15" s="7" t="s">
        <v>274</v>
      </c>
      <c r="B15" s="29"/>
      <c r="C15" s="29"/>
      <c r="D15" s="29"/>
      <c r="E15" s="29"/>
      <c r="F15" s="30"/>
    </row>
    <row r="16" spans="1:7" x14ac:dyDescent="0.25">
      <c r="A16" s="7" t="s">
        <v>235</v>
      </c>
      <c r="B16" s="29"/>
      <c r="C16" s="29"/>
      <c r="D16" s="29"/>
      <c r="E16" s="29"/>
      <c r="F16" s="30"/>
    </row>
    <row r="17" spans="1:10" x14ac:dyDescent="0.25">
      <c r="A17" t="s">
        <v>236</v>
      </c>
      <c r="B17" s="23">
        <f>'Uranium, Coal, MSW, Hydrogen'!B14</f>
        <v>69.75</v>
      </c>
      <c r="C17" s="18">
        <f>'Uranium, Coal, MSW, Hydrogen'!C14</f>
        <v>0</v>
      </c>
      <c r="D17" s="18">
        <f>'Uranium, Coal, MSW, Hydrogen'!D14</f>
        <v>0</v>
      </c>
      <c r="E17" s="23">
        <f t="shared" ref="E17:E22" si="2">B17+C17-D17</f>
        <v>69.75</v>
      </c>
      <c r="F17" t="s">
        <v>212</v>
      </c>
    </row>
    <row r="18" spans="1:10" x14ac:dyDescent="0.25">
      <c r="A18" t="s">
        <v>223</v>
      </c>
      <c r="B18" s="189">
        <f>'Petroleum and Biofuel Data'!C5</f>
        <v>4083494</v>
      </c>
      <c r="C18" s="18">
        <f>'Petroleum and Biofuel Data'!F5</f>
        <v>2230000</v>
      </c>
      <c r="D18" s="18">
        <f>'Petroleum and Biofuel Data'!K5</f>
        <v>1087638</v>
      </c>
      <c r="E18" s="18">
        <f t="shared" si="2"/>
        <v>5225856</v>
      </c>
      <c r="F18" s="3" t="s">
        <v>221</v>
      </c>
    </row>
    <row r="19" spans="1:10" x14ac:dyDescent="0.25">
      <c r="A19" t="s">
        <v>237</v>
      </c>
      <c r="B19" s="18">
        <f>'Petroleum and Biofuel Data'!E42</f>
        <v>155851</v>
      </c>
      <c r="C19" s="18">
        <f>'Petroleum and Biofuel Data'!F42</f>
        <v>69015</v>
      </c>
      <c r="D19" s="18">
        <f>'Petroleum and Biofuel Data'!K42</f>
        <v>112240</v>
      </c>
      <c r="E19" s="18">
        <f t="shared" si="2"/>
        <v>112626</v>
      </c>
      <c r="F19" s="3" t="s">
        <v>221</v>
      </c>
    </row>
    <row r="20" spans="1:10" x14ac:dyDescent="0.25">
      <c r="A20" t="s">
        <v>224</v>
      </c>
      <c r="B20" s="18">
        <f>SUM('Petroleum and Biofuel Data'!C9:E11)</f>
        <v>1086564</v>
      </c>
      <c r="C20" s="18">
        <f>SUM('Petroleum and Biofuel Data'!F9:F11)</f>
        <v>57060</v>
      </c>
      <c r="D20" s="18">
        <f>SUM('Petroleum and Biofuel Data'!K9:K11)</f>
        <v>628490</v>
      </c>
      <c r="E20" s="18">
        <f t="shared" si="2"/>
        <v>515134</v>
      </c>
      <c r="F20" s="3" t="s">
        <v>221</v>
      </c>
    </row>
    <row r="21" spans="1:10" x14ac:dyDescent="0.25">
      <c r="A21" t="s">
        <v>238</v>
      </c>
      <c r="B21" s="18">
        <f>'Uranium, Coal, MSW, Hydrogen'!A18</f>
        <v>262.39999999999998</v>
      </c>
      <c r="C21" s="18">
        <v>0</v>
      </c>
      <c r="D21" s="18">
        <v>0</v>
      </c>
      <c r="E21" s="18">
        <f t="shared" si="2"/>
        <v>262.39999999999998</v>
      </c>
      <c r="F21" s="3" t="s">
        <v>212</v>
      </c>
      <c r="I21" s="194"/>
    </row>
    <row r="22" spans="1:10" x14ac:dyDescent="0.25">
      <c r="A22" t="s">
        <v>239</v>
      </c>
      <c r="B22" s="18">
        <f>'Uranium, Coal, MSW, Hydrogen'!A35</f>
        <v>10</v>
      </c>
      <c r="C22" s="18">
        <v>0</v>
      </c>
      <c r="D22" s="18">
        <v>0</v>
      </c>
      <c r="E22" s="18">
        <f t="shared" si="2"/>
        <v>10</v>
      </c>
      <c r="F22" s="3" t="s">
        <v>265</v>
      </c>
    </row>
    <row r="24" spans="1:10" x14ac:dyDescent="0.25">
      <c r="A24" s="188" t="s">
        <v>541</v>
      </c>
      <c r="B24" s="189"/>
      <c r="C24" s="189"/>
      <c r="D24" s="189"/>
      <c r="E24" s="189"/>
      <c r="F24" s="190"/>
    </row>
    <row r="25" spans="1:10" x14ac:dyDescent="0.25">
      <c r="A25" s="32" t="s">
        <v>213</v>
      </c>
      <c r="B25" s="33" t="s">
        <v>126</v>
      </c>
      <c r="C25" s="33" t="s">
        <v>38</v>
      </c>
      <c r="D25" s="33" t="s">
        <v>43</v>
      </c>
      <c r="E25" s="34" t="s">
        <v>214</v>
      </c>
      <c r="F25" s="35" t="s">
        <v>113</v>
      </c>
      <c r="H25" s="195" t="s">
        <v>555</v>
      </c>
      <c r="I25" s="6"/>
      <c r="J25" s="6"/>
    </row>
    <row r="26" spans="1:10" x14ac:dyDescent="0.25">
      <c r="A26" s="31" t="s">
        <v>225</v>
      </c>
      <c r="B26" s="29"/>
      <c r="C26" s="29"/>
      <c r="D26" s="29"/>
      <c r="E26" s="29"/>
      <c r="F26" s="30"/>
    </row>
    <row r="27" spans="1:10" x14ac:dyDescent="0.25">
      <c r="A27" t="s">
        <v>226</v>
      </c>
      <c r="B27" s="191">
        <f>B3*$H27</f>
        <v>1.3864106347E+16</v>
      </c>
      <c r="C27" s="191">
        <f>C3*$H27</f>
        <v>117950568000000</v>
      </c>
      <c r="D27" s="191">
        <f t="shared" ref="D27:E27" si="3">D3*$H27</f>
        <v>1906867516000000</v>
      </c>
      <c r="E27" s="191">
        <f t="shared" si="3"/>
        <v>1.2075189399E+16</v>
      </c>
      <c r="F27" t="s">
        <v>538</v>
      </c>
      <c r="H27">
        <f>'AEO 2023 Table 71'!$C66*10^12</f>
        <v>19658428000000</v>
      </c>
      <c r="I27" t="s">
        <v>554</v>
      </c>
      <c r="J27" t="s">
        <v>212</v>
      </c>
    </row>
    <row r="28" spans="1:10" x14ac:dyDescent="0.25">
      <c r="A28" t="s">
        <v>216</v>
      </c>
      <c r="B28" s="191">
        <f>B4*$H28</f>
        <v>3.5682777E+16</v>
      </c>
      <c r="C28" s="191">
        <f t="shared" ref="B28:E29" si="4">C4*$H28</f>
        <v>2798295000000000</v>
      </c>
      <c r="D28" s="191">
        <f t="shared" si="4"/>
        <v>6809672000000000</v>
      </c>
      <c r="E28" s="191">
        <f t="shared" si="4"/>
        <v>3.1671400000000004E+16</v>
      </c>
      <c r="F28" t="s">
        <v>538</v>
      </c>
      <c r="H28">
        <f>10^15</f>
        <v>1000000000000000</v>
      </c>
      <c r="I28" t="s">
        <v>554</v>
      </c>
      <c r="J28" s="3" t="s">
        <v>556</v>
      </c>
    </row>
    <row r="29" spans="1:10" x14ac:dyDescent="0.25">
      <c r="A29" t="s">
        <v>218</v>
      </c>
      <c r="B29" s="191">
        <f t="shared" si="4"/>
        <v>540000000000000</v>
      </c>
      <c r="C29" s="191">
        <f t="shared" si="4"/>
        <v>7200000000000000</v>
      </c>
      <c r="D29" s="191">
        <f t="shared" si="4"/>
        <v>0</v>
      </c>
      <c r="E29" s="191">
        <f t="shared" si="4"/>
        <v>7740000000000000</v>
      </c>
      <c r="F29" t="s">
        <v>538</v>
      </c>
      <c r="H29">
        <f>10^6*1.8*10^8</f>
        <v>180000000000000</v>
      </c>
      <c r="I29" t="s">
        <v>554</v>
      </c>
      <c r="J29" s="3" t="s">
        <v>211</v>
      </c>
    </row>
    <row r="30" spans="1:10" x14ac:dyDescent="0.25">
      <c r="A30" s="7" t="s">
        <v>228</v>
      </c>
      <c r="B30" s="192"/>
      <c r="C30" s="192"/>
      <c r="D30" s="192"/>
      <c r="E30" s="192"/>
      <c r="F30" s="30"/>
    </row>
    <row r="31" spans="1:10" x14ac:dyDescent="0.25">
      <c r="A31" s="7" t="s">
        <v>229</v>
      </c>
      <c r="B31" s="192"/>
      <c r="C31" s="192"/>
      <c r="D31" s="192"/>
      <c r="E31" s="192"/>
      <c r="F31" s="30"/>
    </row>
    <row r="32" spans="1:10" x14ac:dyDescent="0.25">
      <c r="A32" s="7" t="s">
        <v>230</v>
      </c>
      <c r="B32" s="192"/>
      <c r="C32" s="192"/>
      <c r="D32" s="192"/>
      <c r="E32" s="192"/>
      <c r="F32" s="30"/>
    </row>
    <row r="33" spans="1:10" x14ac:dyDescent="0.25">
      <c r="A33" t="s">
        <v>219</v>
      </c>
      <c r="B33" s="191">
        <f>B9*$H33</f>
        <v>166043036334000</v>
      </c>
      <c r="C33" s="191">
        <f t="shared" ref="C33:E33" si="5">C9*$H33</f>
        <v>5522103312930.1787</v>
      </c>
      <c r="D33" s="191">
        <f t="shared" si="5"/>
        <v>124444981024000</v>
      </c>
      <c r="E33" s="191">
        <f t="shared" si="5"/>
        <v>47120158622930.172</v>
      </c>
      <c r="F33" t="s">
        <v>538</v>
      </c>
      <c r="H33" s="70">
        <f>'GREET1 Fuel_Specs'!$D$81</f>
        <v>17906000</v>
      </c>
      <c r="I33" t="s">
        <v>554</v>
      </c>
      <c r="J33" s="3" t="s">
        <v>512</v>
      </c>
    </row>
    <row r="34" spans="1:10" x14ac:dyDescent="0.25">
      <c r="A34" t="s">
        <v>220</v>
      </c>
      <c r="B34" s="191">
        <f t="shared" ref="B34:E38" si="6">B10*$H34</f>
        <v>1.8360236509349E+16</v>
      </c>
      <c r="C34" s="191">
        <f t="shared" si="6"/>
        <v>59529362424000</v>
      </c>
      <c r="D34" s="191">
        <f t="shared" si="6"/>
        <v>1381557079413000</v>
      </c>
      <c r="E34" s="191">
        <f t="shared" si="6"/>
        <v>1.703820879236E+16</v>
      </c>
      <c r="F34" t="s">
        <v>538</v>
      </c>
      <c r="H34">
        <f>'AEO 2023 Table 71'!$C32*10^9</f>
        <v>5051711000</v>
      </c>
      <c r="I34" t="s">
        <v>554</v>
      </c>
      <c r="J34" s="3" t="s">
        <v>221</v>
      </c>
    </row>
    <row r="35" spans="1:10" x14ac:dyDescent="0.25">
      <c r="A35" t="s">
        <v>231</v>
      </c>
      <c r="B35" s="191">
        <f t="shared" si="6"/>
        <v>1.0682345175E+16</v>
      </c>
      <c r="C35" s="191">
        <f t="shared" si="6"/>
        <v>320229375000000</v>
      </c>
      <c r="D35" s="191">
        <f t="shared" si="6"/>
        <v>2936702875000000</v>
      </c>
      <c r="E35" s="191">
        <f t="shared" si="6"/>
        <v>8065871675000000</v>
      </c>
      <c r="F35" t="s">
        <v>538</v>
      </c>
      <c r="H35">
        <f>'AEO 2023 Table 71'!$C19*10^9</f>
        <v>5825000000</v>
      </c>
      <c r="I35" t="s">
        <v>554</v>
      </c>
      <c r="J35" s="3" t="s">
        <v>221</v>
      </c>
    </row>
    <row r="36" spans="1:10" x14ac:dyDescent="0.25">
      <c r="A36" t="s">
        <v>232</v>
      </c>
      <c r="B36" s="191">
        <f t="shared" si="6"/>
        <v>1515620096655000</v>
      </c>
      <c r="C36" s="191">
        <f t="shared" si="6"/>
        <v>7285809312000</v>
      </c>
      <c r="D36" s="191">
        <f t="shared" si="6"/>
        <v>132183114996000</v>
      </c>
      <c r="E36" s="191">
        <f t="shared" si="6"/>
        <v>1390722790971000</v>
      </c>
      <c r="F36" t="s">
        <v>538</v>
      </c>
      <c r="H36">
        <f>'AEO 2023 Table 71'!$C29*10^9</f>
        <v>3994413000</v>
      </c>
      <c r="I36" t="s">
        <v>554</v>
      </c>
      <c r="J36" s="3" t="s">
        <v>221</v>
      </c>
    </row>
    <row r="37" spans="1:10" x14ac:dyDescent="0.25">
      <c r="A37" t="s">
        <v>233</v>
      </c>
      <c r="B37" s="191">
        <f t="shared" si="6"/>
        <v>203604487000000</v>
      </c>
      <c r="C37" s="191">
        <f t="shared" si="6"/>
        <v>74398997000000</v>
      </c>
      <c r="D37" s="191">
        <f t="shared" si="6"/>
        <v>11939852000000</v>
      </c>
      <c r="E37" s="191">
        <f t="shared" si="6"/>
        <v>266063632000000</v>
      </c>
      <c r="F37" t="s">
        <v>538</v>
      </c>
      <c r="H37">
        <f>'AEO 2023 Table 71'!$C18*10^9</f>
        <v>5359000000</v>
      </c>
      <c r="I37" t="s">
        <v>554</v>
      </c>
      <c r="J37" s="3" t="s">
        <v>221</v>
      </c>
    </row>
    <row r="38" spans="1:10" x14ac:dyDescent="0.25">
      <c r="A38" t="s">
        <v>222</v>
      </c>
      <c r="B38" s="191">
        <f t="shared" si="6"/>
        <v>3537592380000000</v>
      </c>
      <c r="C38" s="191">
        <f t="shared" si="6"/>
        <v>338510340000000</v>
      </c>
      <c r="D38" s="191">
        <f t="shared" si="6"/>
        <v>393656760000000</v>
      </c>
      <c r="E38" s="191">
        <f t="shared" si="6"/>
        <v>3482445960000000</v>
      </c>
      <c r="F38" t="s">
        <v>538</v>
      </c>
      <c r="H38">
        <f>'AEO 2023 Table 71'!$C30*10^9</f>
        <v>5670000000</v>
      </c>
      <c r="I38" t="s">
        <v>554</v>
      </c>
      <c r="J38" s="3" t="s">
        <v>221</v>
      </c>
    </row>
    <row r="39" spans="1:10" x14ac:dyDescent="0.25">
      <c r="A39" s="7" t="s">
        <v>274</v>
      </c>
      <c r="B39" s="192"/>
      <c r="C39" s="192"/>
      <c r="D39" s="192"/>
      <c r="E39" s="192"/>
      <c r="F39" s="30"/>
    </row>
    <row r="40" spans="1:10" x14ac:dyDescent="0.25">
      <c r="A40" s="7" t="s">
        <v>235</v>
      </c>
      <c r="B40" s="192"/>
      <c r="C40" s="192"/>
      <c r="D40" s="192"/>
      <c r="E40" s="192"/>
      <c r="F40" s="30"/>
    </row>
    <row r="41" spans="1:10" x14ac:dyDescent="0.25">
      <c r="A41" t="s">
        <v>236</v>
      </c>
      <c r="B41" s="191">
        <f t="shared" ref="B41:E42" si="7">B17*$H41</f>
        <v>906213062527442.13</v>
      </c>
      <c r="C41" s="191">
        <f t="shared" si="7"/>
        <v>0</v>
      </c>
      <c r="D41" s="191">
        <f t="shared" si="7"/>
        <v>0</v>
      </c>
      <c r="E41" s="191">
        <f t="shared" si="7"/>
        <v>906213062527442.13</v>
      </c>
      <c r="F41" t="s">
        <v>538</v>
      </c>
      <c r="H41">
        <f>'GREET1 Fuel_Specs'!$D$69*10^6</f>
        <v>12992301971719.6</v>
      </c>
      <c r="I41" t="s">
        <v>554</v>
      </c>
      <c r="J41" t="s">
        <v>212</v>
      </c>
    </row>
    <row r="42" spans="1:10" x14ac:dyDescent="0.25">
      <c r="A42" t="s">
        <v>223</v>
      </c>
      <c r="B42" s="230">
        <f>B18*$H42</f>
        <v>2.3255085897106E+16</v>
      </c>
      <c r="C42" s="191">
        <f t="shared" si="7"/>
        <v>1.269962477E+16</v>
      </c>
      <c r="D42" s="191">
        <f t="shared" si="7"/>
        <v>6193988558562000</v>
      </c>
      <c r="E42" s="191">
        <f t="shared" si="7"/>
        <v>2.9760722108544E+16</v>
      </c>
      <c r="F42" t="s">
        <v>538</v>
      </c>
      <c r="H42" s="229">
        <f>'AEO 2023 Table 71'!C48*10^9</f>
        <v>5694899000</v>
      </c>
      <c r="I42" t="s">
        <v>554</v>
      </c>
      <c r="J42" s="3" t="s">
        <v>221</v>
      </c>
    </row>
    <row r="43" spans="1:10" x14ac:dyDescent="0.25">
      <c r="A43" t="s">
        <v>237</v>
      </c>
      <c r="B43" s="191">
        <f t="shared" ref="B43:E43" si="8">B19*$H43</f>
        <v>979835237000000</v>
      </c>
      <c r="C43" s="191">
        <f t="shared" si="8"/>
        <v>433897305000000</v>
      </c>
      <c r="D43" s="191">
        <f t="shared" si="8"/>
        <v>705652880000000</v>
      </c>
      <c r="E43" s="191">
        <f t="shared" si="8"/>
        <v>708079662000000</v>
      </c>
      <c r="F43" t="s">
        <v>538</v>
      </c>
      <c r="H43">
        <f>'AEO 2023 Table 71'!$C41*10^9</f>
        <v>6287000000</v>
      </c>
      <c r="I43" t="s">
        <v>554</v>
      </c>
      <c r="J43" s="3" t="s">
        <v>221</v>
      </c>
    </row>
    <row r="44" spans="1:10" x14ac:dyDescent="0.25">
      <c r="A44" t="s">
        <v>224</v>
      </c>
      <c r="B44" s="191">
        <f t="shared" ref="B44:E44" si="9">B20*$H44</f>
        <v>4171558240080000</v>
      </c>
      <c r="C44" s="191">
        <f t="shared" si="9"/>
        <v>219065893200000</v>
      </c>
      <c r="D44" s="191">
        <f t="shared" si="9"/>
        <v>2412911377800000</v>
      </c>
      <c r="E44" s="191">
        <f t="shared" si="9"/>
        <v>1977712755480000</v>
      </c>
      <c r="F44" t="s">
        <v>538</v>
      </c>
      <c r="H44">
        <f>'GREET1 Fuel_Specs'!$D$36*10^3*42</f>
        <v>3839220000</v>
      </c>
      <c r="I44" t="s">
        <v>554</v>
      </c>
      <c r="J44" s="3" t="s">
        <v>221</v>
      </c>
    </row>
    <row r="45" spans="1:10" x14ac:dyDescent="0.25">
      <c r="A45" t="s">
        <v>238</v>
      </c>
      <c r="B45" s="191">
        <f t="shared" ref="B45:E45" si="10">B21*$H45</f>
        <v>3564295858911020.5</v>
      </c>
      <c r="C45" s="191">
        <f t="shared" si="10"/>
        <v>0</v>
      </c>
      <c r="D45" s="191">
        <f t="shared" si="10"/>
        <v>0</v>
      </c>
      <c r="E45" s="191">
        <f t="shared" si="10"/>
        <v>3564295858911020.5</v>
      </c>
      <c r="F45" t="s">
        <v>538</v>
      </c>
      <c r="H45">
        <f>'GREET1 Fuel_Specs'!$D$90*10^6</f>
        <v>13583444584264.561</v>
      </c>
      <c r="I45" t="s">
        <v>554</v>
      </c>
      <c r="J45" t="s">
        <v>212</v>
      </c>
    </row>
    <row r="46" spans="1:10" x14ac:dyDescent="0.25">
      <c r="A46" t="s">
        <v>239</v>
      </c>
      <c r="B46" s="191">
        <f t="shared" ref="B46:E46" si="11">B22*$H46</f>
        <v>1345098039215686.5</v>
      </c>
      <c r="C46" s="191">
        <f t="shared" si="11"/>
        <v>0</v>
      </c>
      <c r="D46" s="191">
        <f t="shared" si="11"/>
        <v>0</v>
      </c>
      <c r="E46" s="191">
        <f t="shared" si="11"/>
        <v>1345098039215686.5</v>
      </c>
      <c r="F46" t="s">
        <v>538</v>
      </c>
      <c r="H46">
        <f>'GREET1 Fuel_Specs'!$D$62/'GREET1 Fuel_Specs'!$E$62*10^12</f>
        <v>134509803921568.64</v>
      </c>
      <c r="I46" t="s">
        <v>554</v>
      </c>
      <c r="J46" s="3" t="s">
        <v>265</v>
      </c>
    </row>
    <row r="48" spans="1:10" x14ac:dyDescent="0.25">
      <c r="H48">
        <f>'AEO 2023 Table 71'!C48</f>
        <v>5.6948990000000004</v>
      </c>
    </row>
    <row r="49" spans="8:8" x14ac:dyDescent="0.25">
      <c r="H49" s="228">
        <f>10^9</f>
        <v>1000000000</v>
      </c>
    </row>
    <row r="50" spans="8:8" x14ac:dyDescent="0.25">
      <c r="H50" s="246">
        <f>H48*H49</f>
        <v>5694899000</v>
      </c>
    </row>
    <row r="51" spans="8:8" x14ac:dyDescent="0.25">
      <c r="H51">
        <f>H50/H42</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G73"/>
  <sheetViews>
    <sheetView workbookViewId="0">
      <selection activeCell="D4" sqref="D4"/>
    </sheetView>
  </sheetViews>
  <sheetFormatPr defaultRowHeight="15" x14ac:dyDescent="0.25"/>
  <cols>
    <col min="1" max="1" width="38.85546875" customWidth="1"/>
  </cols>
  <sheetData>
    <row r="1" spans="1:33" x14ac:dyDescent="0.25">
      <c r="A1" s="196" t="s">
        <v>572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row>
    <row r="2" spans="1:33" s="1" customFormat="1" x14ac:dyDescent="0.25">
      <c r="B2" s="1">
        <v>2021</v>
      </c>
      <c r="C2" s="1">
        <v>2022</v>
      </c>
      <c r="D2" s="1">
        <v>2023</v>
      </c>
      <c r="E2" s="1">
        <v>2024</v>
      </c>
      <c r="F2" s="1">
        <v>2025</v>
      </c>
      <c r="G2" s="1">
        <v>2026</v>
      </c>
      <c r="H2" s="1">
        <v>2027</v>
      </c>
      <c r="I2" s="1">
        <v>2028</v>
      </c>
      <c r="J2" s="1">
        <v>2029</v>
      </c>
      <c r="K2" s="1">
        <v>2030</v>
      </c>
      <c r="L2" s="1">
        <v>2031</v>
      </c>
      <c r="M2" s="1">
        <v>2032</v>
      </c>
      <c r="N2" s="1">
        <v>2033</v>
      </c>
      <c r="O2" s="1">
        <v>2034</v>
      </c>
      <c r="P2" s="1">
        <v>2035</v>
      </c>
      <c r="Q2" s="1">
        <v>2036</v>
      </c>
      <c r="R2" s="1">
        <v>2037</v>
      </c>
      <c r="S2" s="1">
        <v>2038</v>
      </c>
      <c r="T2" s="1">
        <v>2039</v>
      </c>
      <c r="U2" s="1">
        <v>2040</v>
      </c>
      <c r="V2" s="1">
        <v>2041</v>
      </c>
      <c r="W2" s="1">
        <v>2042</v>
      </c>
      <c r="X2" s="1">
        <v>2043</v>
      </c>
      <c r="Y2" s="1">
        <v>2044</v>
      </c>
      <c r="Z2" s="1">
        <v>2045</v>
      </c>
      <c r="AA2" s="1">
        <v>2046</v>
      </c>
      <c r="AB2" s="1">
        <v>2047</v>
      </c>
      <c r="AC2" s="1">
        <v>2048</v>
      </c>
      <c r="AD2" s="1">
        <v>2049</v>
      </c>
      <c r="AE2" s="1">
        <v>2050</v>
      </c>
    </row>
    <row r="3" spans="1:33" x14ac:dyDescent="0.25">
      <c r="A3" s="31" t="s">
        <v>225</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c r="AG3" s="7"/>
    </row>
    <row r="4" spans="1:33" x14ac:dyDescent="0.25">
      <c r="A4" t="s">
        <v>226</v>
      </c>
      <c r="B4">
        <f>'AEO 2022 Table 1'!C$19/'AEO 2022 Table 1'!$C$19</f>
        <v>1</v>
      </c>
      <c r="C4">
        <f>'AEO 2023 Table 1'!C$19/'AEO 2022 Table 1'!$C$19</f>
        <v>0.90065567719059569</v>
      </c>
      <c r="D4">
        <f>'AEO 2023 Table 1'!D$19/'AEO 2022 Table 1'!$C$19</f>
        <v>0.84583450025660856</v>
      </c>
      <c r="E4">
        <f>'AEO 2023 Table 1'!E$19/'AEO 2022 Table 1'!$C$19</f>
        <v>0.92185464330039357</v>
      </c>
      <c r="F4">
        <f>'AEO 2023 Table 1'!F$19/'AEO 2022 Table 1'!$C$19</f>
        <v>0.8657017605377183</v>
      </c>
      <c r="G4">
        <f>'AEO 2023 Table 1'!G$19/'AEO 2022 Table 1'!$C$19</f>
        <v>0.79226504429571998</v>
      </c>
      <c r="H4">
        <f>'AEO 2023 Table 1'!H$19/'AEO 2022 Table 1'!$C$19</f>
        <v>0.71073641223843154</v>
      </c>
      <c r="I4">
        <f>'AEO 2023 Table 1'!I$19/'AEO 2022 Table 1'!$C$19</f>
        <v>0.63830672595477234</v>
      </c>
      <c r="J4">
        <f>'AEO 2023 Table 1'!J$19/'AEO 2022 Table 1'!$C$19</f>
        <v>0.57020607674054147</v>
      </c>
      <c r="K4">
        <f>'AEO 2023 Table 1'!K$19/'AEO 2022 Table 1'!$C$19</f>
        <v>0.54200732804898522</v>
      </c>
      <c r="L4">
        <f>'AEO 2023 Table 1'!L$19/'AEO 2022 Table 1'!$C$19</f>
        <v>0.53960098328660289</v>
      </c>
      <c r="M4">
        <f>'AEO 2023 Table 1'!M$19/'AEO 2022 Table 1'!$C$19</f>
        <v>0.54342421354718851</v>
      </c>
      <c r="N4">
        <f>'AEO 2023 Table 1'!N$19/'AEO 2022 Table 1'!$C$19</f>
        <v>0.54104506516359308</v>
      </c>
      <c r="O4">
        <f>'AEO 2023 Table 1'!O$19/'AEO 2022 Table 1'!$C$19</f>
        <v>0.53605666869722768</v>
      </c>
      <c r="P4">
        <f>'AEO 2023 Table 1'!P$19/'AEO 2022 Table 1'!$C$19</f>
        <v>0.54001504051420102</v>
      </c>
      <c r="Q4">
        <f>'AEO 2023 Table 1'!Q$19/'AEO 2022 Table 1'!$C$19</f>
        <v>0.53368561811181048</v>
      </c>
      <c r="R4">
        <f>'AEO 2023 Table 1'!R$19/'AEO 2022 Table 1'!$C$19</f>
        <v>0.51963173658504236</v>
      </c>
      <c r="S4">
        <f>'AEO 2023 Table 1'!S$19/'AEO 2022 Table 1'!$C$19</f>
        <v>0.51123172246737159</v>
      </c>
      <c r="T4">
        <f>'AEO 2023 Table 1'!T$19/'AEO 2022 Table 1'!$C$19</f>
        <v>0.4990927410267611</v>
      </c>
      <c r="U4">
        <f>'AEO 2023 Table 1'!U$19/'AEO 2022 Table 1'!$C$19</f>
        <v>0.49180823680528718</v>
      </c>
      <c r="V4">
        <f>'AEO 2023 Table 1'!V$19/'AEO 2022 Table 1'!$C$19</f>
        <v>0.49218104109877037</v>
      </c>
      <c r="W4">
        <f>'AEO 2023 Table 1'!W$19/'AEO 2022 Table 1'!$C$19</f>
        <v>0.49305827710329231</v>
      </c>
      <c r="X4">
        <f>'AEO 2023 Table 1'!X$19/'AEO 2022 Table 1'!$C$19</f>
        <v>0.48617117614712568</v>
      </c>
      <c r="Y4">
        <f>'AEO 2023 Table 1'!Y$19/'AEO 2022 Table 1'!$C$19</f>
        <v>0.47842188886795683</v>
      </c>
      <c r="Z4">
        <f>'AEO 2023 Table 1'!Z$19/'AEO 2022 Table 1'!$C$19</f>
        <v>0.47278574494166448</v>
      </c>
      <c r="AA4">
        <f>'AEO 2023 Table 1'!AA$19/'AEO 2022 Table 1'!$C$19</f>
        <v>0.46752339843504698</v>
      </c>
      <c r="AB4">
        <f>'AEO 2023 Table 1'!AB$19/'AEO 2022 Table 1'!$C$19</f>
        <v>0.46505907038193645</v>
      </c>
      <c r="AC4">
        <f>'AEO 2023 Table 1'!AC$19/'AEO 2022 Table 1'!$C$19</f>
        <v>0.46370459904516265</v>
      </c>
      <c r="AD4">
        <f>'AEO 2023 Table 1'!AD$19/'AEO 2022 Table 1'!$C$19</f>
        <v>0.46081399067286438</v>
      </c>
      <c r="AE4">
        <f>'AEO 2023 Table 1'!AE$19/'AEO 2022 Table 1'!$C$19</f>
        <v>0.45420977789267486</v>
      </c>
    </row>
    <row r="5" spans="1:33" x14ac:dyDescent="0.25">
      <c r="A5" t="s">
        <v>216</v>
      </c>
      <c r="B5" s="227">
        <f>'AEO 2022 Table 1'!C$18/'AEO 2022 Table 1'!$C$18</f>
        <v>1</v>
      </c>
      <c r="C5" s="227">
        <f>'AEO 2023 Table 1'!C$18/'AEO 2022 Table 1'!$C$18</f>
        <v>1.0597346165070054</v>
      </c>
      <c r="D5" s="227">
        <f>'AEO 2023 Table 1'!D$18/'AEO 2022 Table 1'!$C$18</f>
        <v>1.0603385212983842</v>
      </c>
      <c r="E5" s="227">
        <f>'AEO 2023 Table 1'!E$18/'AEO 2022 Table 1'!$C$18</f>
        <v>1.0336358069889011</v>
      </c>
      <c r="F5" s="227">
        <f>'AEO 2023 Table 1'!F$18/'AEO 2022 Table 1'!$C$18</f>
        <v>1.0382408857920447</v>
      </c>
      <c r="G5" s="227">
        <f>'AEO 2023 Table 1'!G$18/'AEO 2022 Table 1'!$C$18</f>
        <v>1.0515507523419489</v>
      </c>
      <c r="H5" s="227">
        <f>'AEO 2023 Table 1'!H$18/'AEO 2022 Table 1'!$C$18</f>
        <v>1.0501757192272339</v>
      </c>
      <c r="I5" s="227">
        <f>'AEO 2023 Table 1'!I$18/'AEO 2022 Table 1'!$C$18</f>
        <v>1.0589427498874315</v>
      </c>
      <c r="J5" s="227">
        <f>'AEO 2023 Table 1'!J$18/'AEO 2022 Table 1'!$C$18</f>
        <v>1.0659718272487593</v>
      </c>
      <c r="K5" s="227">
        <f>'AEO 2023 Table 1'!K$18/'AEO 2022 Table 1'!$C$18</f>
        <v>1.076319116082249</v>
      </c>
      <c r="L5" s="227">
        <f>'AEO 2023 Table 1'!L$18/'AEO 2022 Table 1'!$C$18</f>
        <v>1.0888493347925245</v>
      </c>
      <c r="M5" s="227">
        <f>'AEO 2023 Table 1'!M$18/'AEO 2022 Table 1'!$C$18</f>
        <v>1.1035605496735861</v>
      </c>
      <c r="N5" s="227">
        <f>'AEO 2023 Table 1'!N$18/'AEO 2022 Table 1'!$C$18</f>
        <v>1.1203562155490308</v>
      </c>
      <c r="O5" s="227">
        <f>'AEO 2023 Table 1'!O$18/'AEO 2022 Table 1'!$C$18</f>
        <v>1.1347381399155116</v>
      </c>
      <c r="P5" s="227">
        <f>'AEO 2023 Table 1'!P$18/'AEO 2022 Table 1'!$C$18</f>
        <v>1.1478589236482351</v>
      </c>
      <c r="Q5" s="227">
        <f>'AEO 2023 Table 1'!Q$18/'AEO 2022 Table 1'!$C$18</f>
        <v>1.1583201890368566</v>
      </c>
      <c r="R5" s="227">
        <f>'AEO 2023 Table 1'!R$18/'AEO 2022 Table 1'!$C$18</f>
        <v>1.1688392974571455</v>
      </c>
      <c r="S5" s="227">
        <f>'AEO 2023 Table 1'!S$18/'AEO 2022 Table 1'!$C$18</f>
        <v>1.1767362164665602</v>
      </c>
      <c r="T5" s="227">
        <f>'AEO 2023 Table 1'!T$18/'AEO 2022 Table 1'!$C$18</f>
        <v>1.1837812118714863</v>
      </c>
      <c r="U5" s="227">
        <f>'AEO 2023 Table 1'!U$18/'AEO 2022 Table 1'!$C$18</f>
        <v>1.1877749873559449</v>
      </c>
      <c r="V5" s="227">
        <f>'AEO 2023 Table 1'!V$18/'AEO 2022 Table 1'!$C$18</f>
        <v>1.1912315849184048</v>
      </c>
      <c r="W5" s="227">
        <f>'AEO 2023 Table 1'!W$18/'AEO 2022 Table 1'!$C$18</f>
        <v>1.1963182686145757</v>
      </c>
      <c r="X5" s="227">
        <f>'AEO 2023 Table 1'!X$18/'AEO 2022 Table 1'!$C$18</f>
        <v>1.1995829528626654</v>
      </c>
      <c r="Y5" s="227">
        <f>'AEO 2023 Table 1'!Y$18/'AEO 2022 Table 1'!$C$18</f>
        <v>1.2018293587407727</v>
      </c>
      <c r="Z5" s="227">
        <f>'AEO 2023 Table 1'!Z$18/'AEO 2022 Table 1'!$C$18</f>
        <v>1.206225961617281</v>
      </c>
      <c r="AA5" s="227">
        <f>'AEO 2023 Table 1'!AA$18/'AEO 2022 Table 1'!$C$18</f>
        <v>1.2014269797443176</v>
      </c>
      <c r="AB5" s="227">
        <f>'AEO 2023 Table 1'!AB$18/'AEO 2022 Table 1'!$C$18</f>
        <v>1.2073655870449769</v>
      </c>
      <c r="AC5" s="227">
        <f>'AEO 2023 Table 1'!AC$18/'AEO 2022 Table 1'!$C$18</f>
        <v>1.2093491210059126</v>
      </c>
      <c r="AD5" s="227">
        <f>'AEO 2023 Table 1'!AD$18/'AEO 2022 Table 1'!$C$18</f>
        <v>1.21166544857201</v>
      </c>
      <c r="AE5" s="227">
        <f>'AEO 2023 Table 1'!AE$18/'AEO 2022 Table 1'!$C$18</f>
        <v>1.2224888214277718</v>
      </c>
    </row>
    <row r="6" spans="1:33" x14ac:dyDescent="0.25">
      <c r="A6" t="s">
        <v>218</v>
      </c>
      <c r="B6">
        <f>'AEO 2022 Table 1'!C$20/'AEO 2022 Table 1'!$C$20</f>
        <v>1</v>
      </c>
      <c r="C6">
        <f>'AEO 2023 Table 1'!C$20/'AEO 2022 Table 1'!$C$20</f>
        <v>0.99304334977189201</v>
      </c>
      <c r="D6">
        <f>'AEO 2023 Table 1'!D$20/'AEO 2022 Table 1'!$C$20</f>
        <v>1.0081344390880602</v>
      </c>
      <c r="E6">
        <f>'AEO 2023 Table 1'!E$20/'AEO 2022 Table 1'!$C$20</f>
        <v>1.0154508905758421</v>
      </c>
      <c r="F6">
        <f>'AEO 2023 Table 1'!F$20/'AEO 2022 Table 1'!$C$20</f>
        <v>1.0062572418930815</v>
      </c>
      <c r="G6">
        <f>'AEO 2023 Table 1'!G$20/'AEO 2022 Table 1'!$C$20</f>
        <v>0.99651613379878468</v>
      </c>
      <c r="H6">
        <f>'AEO 2023 Table 1'!H$20/'AEO 2022 Table 1'!$C$20</f>
        <v>0.99649914113149007</v>
      </c>
      <c r="I6">
        <f>'AEO 2023 Table 1'!I$20/'AEO 2022 Table 1'!$C$20</f>
        <v>0.98477050664006938</v>
      </c>
      <c r="J6">
        <f>'AEO 2023 Table 1'!J$20/'AEO 2022 Table 1'!$C$20</f>
        <v>0.98475462219020704</v>
      </c>
      <c r="K6">
        <f>'AEO 2023 Table 1'!K$20/'AEO 2022 Table 1'!$C$20</f>
        <v>0.97507668248954893</v>
      </c>
      <c r="L6">
        <f>'AEO 2023 Table 1'!L$20/'AEO 2022 Table 1'!$C$20</f>
        <v>0.9750832086588721</v>
      </c>
      <c r="M6">
        <f>'AEO 2023 Table 1'!M$20/'AEO 2022 Table 1'!$C$20</f>
        <v>0.97509404456265436</v>
      </c>
      <c r="N6">
        <f>'AEO 2023 Table 1'!N$20/'AEO 2022 Table 1'!$C$20</f>
        <v>0.9201664788853795</v>
      </c>
      <c r="O6">
        <f>'AEO 2023 Table 1'!O$20/'AEO 2022 Table 1'!$C$20</f>
        <v>0.91159724915806262</v>
      </c>
      <c r="P6">
        <f>'AEO 2023 Table 1'!P$20/'AEO 2022 Table 1'!$C$20</f>
        <v>0.90060311655368996</v>
      </c>
      <c r="Q6">
        <f>'AEO 2023 Table 1'!Q$20/'AEO 2022 Table 1'!$C$20</f>
        <v>0.8799021074601503</v>
      </c>
      <c r="R6">
        <f>'AEO 2023 Table 1'!R$20/'AEO 2022 Table 1'!$C$20</f>
        <v>0.86584239916760553</v>
      </c>
      <c r="S6">
        <f>'AEO 2023 Table 1'!S$20/'AEO 2022 Table 1'!$C$20</f>
        <v>0.84190022349051552</v>
      </c>
      <c r="T6">
        <f>'AEO 2023 Table 1'!T$20/'AEO 2022 Table 1'!$C$20</f>
        <v>0.82922344741816123</v>
      </c>
      <c r="U6">
        <f>'AEO 2023 Table 1'!U$20/'AEO 2022 Table 1'!$C$20</f>
        <v>0.80452165025889188</v>
      </c>
      <c r="V6">
        <f>'AEO 2023 Table 1'!V$20/'AEO 2022 Table 1'!$C$20</f>
        <v>0.80473923028142569</v>
      </c>
      <c r="W6">
        <f>'AEO 2023 Table 1'!W$20/'AEO 2022 Table 1'!$C$20</f>
        <v>0.80512353545987936</v>
      </c>
      <c r="X6">
        <f>'AEO 2023 Table 1'!X$20/'AEO 2022 Table 1'!$C$20</f>
        <v>0.80545267603726078</v>
      </c>
      <c r="Y6">
        <f>'AEO 2023 Table 1'!Y$20/'AEO 2022 Table 1'!$C$20</f>
        <v>0.80581764897828501</v>
      </c>
      <c r="Z6">
        <f>'AEO 2023 Table 1'!Z$20/'AEO 2022 Table 1'!$C$20</f>
        <v>0.8058208504953116</v>
      </c>
      <c r="AA6">
        <f>'AEO 2023 Table 1'!AA$20/'AEO 2022 Table 1'!$C$20</f>
        <v>0.80550944139684644</v>
      </c>
      <c r="AB6">
        <f>'AEO 2023 Table 1'!AB$20/'AEO 2022 Table 1'!$C$20</f>
        <v>0.8052589842571557</v>
      </c>
      <c r="AC6">
        <f>'AEO 2023 Table 1'!AC$20/'AEO 2022 Table 1'!$C$20</f>
        <v>0.80415162877178725</v>
      </c>
      <c r="AD6">
        <f>'AEO 2023 Table 1'!AD$20/'AEO 2022 Table 1'!$C$20</f>
        <v>0.80430370083054736</v>
      </c>
      <c r="AE6">
        <f>'AEO 2023 Table 1'!AE$20/'AEO 2022 Table 1'!$C$20</f>
        <v>0.80379096556522167</v>
      </c>
    </row>
    <row r="7" spans="1:33" x14ac:dyDescent="0.25">
      <c r="A7" s="7" t="s">
        <v>228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c r="AG7" s="7"/>
    </row>
    <row r="8" spans="1:33" x14ac:dyDescent="0.25">
      <c r="A8" s="7" t="s">
        <v>229</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c r="AG8" s="7"/>
    </row>
    <row r="9" spans="1:33" x14ac:dyDescent="0.25">
      <c r="A9" s="7" t="s">
        <v>230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c r="AG9" s="7"/>
    </row>
    <row r="10" spans="1:33" x14ac:dyDescent="0.25">
      <c r="A10" t="s">
        <v>219</v>
      </c>
      <c r="B10">
        <f>'AEO 2022 Table 1'!C$22/'AEO 2022 Table 1'!$C$22</f>
        <v>1</v>
      </c>
      <c r="C10">
        <f>'AEO 2023 Table 1'!C$22/'AEO 2022 Table 1'!$C$22</f>
        <v>1.0292723757176374</v>
      </c>
      <c r="D10">
        <f>'AEO 2023 Table 1'!D$22/'AEO 2022 Table 1'!$C$22</f>
        <v>1.0705249096505352</v>
      </c>
      <c r="E10">
        <f>'AEO 2023 Table 1'!E$22/'AEO 2022 Table 1'!$C$22</f>
        <v>1.0559486002480223</v>
      </c>
      <c r="F10">
        <f>'AEO 2023 Table 1'!F$22/'AEO 2022 Table 1'!$C$22</f>
        <v>1.0448720430359122</v>
      </c>
      <c r="G10">
        <f>'AEO 2023 Table 1'!G$22/'AEO 2022 Table 1'!$C$22</f>
        <v>1.0393223843324775</v>
      </c>
      <c r="H10">
        <f>'AEO 2023 Table 1'!H$22/'AEO 2022 Table 1'!$C$22</f>
        <v>1.0371248556216617</v>
      </c>
      <c r="I10">
        <f>'AEO 2023 Table 1'!I$22/'AEO 2022 Table 1'!$C$22</f>
        <v>1.0145807763566246</v>
      </c>
      <c r="J10">
        <f>'AEO 2023 Table 1'!J$22/'AEO 2022 Table 1'!$C$22</f>
        <v>1.0139987960495107</v>
      </c>
      <c r="K10">
        <f>'AEO 2023 Table 1'!K$22/'AEO 2022 Table 1'!$C$22</f>
        <v>1.0135806040598232</v>
      </c>
      <c r="L10">
        <f>'AEO 2023 Table 1'!L$22/'AEO 2022 Table 1'!$C$22</f>
        <v>1.0141932149094166</v>
      </c>
      <c r="M10">
        <f>'AEO 2023 Table 1'!M$22/'AEO 2022 Table 1'!$C$22</f>
        <v>1.0152778339101376</v>
      </c>
      <c r="N10">
        <f>'AEO 2023 Table 1'!N$22/'AEO 2022 Table 1'!$C$22</f>
        <v>1.0173909159170338</v>
      </c>
      <c r="O10">
        <f>'AEO 2023 Table 1'!O$22/'AEO 2022 Table 1'!$C$22</f>
        <v>1.0195363301632139</v>
      </c>
      <c r="P10">
        <f>'AEO 2023 Table 1'!P$22/'AEO 2022 Table 1'!$C$22</f>
        <v>1.0247345884765346</v>
      </c>
      <c r="Q10">
        <f>'AEO 2023 Table 1'!Q$22/'AEO 2022 Table 1'!$C$22</f>
        <v>1.0249658065298359</v>
      </c>
      <c r="R10">
        <f>'AEO 2023 Table 1'!R$22/'AEO 2022 Table 1'!$C$22</f>
        <v>1.0266794152118932</v>
      </c>
      <c r="S10">
        <f>'AEO 2023 Table 1'!S$22/'AEO 2022 Table 1'!$C$22</f>
        <v>1.0283392077325102</v>
      </c>
      <c r="T10">
        <f>'AEO 2023 Table 1'!T$22/'AEO 2022 Table 1'!$C$22</f>
        <v>1.0303942193359552</v>
      </c>
      <c r="U10">
        <f>'AEO 2023 Table 1'!U$22/'AEO 2022 Table 1'!$C$22</f>
        <v>1.0333500666852433</v>
      </c>
      <c r="V10">
        <f>'AEO 2023 Table 1'!V$22/'AEO 2022 Table 1'!$C$22</f>
        <v>1.0407530859207987</v>
      </c>
      <c r="W10">
        <f>'AEO 2023 Table 1'!W$22/'AEO 2022 Table 1'!$C$22</f>
        <v>1.0442417770819727</v>
      </c>
      <c r="X10">
        <f>'AEO 2023 Table 1'!X$22/'AEO 2022 Table 1'!$C$22</f>
        <v>1.0478049174783406</v>
      </c>
      <c r="Y10">
        <f>'AEO 2023 Table 1'!Y$22/'AEO 2022 Table 1'!$C$22</f>
        <v>1.047399913638887</v>
      </c>
      <c r="Z10">
        <f>'AEO 2023 Table 1'!Z$22/'AEO 2022 Table 1'!$C$22</f>
        <v>1.0491003341707097</v>
      </c>
      <c r="AA10">
        <f>'AEO 2023 Table 1'!AA$22/'AEO 2022 Table 1'!$C$22</f>
        <v>1.0573525001116737</v>
      </c>
      <c r="AB10">
        <f>'AEO 2023 Table 1'!AB$22/'AEO 2022 Table 1'!$C$22</f>
        <v>1.0676584013834793</v>
      </c>
      <c r="AC10">
        <f>'AEO 2023 Table 1'!AC$22/'AEO 2022 Table 1'!$C$22</f>
        <v>1.0860058836167013</v>
      </c>
      <c r="AD10">
        <f>'AEO 2023 Table 1'!AD$22/'AEO 2022 Table 1'!$C$22</f>
        <v>1.0964149502572751</v>
      </c>
      <c r="AE10">
        <f>'AEO 2023 Table 1'!AE$22/'AEO 2022 Table 1'!$C$22</f>
        <v>1.1037452219544412</v>
      </c>
    </row>
    <row r="11" spans="1:33" x14ac:dyDescent="0.25">
      <c r="A11" t="s">
        <v>220</v>
      </c>
      <c r="B11">
        <f>'AEO 2022 Table 1'!C$16/'AEO 2022 Table 1'!$C$16</f>
        <v>1</v>
      </c>
      <c r="C11">
        <f>'AEO 2023 Table 1'!C$16/'AEO 2022 Table 1'!$C$16</f>
        <v>1.0609966467282199</v>
      </c>
      <c r="D11">
        <f>'AEO 2023 Table 1'!D$16/'AEO 2022 Table 1'!$C$16</f>
        <v>1.1034662586601662</v>
      </c>
      <c r="E11">
        <f>'AEO 2023 Table 1'!E$16/'AEO 2022 Table 1'!$C$16</f>
        <v>1.1342721101921345</v>
      </c>
      <c r="F11">
        <f>'AEO 2023 Table 1'!F$16/'AEO 2022 Table 1'!$C$16</f>
        <v>1.1517108754500347</v>
      </c>
      <c r="G11">
        <f>'AEO 2023 Table 1'!G$16/'AEO 2022 Table 1'!$C$16</f>
        <v>1.1677833810682008</v>
      </c>
      <c r="H11">
        <f>'AEO 2023 Table 1'!H$16/'AEO 2022 Table 1'!$C$16</f>
        <v>1.1770716249997248</v>
      </c>
      <c r="I11">
        <f>'AEO 2023 Table 1'!I$16/'AEO 2022 Table 1'!$C$16</f>
        <v>1.1929582285134732</v>
      </c>
      <c r="J11">
        <f>'AEO 2023 Table 1'!J$16/'AEO 2022 Table 1'!$C$16</f>
        <v>1.1913447898453953</v>
      </c>
      <c r="K11">
        <f>'AEO 2023 Table 1'!K$16/'AEO 2022 Table 1'!$C$16</f>
        <v>1.193503463678125</v>
      </c>
      <c r="L11">
        <f>'AEO 2023 Table 1'!L$16/'AEO 2022 Table 1'!$C$16</f>
        <v>1.1869049314848472</v>
      </c>
      <c r="M11">
        <f>'AEO 2023 Table 1'!M$16/'AEO 2022 Table 1'!$C$16</f>
        <v>1.1895570571662348</v>
      </c>
      <c r="N11">
        <f>'AEO 2023 Table 1'!N$16/'AEO 2022 Table 1'!$C$16</f>
        <v>1.192160506530588</v>
      </c>
      <c r="O11">
        <f>'AEO 2023 Table 1'!O$16/'AEO 2022 Table 1'!$C$16</f>
        <v>1.1877916344657149</v>
      </c>
      <c r="P11">
        <f>'AEO 2023 Table 1'!P$16/'AEO 2022 Table 1'!$C$16</f>
        <v>1.1847366345858954</v>
      </c>
      <c r="Q11">
        <f>'AEO 2023 Table 1'!Q$16/'AEO 2022 Table 1'!$C$16</f>
        <v>1.1791408863068384</v>
      </c>
      <c r="R11">
        <f>'AEO 2023 Table 1'!R$16/'AEO 2022 Table 1'!$C$16</f>
        <v>1.1774785987106731</v>
      </c>
      <c r="S11">
        <f>'AEO 2023 Table 1'!S$16/'AEO 2022 Table 1'!$C$16</f>
        <v>1.1728978897306217</v>
      </c>
      <c r="T11">
        <f>'AEO 2023 Table 1'!T$16/'AEO 2022 Table 1'!$C$16</f>
        <v>1.1681258845507367</v>
      </c>
      <c r="U11">
        <f>'AEO 2023 Table 1'!U$16/'AEO 2022 Table 1'!$C$16</f>
        <v>1.158962438410758</v>
      </c>
      <c r="V11">
        <f>'AEO 2023 Table 1'!V$16/'AEO 2022 Table 1'!$C$16</f>
        <v>1.1463744321258169</v>
      </c>
      <c r="W11">
        <f>'AEO 2023 Table 1'!W$16/'AEO 2022 Table 1'!$C$16</f>
        <v>1.1486616580405011</v>
      </c>
      <c r="X11">
        <f>'AEO 2023 Table 1'!X$16/'AEO 2022 Table 1'!$C$16</f>
        <v>1.1548637457970825</v>
      </c>
      <c r="Y11">
        <f>'AEO 2023 Table 1'!Y$16/'AEO 2022 Table 1'!$C$16</f>
        <v>1.1669458290847641</v>
      </c>
      <c r="Z11">
        <f>'AEO 2023 Table 1'!Z$16/'AEO 2022 Table 1'!$C$16</f>
        <v>1.1698269233283707</v>
      </c>
      <c r="AA11">
        <f>'AEO 2023 Table 1'!AA$16/'AEO 2022 Table 1'!$C$16</f>
        <v>1.1723620618683757</v>
      </c>
      <c r="AB11">
        <f>'AEO 2023 Table 1'!AB$16/'AEO 2022 Table 1'!$C$16</f>
        <v>1.1628999123006389</v>
      </c>
      <c r="AC11">
        <f>'AEO 2023 Table 1'!AC$16/'AEO 2022 Table 1'!$C$16</f>
        <v>1.166466315578661</v>
      </c>
      <c r="AD11">
        <f>'AEO 2023 Table 1'!AD$16/'AEO 2022 Table 1'!$C$16</f>
        <v>1.1789348750147097</v>
      </c>
      <c r="AE11">
        <f>'AEO 2023 Table 1'!AE$16/'AEO 2022 Table 1'!$C$16</f>
        <v>1.181989702283476</v>
      </c>
    </row>
    <row r="12" spans="1:33" x14ac:dyDescent="0.25">
      <c r="A12" t="s">
        <v>231</v>
      </c>
      <c r="B12">
        <f>'AEO 2022 Table 1'!C$16/'AEO 2022 Table 1'!$C$16</f>
        <v>1</v>
      </c>
      <c r="C12">
        <f>'AEO 2023 Table 1'!C$16/'AEO 2022 Table 1'!$C$16</f>
        <v>1.0609966467282199</v>
      </c>
      <c r="D12">
        <f>'AEO 2023 Table 1'!D$16/'AEO 2022 Table 1'!$C$16</f>
        <v>1.1034662586601662</v>
      </c>
      <c r="E12">
        <f>'AEO 2023 Table 1'!E$16/'AEO 2022 Table 1'!$C$16</f>
        <v>1.1342721101921345</v>
      </c>
      <c r="F12">
        <f>'AEO 2023 Table 1'!F$16/'AEO 2022 Table 1'!$C$16</f>
        <v>1.1517108754500347</v>
      </c>
      <c r="G12">
        <f>'AEO 2023 Table 1'!G$16/'AEO 2022 Table 1'!$C$16</f>
        <v>1.1677833810682008</v>
      </c>
      <c r="H12">
        <f>'AEO 2023 Table 1'!H$16/'AEO 2022 Table 1'!$C$16</f>
        <v>1.1770716249997248</v>
      </c>
      <c r="I12">
        <f>'AEO 2023 Table 1'!I$16/'AEO 2022 Table 1'!$C$16</f>
        <v>1.1929582285134732</v>
      </c>
      <c r="J12">
        <f>'AEO 2023 Table 1'!J$16/'AEO 2022 Table 1'!$C$16</f>
        <v>1.1913447898453953</v>
      </c>
      <c r="K12">
        <f>'AEO 2023 Table 1'!K$16/'AEO 2022 Table 1'!$C$16</f>
        <v>1.193503463678125</v>
      </c>
      <c r="L12">
        <f>'AEO 2023 Table 1'!L$16/'AEO 2022 Table 1'!$C$16</f>
        <v>1.1869049314848472</v>
      </c>
      <c r="M12">
        <f>'AEO 2023 Table 1'!M$16/'AEO 2022 Table 1'!$C$16</f>
        <v>1.1895570571662348</v>
      </c>
      <c r="N12">
        <f>'AEO 2023 Table 1'!N$16/'AEO 2022 Table 1'!$C$16</f>
        <v>1.192160506530588</v>
      </c>
      <c r="O12">
        <f>'AEO 2023 Table 1'!O$16/'AEO 2022 Table 1'!$C$16</f>
        <v>1.1877916344657149</v>
      </c>
      <c r="P12">
        <f>'AEO 2023 Table 1'!P$16/'AEO 2022 Table 1'!$C$16</f>
        <v>1.1847366345858954</v>
      </c>
      <c r="Q12">
        <f>'AEO 2023 Table 1'!Q$16/'AEO 2022 Table 1'!$C$16</f>
        <v>1.1791408863068384</v>
      </c>
      <c r="R12">
        <f>'AEO 2023 Table 1'!R$16/'AEO 2022 Table 1'!$C$16</f>
        <v>1.1774785987106731</v>
      </c>
      <c r="S12">
        <f>'AEO 2023 Table 1'!S$16/'AEO 2022 Table 1'!$C$16</f>
        <v>1.1728978897306217</v>
      </c>
      <c r="T12">
        <f>'AEO 2023 Table 1'!T$16/'AEO 2022 Table 1'!$C$16</f>
        <v>1.1681258845507367</v>
      </c>
      <c r="U12">
        <f>'AEO 2023 Table 1'!U$16/'AEO 2022 Table 1'!$C$16</f>
        <v>1.158962438410758</v>
      </c>
      <c r="V12">
        <f>'AEO 2023 Table 1'!V$16/'AEO 2022 Table 1'!$C$16</f>
        <v>1.1463744321258169</v>
      </c>
      <c r="W12">
        <f>'AEO 2023 Table 1'!W$16/'AEO 2022 Table 1'!$C$16</f>
        <v>1.1486616580405011</v>
      </c>
      <c r="X12">
        <f>'AEO 2023 Table 1'!X$16/'AEO 2022 Table 1'!$C$16</f>
        <v>1.1548637457970825</v>
      </c>
      <c r="Y12">
        <f>'AEO 2023 Table 1'!Y$16/'AEO 2022 Table 1'!$C$16</f>
        <v>1.1669458290847641</v>
      </c>
      <c r="Z12">
        <f>'AEO 2023 Table 1'!Z$16/'AEO 2022 Table 1'!$C$16</f>
        <v>1.1698269233283707</v>
      </c>
      <c r="AA12">
        <f>'AEO 2023 Table 1'!AA$16/'AEO 2022 Table 1'!$C$16</f>
        <v>1.1723620618683757</v>
      </c>
      <c r="AB12">
        <f>'AEO 2023 Table 1'!AB$16/'AEO 2022 Table 1'!$C$16</f>
        <v>1.1628999123006389</v>
      </c>
      <c r="AC12">
        <f>'AEO 2023 Table 1'!AC$16/'AEO 2022 Table 1'!$C$16</f>
        <v>1.166466315578661</v>
      </c>
      <c r="AD12">
        <f>'AEO 2023 Table 1'!AD$16/'AEO 2022 Table 1'!$C$16</f>
        <v>1.1789348750147097</v>
      </c>
      <c r="AE12">
        <f>'AEO 2023 Table 1'!AE$16/'AEO 2022 Table 1'!$C$16</f>
        <v>1.181989702283476</v>
      </c>
    </row>
    <row r="13" spans="1:33" x14ac:dyDescent="0.25">
      <c r="A13" t="s">
        <v>232</v>
      </c>
      <c r="B13">
        <f>'AEO 2022 Table 1'!C$22/'AEO 2022 Table 1'!$C$22</f>
        <v>1</v>
      </c>
      <c r="C13">
        <f>'AEO 2023 Table 1'!C$22/'AEO 2022 Table 1'!$C$22</f>
        <v>1.0292723757176374</v>
      </c>
      <c r="D13">
        <f>'AEO 2023 Table 1'!D$22/'AEO 2022 Table 1'!$C$22</f>
        <v>1.0705249096505352</v>
      </c>
      <c r="E13">
        <f>'AEO 2023 Table 1'!E$22/'AEO 2022 Table 1'!$C$22</f>
        <v>1.0559486002480223</v>
      </c>
      <c r="F13">
        <f>'AEO 2023 Table 1'!F$22/'AEO 2022 Table 1'!$C$22</f>
        <v>1.0448720430359122</v>
      </c>
      <c r="G13">
        <f>'AEO 2023 Table 1'!G$22/'AEO 2022 Table 1'!$C$22</f>
        <v>1.0393223843324775</v>
      </c>
      <c r="H13">
        <f>'AEO 2023 Table 1'!H$22/'AEO 2022 Table 1'!$C$22</f>
        <v>1.0371248556216617</v>
      </c>
      <c r="I13">
        <f>'AEO 2023 Table 1'!I$22/'AEO 2022 Table 1'!$C$22</f>
        <v>1.0145807763566246</v>
      </c>
      <c r="J13">
        <f>'AEO 2023 Table 1'!J$22/'AEO 2022 Table 1'!$C$22</f>
        <v>1.0139987960495107</v>
      </c>
      <c r="K13">
        <f>'AEO 2023 Table 1'!K$22/'AEO 2022 Table 1'!$C$22</f>
        <v>1.0135806040598232</v>
      </c>
      <c r="L13">
        <f>'AEO 2023 Table 1'!L$22/'AEO 2022 Table 1'!$C$22</f>
        <v>1.0141932149094166</v>
      </c>
      <c r="M13">
        <f>'AEO 2023 Table 1'!M$22/'AEO 2022 Table 1'!$C$22</f>
        <v>1.0152778339101376</v>
      </c>
      <c r="N13">
        <f>'AEO 2023 Table 1'!N$22/'AEO 2022 Table 1'!$C$22</f>
        <v>1.0173909159170338</v>
      </c>
      <c r="O13">
        <f>'AEO 2023 Table 1'!O$22/'AEO 2022 Table 1'!$C$22</f>
        <v>1.0195363301632139</v>
      </c>
      <c r="P13">
        <f>'AEO 2023 Table 1'!P$22/'AEO 2022 Table 1'!$C$22</f>
        <v>1.0247345884765346</v>
      </c>
      <c r="Q13">
        <f>'AEO 2023 Table 1'!Q$22/'AEO 2022 Table 1'!$C$22</f>
        <v>1.0249658065298359</v>
      </c>
      <c r="R13">
        <f>'AEO 2023 Table 1'!R$22/'AEO 2022 Table 1'!$C$22</f>
        <v>1.0266794152118932</v>
      </c>
      <c r="S13">
        <f>'AEO 2023 Table 1'!S$22/'AEO 2022 Table 1'!$C$22</f>
        <v>1.0283392077325102</v>
      </c>
      <c r="T13">
        <f>'AEO 2023 Table 1'!T$22/'AEO 2022 Table 1'!$C$22</f>
        <v>1.0303942193359552</v>
      </c>
      <c r="U13">
        <f>'AEO 2023 Table 1'!U$22/'AEO 2022 Table 1'!$C$22</f>
        <v>1.0333500666852433</v>
      </c>
      <c r="V13">
        <f>'AEO 2023 Table 1'!V$22/'AEO 2022 Table 1'!$C$22</f>
        <v>1.0407530859207987</v>
      </c>
      <c r="W13">
        <f>'AEO 2023 Table 1'!W$22/'AEO 2022 Table 1'!$C$22</f>
        <v>1.0442417770819727</v>
      </c>
      <c r="X13">
        <f>'AEO 2023 Table 1'!X$22/'AEO 2022 Table 1'!$C$22</f>
        <v>1.0478049174783406</v>
      </c>
      <c r="Y13">
        <f>'AEO 2023 Table 1'!Y$22/'AEO 2022 Table 1'!$C$22</f>
        <v>1.047399913638887</v>
      </c>
      <c r="Z13">
        <f>'AEO 2023 Table 1'!Z$22/'AEO 2022 Table 1'!$C$22</f>
        <v>1.0491003341707097</v>
      </c>
      <c r="AA13">
        <f>'AEO 2023 Table 1'!AA$22/'AEO 2022 Table 1'!$C$22</f>
        <v>1.0573525001116737</v>
      </c>
      <c r="AB13">
        <f>'AEO 2023 Table 1'!AB$22/'AEO 2022 Table 1'!$C$22</f>
        <v>1.0676584013834793</v>
      </c>
      <c r="AC13">
        <f>'AEO 2023 Table 1'!AC$22/'AEO 2022 Table 1'!$C$22</f>
        <v>1.0860058836167013</v>
      </c>
      <c r="AD13">
        <f>'AEO 2023 Table 1'!AD$22/'AEO 2022 Table 1'!$C$22</f>
        <v>1.0964149502572751</v>
      </c>
      <c r="AE13">
        <f>'AEO 2023 Table 1'!AE$22/'AEO 2022 Table 1'!$C$22</f>
        <v>1.1037452219544412</v>
      </c>
    </row>
    <row r="14" spans="1:33" x14ac:dyDescent="0.25">
      <c r="A14" t="s">
        <v>233</v>
      </c>
      <c r="B14">
        <f>'AEO 2022 Table 1'!C$22/'AEO 2022 Table 1'!$C$22</f>
        <v>1</v>
      </c>
      <c r="C14">
        <f>'AEO 2023 Table 1'!C$22/'AEO 2022 Table 1'!$C$22</f>
        <v>1.0292723757176374</v>
      </c>
      <c r="D14">
        <f>'AEO 2023 Table 1'!D$22/'AEO 2022 Table 1'!$C$22</f>
        <v>1.0705249096505352</v>
      </c>
      <c r="E14">
        <f>'AEO 2023 Table 1'!E$22/'AEO 2022 Table 1'!$C$22</f>
        <v>1.0559486002480223</v>
      </c>
      <c r="F14">
        <f>'AEO 2023 Table 1'!F$22/'AEO 2022 Table 1'!$C$22</f>
        <v>1.0448720430359122</v>
      </c>
      <c r="G14">
        <f>'AEO 2023 Table 1'!G$22/'AEO 2022 Table 1'!$C$22</f>
        <v>1.0393223843324775</v>
      </c>
      <c r="H14">
        <f>'AEO 2023 Table 1'!H$22/'AEO 2022 Table 1'!$C$22</f>
        <v>1.0371248556216617</v>
      </c>
      <c r="I14">
        <f>'AEO 2023 Table 1'!I$22/'AEO 2022 Table 1'!$C$22</f>
        <v>1.0145807763566246</v>
      </c>
      <c r="J14">
        <f>'AEO 2023 Table 1'!J$22/'AEO 2022 Table 1'!$C$22</f>
        <v>1.0139987960495107</v>
      </c>
      <c r="K14">
        <f>'AEO 2023 Table 1'!K$22/'AEO 2022 Table 1'!$C$22</f>
        <v>1.0135806040598232</v>
      </c>
      <c r="L14">
        <f>'AEO 2023 Table 1'!L$22/'AEO 2022 Table 1'!$C$22</f>
        <v>1.0141932149094166</v>
      </c>
      <c r="M14">
        <f>'AEO 2023 Table 1'!M$22/'AEO 2022 Table 1'!$C$22</f>
        <v>1.0152778339101376</v>
      </c>
      <c r="N14">
        <f>'AEO 2023 Table 1'!N$22/'AEO 2022 Table 1'!$C$22</f>
        <v>1.0173909159170338</v>
      </c>
      <c r="O14">
        <f>'AEO 2023 Table 1'!O$22/'AEO 2022 Table 1'!$C$22</f>
        <v>1.0195363301632139</v>
      </c>
      <c r="P14">
        <f>'AEO 2023 Table 1'!P$22/'AEO 2022 Table 1'!$C$22</f>
        <v>1.0247345884765346</v>
      </c>
      <c r="Q14">
        <f>'AEO 2023 Table 1'!Q$22/'AEO 2022 Table 1'!$C$22</f>
        <v>1.0249658065298359</v>
      </c>
      <c r="R14">
        <f>'AEO 2023 Table 1'!R$22/'AEO 2022 Table 1'!$C$22</f>
        <v>1.0266794152118932</v>
      </c>
      <c r="S14">
        <f>'AEO 2023 Table 1'!S$22/'AEO 2022 Table 1'!$C$22</f>
        <v>1.0283392077325102</v>
      </c>
      <c r="T14">
        <f>'AEO 2023 Table 1'!T$22/'AEO 2022 Table 1'!$C$22</f>
        <v>1.0303942193359552</v>
      </c>
      <c r="U14">
        <f>'AEO 2023 Table 1'!U$22/'AEO 2022 Table 1'!$C$22</f>
        <v>1.0333500666852433</v>
      </c>
      <c r="V14">
        <f>'AEO 2023 Table 1'!V$22/'AEO 2022 Table 1'!$C$22</f>
        <v>1.0407530859207987</v>
      </c>
      <c r="W14">
        <f>'AEO 2023 Table 1'!W$22/'AEO 2022 Table 1'!$C$22</f>
        <v>1.0442417770819727</v>
      </c>
      <c r="X14">
        <f>'AEO 2023 Table 1'!X$22/'AEO 2022 Table 1'!$C$22</f>
        <v>1.0478049174783406</v>
      </c>
      <c r="Y14">
        <f>'AEO 2023 Table 1'!Y$22/'AEO 2022 Table 1'!$C$22</f>
        <v>1.047399913638887</v>
      </c>
      <c r="Z14">
        <f>'AEO 2023 Table 1'!Z$22/'AEO 2022 Table 1'!$C$22</f>
        <v>1.0491003341707097</v>
      </c>
      <c r="AA14">
        <f>'AEO 2023 Table 1'!AA$22/'AEO 2022 Table 1'!$C$22</f>
        <v>1.0573525001116737</v>
      </c>
      <c r="AB14">
        <f>'AEO 2023 Table 1'!AB$22/'AEO 2022 Table 1'!$C$22</f>
        <v>1.0676584013834793</v>
      </c>
      <c r="AC14">
        <f>'AEO 2023 Table 1'!AC$22/'AEO 2022 Table 1'!$C$22</f>
        <v>1.0860058836167013</v>
      </c>
      <c r="AD14">
        <f>'AEO 2023 Table 1'!AD$22/'AEO 2022 Table 1'!$C$22</f>
        <v>1.0964149502572751</v>
      </c>
      <c r="AE14">
        <f>'AEO 2023 Table 1'!AE$22/'AEO 2022 Table 1'!$C$22</f>
        <v>1.1037452219544412</v>
      </c>
    </row>
    <row r="15" spans="1:33" x14ac:dyDescent="0.25">
      <c r="A15" t="s">
        <v>222</v>
      </c>
      <c r="B15">
        <f>'AEO 2022 Table 1'!C$16/'AEO 2022 Table 1'!$C$16</f>
        <v>1</v>
      </c>
      <c r="C15">
        <f>'AEO 2023 Table 1'!C$16/'AEO 2022 Table 1'!$C$16</f>
        <v>1.0609966467282199</v>
      </c>
      <c r="D15">
        <f>'AEO 2023 Table 1'!D$16/'AEO 2022 Table 1'!$C$16</f>
        <v>1.1034662586601662</v>
      </c>
      <c r="E15">
        <f>'AEO 2023 Table 1'!E$16/'AEO 2022 Table 1'!$C$16</f>
        <v>1.1342721101921345</v>
      </c>
      <c r="F15">
        <f>'AEO 2023 Table 1'!F$16/'AEO 2022 Table 1'!$C$16</f>
        <v>1.1517108754500347</v>
      </c>
      <c r="G15">
        <f>'AEO 2023 Table 1'!G$16/'AEO 2022 Table 1'!$C$16</f>
        <v>1.1677833810682008</v>
      </c>
      <c r="H15">
        <f>'AEO 2023 Table 1'!H$16/'AEO 2022 Table 1'!$C$16</f>
        <v>1.1770716249997248</v>
      </c>
      <c r="I15">
        <f>'AEO 2023 Table 1'!I$16/'AEO 2022 Table 1'!$C$16</f>
        <v>1.1929582285134732</v>
      </c>
      <c r="J15">
        <f>'AEO 2023 Table 1'!J$16/'AEO 2022 Table 1'!$C$16</f>
        <v>1.1913447898453953</v>
      </c>
      <c r="K15">
        <f>'AEO 2023 Table 1'!K$16/'AEO 2022 Table 1'!$C$16</f>
        <v>1.193503463678125</v>
      </c>
      <c r="L15">
        <f>'AEO 2023 Table 1'!L$16/'AEO 2022 Table 1'!$C$16</f>
        <v>1.1869049314848472</v>
      </c>
      <c r="M15">
        <f>'AEO 2023 Table 1'!M$16/'AEO 2022 Table 1'!$C$16</f>
        <v>1.1895570571662348</v>
      </c>
      <c r="N15">
        <f>'AEO 2023 Table 1'!N$16/'AEO 2022 Table 1'!$C$16</f>
        <v>1.192160506530588</v>
      </c>
      <c r="O15">
        <f>'AEO 2023 Table 1'!O$16/'AEO 2022 Table 1'!$C$16</f>
        <v>1.1877916344657149</v>
      </c>
      <c r="P15">
        <f>'AEO 2023 Table 1'!P$16/'AEO 2022 Table 1'!$C$16</f>
        <v>1.1847366345858954</v>
      </c>
      <c r="Q15">
        <f>'AEO 2023 Table 1'!Q$16/'AEO 2022 Table 1'!$C$16</f>
        <v>1.1791408863068384</v>
      </c>
      <c r="R15">
        <f>'AEO 2023 Table 1'!R$16/'AEO 2022 Table 1'!$C$16</f>
        <v>1.1774785987106731</v>
      </c>
      <c r="S15">
        <f>'AEO 2023 Table 1'!S$16/'AEO 2022 Table 1'!$C$16</f>
        <v>1.1728978897306217</v>
      </c>
      <c r="T15">
        <f>'AEO 2023 Table 1'!T$16/'AEO 2022 Table 1'!$C$16</f>
        <v>1.1681258845507367</v>
      </c>
      <c r="U15">
        <f>'AEO 2023 Table 1'!U$16/'AEO 2022 Table 1'!$C$16</f>
        <v>1.158962438410758</v>
      </c>
      <c r="V15">
        <f>'AEO 2023 Table 1'!V$16/'AEO 2022 Table 1'!$C$16</f>
        <v>1.1463744321258169</v>
      </c>
      <c r="W15">
        <f>'AEO 2023 Table 1'!W$16/'AEO 2022 Table 1'!$C$16</f>
        <v>1.1486616580405011</v>
      </c>
      <c r="X15">
        <f>'AEO 2023 Table 1'!X$16/'AEO 2022 Table 1'!$C$16</f>
        <v>1.1548637457970825</v>
      </c>
      <c r="Y15">
        <f>'AEO 2023 Table 1'!Y$16/'AEO 2022 Table 1'!$C$16</f>
        <v>1.1669458290847641</v>
      </c>
      <c r="Z15">
        <f>'AEO 2023 Table 1'!Z$16/'AEO 2022 Table 1'!$C$16</f>
        <v>1.1698269233283707</v>
      </c>
      <c r="AA15">
        <f>'AEO 2023 Table 1'!AA$16/'AEO 2022 Table 1'!$C$16</f>
        <v>1.1723620618683757</v>
      </c>
      <c r="AB15">
        <f>'AEO 2023 Table 1'!AB$16/'AEO 2022 Table 1'!$C$16</f>
        <v>1.1628999123006389</v>
      </c>
      <c r="AC15">
        <f>'AEO 2023 Table 1'!AC$16/'AEO 2022 Table 1'!$C$16</f>
        <v>1.166466315578661</v>
      </c>
      <c r="AD15">
        <f>'AEO 2023 Table 1'!AD$16/'AEO 2022 Table 1'!$C$16</f>
        <v>1.1789348750147097</v>
      </c>
      <c r="AE15">
        <f>'AEO 2023 Table 1'!AE$16/'AEO 2022 Table 1'!$C$16</f>
        <v>1.181989702283476</v>
      </c>
    </row>
    <row r="16" spans="1:33" x14ac:dyDescent="0.25">
      <c r="A16" s="7" t="s">
        <v>274</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c r="AG16" s="7"/>
    </row>
    <row r="17" spans="1:33" x14ac:dyDescent="0.25">
      <c r="A17" s="7" t="s">
        <v>235</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c r="AG17" s="7"/>
    </row>
    <row r="18" spans="1:33" x14ac:dyDescent="0.25">
      <c r="A18" t="s">
        <v>236</v>
      </c>
      <c r="B18">
        <f>'AEO 2022 Table 1'!C$19/'AEO 2022 Table 1'!$C$19</f>
        <v>1</v>
      </c>
      <c r="C18">
        <f>'AEO 2023 Table 1'!C$19/'AEO 2022 Table 1'!$C$19</f>
        <v>0.90065567719059569</v>
      </c>
      <c r="D18">
        <f>'AEO 2023 Table 1'!D$19/'AEO 2022 Table 1'!$C$19</f>
        <v>0.84583450025660856</v>
      </c>
      <c r="E18">
        <f>'AEO 2023 Table 1'!E$19/'AEO 2022 Table 1'!$C$19</f>
        <v>0.92185464330039357</v>
      </c>
      <c r="F18">
        <f>'AEO 2023 Table 1'!F$19/'AEO 2022 Table 1'!$C$19</f>
        <v>0.8657017605377183</v>
      </c>
      <c r="G18">
        <f>'AEO 2023 Table 1'!G$19/'AEO 2022 Table 1'!$C$19</f>
        <v>0.79226504429571998</v>
      </c>
      <c r="H18">
        <f>'AEO 2023 Table 1'!H$19/'AEO 2022 Table 1'!$C$19</f>
        <v>0.71073641223843154</v>
      </c>
      <c r="I18">
        <f>'AEO 2023 Table 1'!I$19/'AEO 2022 Table 1'!$C$19</f>
        <v>0.63830672595477234</v>
      </c>
      <c r="J18">
        <f>'AEO 2023 Table 1'!J$19/'AEO 2022 Table 1'!$C$19</f>
        <v>0.57020607674054147</v>
      </c>
      <c r="K18">
        <f>'AEO 2023 Table 1'!K$19/'AEO 2022 Table 1'!$C$19</f>
        <v>0.54200732804898522</v>
      </c>
      <c r="L18">
        <f>'AEO 2023 Table 1'!L$19/'AEO 2022 Table 1'!$C$19</f>
        <v>0.53960098328660289</v>
      </c>
      <c r="M18">
        <f>'AEO 2023 Table 1'!M$19/'AEO 2022 Table 1'!$C$19</f>
        <v>0.54342421354718851</v>
      </c>
      <c r="N18">
        <f>'AEO 2023 Table 1'!N$19/'AEO 2022 Table 1'!$C$19</f>
        <v>0.54104506516359308</v>
      </c>
      <c r="O18">
        <f>'AEO 2023 Table 1'!O$19/'AEO 2022 Table 1'!$C$19</f>
        <v>0.53605666869722768</v>
      </c>
      <c r="P18">
        <f>'AEO 2023 Table 1'!P$19/'AEO 2022 Table 1'!$C$19</f>
        <v>0.54001504051420102</v>
      </c>
      <c r="Q18">
        <f>'AEO 2023 Table 1'!Q$19/'AEO 2022 Table 1'!$C$19</f>
        <v>0.53368561811181048</v>
      </c>
      <c r="R18">
        <f>'AEO 2023 Table 1'!R$19/'AEO 2022 Table 1'!$C$19</f>
        <v>0.51963173658504236</v>
      </c>
      <c r="S18">
        <f>'AEO 2023 Table 1'!S$19/'AEO 2022 Table 1'!$C$19</f>
        <v>0.51123172246737159</v>
      </c>
      <c r="T18">
        <f>'AEO 2023 Table 1'!T$19/'AEO 2022 Table 1'!$C$19</f>
        <v>0.4990927410267611</v>
      </c>
      <c r="U18">
        <f>'AEO 2023 Table 1'!U$19/'AEO 2022 Table 1'!$C$19</f>
        <v>0.49180823680528718</v>
      </c>
      <c r="V18">
        <f>'AEO 2023 Table 1'!V$19/'AEO 2022 Table 1'!$C$19</f>
        <v>0.49218104109877037</v>
      </c>
      <c r="W18">
        <f>'AEO 2023 Table 1'!W$19/'AEO 2022 Table 1'!$C$19</f>
        <v>0.49305827710329231</v>
      </c>
      <c r="X18">
        <f>'AEO 2023 Table 1'!X$19/'AEO 2022 Table 1'!$C$19</f>
        <v>0.48617117614712568</v>
      </c>
      <c r="Y18">
        <f>'AEO 2023 Table 1'!Y$19/'AEO 2022 Table 1'!$C$19</f>
        <v>0.47842188886795683</v>
      </c>
      <c r="Z18">
        <f>'AEO 2023 Table 1'!Z$19/'AEO 2022 Table 1'!$C$19</f>
        <v>0.47278574494166448</v>
      </c>
      <c r="AA18">
        <f>'AEO 2023 Table 1'!AA$19/'AEO 2022 Table 1'!$C$19</f>
        <v>0.46752339843504698</v>
      </c>
      <c r="AB18">
        <f>'AEO 2023 Table 1'!AB$19/'AEO 2022 Table 1'!$C$19</f>
        <v>0.46505907038193645</v>
      </c>
      <c r="AC18">
        <f>'AEO 2023 Table 1'!AC$19/'AEO 2022 Table 1'!$C$19</f>
        <v>0.46370459904516265</v>
      </c>
      <c r="AD18">
        <f>'AEO 2023 Table 1'!AD$19/'AEO 2022 Table 1'!$C$19</f>
        <v>0.46081399067286438</v>
      </c>
      <c r="AE18">
        <f>'AEO 2023 Table 1'!AE$19/'AEO 2022 Table 1'!$C$19</f>
        <v>0.45420977789267486</v>
      </c>
    </row>
    <row r="19" spans="1:33" x14ac:dyDescent="0.25">
      <c r="A19" t="s">
        <v>223</v>
      </c>
      <c r="B19" s="227">
        <f>'AEO 2022 Table 1'!C$16/'AEO 2022 Table 1'!$C$16</f>
        <v>1</v>
      </c>
      <c r="C19" s="227">
        <f>'AEO 2023 Table 1'!C$16/'AEO 2022 Table 1'!$C$16</f>
        <v>1.0609966467282199</v>
      </c>
      <c r="D19" s="227">
        <f>'AEO 2023 Table 1'!D$16/'AEO 2022 Table 1'!$C$16</f>
        <v>1.1034662586601662</v>
      </c>
      <c r="E19" s="227">
        <f>'AEO 2023 Table 1'!E$16/'AEO 2022 Table 1'!$C$16</f>
        <v>1.1342721101921345</v>
      </c>
      <c r="F19" s="227">
        <f>'AEO 2023 Table 1'!F$16/'AEO 2022 Table 1'!$C$16</f>
        <v>1.1517108754500347</v>
      </c>
      <c r="G19" s="227">
        <f>'AEO 2023 Table 1'!G$16/'AEO 2022 Table 1'!$C$16</f>
        <v>1.1677833810682008</v>
      </c>
      <c r="H19" s="227">
        <f>'AEO 2023 Table 1'!H$16/'AEO 2022 Table 1'!$C$16</f>
        <v>1.1770716249997248</v>
      </c>
      <c r="I19" s="227">
        <f>'AEO 2023 Table 1'!I$16/'AEO 2022 Table 1'!$C$16</f>
        <v>1.1929582285134732</v>
      </c>
      <c r="J19" s="227">
        <f>'AEO 2023 Table 1'!J$16/'AEO 2022 Table 1'!$C$16</f>
        <v>1.1913447898453953</v>
      </c>
      <c r="K19" s="227">
        <f>'AEO 2023 Table 1'!K$16/'AEO 2022 Table 1'!$C$16</f>
        <v>1.193503463678125</v>
      </c>
      <c r="L19" s="227">
        <f>'AEO 2023 Table 1'!L$16/'AEO 2022 Table 1'!$C$16</f>
        <v>1.1869049314848472</v>
      </c>
      <c r="M19" s="227">
        <f>'AEO 2023 Table 1'!M$16/'AEO 2022 Table 1'!$C$16</f>
        <v>1.1895570571662348</v>
      </c>
      <c r="N19" s="227">
        <f>'AEO 2023 Table 1'!N$16/'AEO 2022 Table 1'!$C$16</f>
        <v>1.192160506530588</v>
      </c>
      <c r="O19" s="227">
        <f>'AEO 2023 Table 1'!O$16/'AEO 2022 Table 1'!$C$16</f>
        <v>1.1877916344657149</v>
      </c>
      <c r="P19" s="227">
        <f>'AEO 2023 Table 1'!P$16/'AEO 2022 Table 1'!$C$16</f>
        <v>1.1847366345858954</v>
      </c>
      <c r="Q19" s="227">
        <f>'AEO 2023 Table 1'!Q$16/'AEO 2022 Table 1'!$C$16</f>
        <v>1.1791408863068384</v>
      </c>
      <c r="R19" s="227">
        <f>'AEO 2023 Table 1'!R$16/'AEO 2022 Table 1'!$C$16</f>
        <v>1.1774785987106731</v>
      </c>
      <c r="S19" s="227">
        <f>'AEO 2023 Table 1'!S$16/'AEO 2022 Table 1'!$C$16</f>
        <v>1.1728978897306217</v>
      </c>
      <c r="T19" s="227">
        <f>'AEO 2023 Table 1'!T$16/'AEO 2022 Table 1'!$C$16</f>
        <v>1.1681258845507367</v>
      </c>
      <c r="U19" s="227">
        <f>'AEO 2023 Table 1'!U$16/'AEO 2022 Table 1'!$C$16</f>
        <v>1.158962438410758</v>
      </c>
      <c r="V19" s="227">
        <f>'AEO 2023 Table 1'!V$16/'AEO 2022 Table 1'!$C$16</f>
        <v>1.1463744321258169</v>
      </c>
      <c r="W19" s="227">
        <f>'AEO 2023 Table 1'!W$16/'AEO 2022 Table 1'!$C$16</f>
        <v>1.1486616580405011</v>
      </c>
      <c r="X19" s="227">
        <f>'AEO 2023 Table 1'!X$16/'AEO 2022 Table 1'!$C$16</f>
        <v>1.1548637457970825</v>
      </c>
      <c r="Y19" s="227">
        <f>'AEO 2023 Table 1'!Y$16/'AEO 2022 Table 1'!$C$16</f>
        <v>1.1669458290847641</v>
      </c>
      <c r="Z19" s="227">
        <f>'AEO 2023 Table 1'!Z$16/'AEO 2022 Table 1'!$C$16</f>
        <v>1.1698269233283707</v>
      </c>
      <c r="AA19" s="227">
        <f>'AEO 2023 Table 1'!AA$16/'AEO 2022 Table 1'!$C$16</f>
        <v>1.1723620618683757</v>
      </c>
      <c r="AB19" s="227">
        <f>'AEO 2023 Table 1'!AB$16/'AEO 2022 Table 1'!$C$16</f>
        <v>1.1628999123006389</v>
      </c>
      <c r="AC19" s="227">
        <f>'AEO 2023 Table 1'!AC$16/'AEO 2022 Table 1'!$C$16</f>
        <v>1.166466315578661</v>
      </c>
      <c r="AD19" s="227">
        <f>'AEO 2023 Table 1'!AD$16/'AEO 2022 Table 1'!$C$16</f>
        <v>1.1789348750147097</v>
      </c>
      <c r="AE19" s="227">
        <f>'AEO 2023 Table 1'!AE$16/'AEO 2022 Table 1'!$C$16</f>
        <v>1.181989702283476</v>
      </c>
    </row>
    <row r="20" spans="1:33" x14ac:dyDescent="0.25">
      <c r="A20" t="s">
        <v>237</v>
      </c>
      <c r="B20">
        <f>'AEO 2022 Table 1'!C$16/'AEO 2022 Table 1'!$C$16</f>
        <v>1</v>
      </c>
      <c r="C20">
        <f>'AEO 2023 Table 1'!C$16/'AEO 2022 Table 1'!$C$16</f>
        <v>1.0609966467282199</v>
      </c>
      <c r="D20">
        <f>'AEO 2023 Table 1'!D$16/'AEO 2022 Table 1'!$C$16</f>
        <v>1.1034662586601662</v>
      </c>
      <c r="E20">
        <f>'AEO 2023 Table 1'!E$16/'AEO 2022 Table 1'!$C$16</f>
        <v>1.1342721101921345</v>
      </c>
      <c r="F20">
        <f>'AEO 2023 Table 1'!F$16/'AEO 2022 Table 1'!$C$16</f>
        <v>1.1517108754500347</v>
      </c>
      <c r="G20">
        <f>'AEO 2023 Table 1'!G$16/'AEO 2022 Table 1'!$C$16</f>
        <v>1.1677833810682008</v>
      </c>
      <c r="H20">
        <f>'AEO 2023 Table 1'!H$16/'AEO 2022 Table 1'!$C$16</f>
        <v>1.1770716249997248</v>
      </c>
      <c r="I20">
        <f>'AEO 2023 Table 1'!I$16/'AEO 2022 Table 1'!$C$16</f>
        <v>1.1929582285134732</v>
      </c>
      <c r="J20">
        <f>'AEO 2023 Table 1'!J$16/'AEO 2022 Table 1'!$C$16</f>
        <v>1.1913447898453953</v>
      </c>
      <c r="K20">
        <f>'AEO 2023 Table 1'!K$16/'AEO 2022 Table 1'!$C$16</f>
        <v>1.193503463678125</v>
      </c>
      <c r="L20">
        <f>'AEO 2023 Table 1'!L$16/'AEO 2022 Table 1'!$C$16</f>
        <v>1.1869049314848472</v>
      </c>
      <c r="M20">
        <f>'AEO 2023 Table 1'!M$16/'AEO 2022 Table 1'!$C$16</f>
        <v>1.1895570571662348</v>
      </c>
      <c r="N20">
        <f>'AEO 2023 Table 1'!N$16/'AEO 2022 Table 1'!$C$16</f>
        <v>1.192160506530588</v>
      </c>
      <c r="O20">
        <f>'AEO 2023 Table 1'!O$16/'AEO 2022 Table 1'!$C$16</f>
        <v>1.1877916344657149</v>
      </c>
      <c r="P20">
        <f>'AEO 2023 Table 1'!P$16/'AEO 2022 Table 1'!$C$16</f>
        <v>1.1847366345858954</v>
      </c>
      <c r="Q20">
        <f>'AEO 2023 Table 1'!Q$16/'AEO 2022 Table 1'!$C$16</f>
        <v>1.1791408863068384</v>
      </c>
      <c r="R20">
        <f>'AEO 2023 Table 1'!R$16/'AEO 2022 Table 1'!$C$16</f>
        <v>1.1774785987106731</v>
      </c>
      <c r="S20">
        <f>'AEO 2023 Table 1'!S$16/'AEO 2022 Table 1'!$C$16</f>
        <v>1.1728978897306217</v>
      </c>
      <c r="T20">
        <f>'AEO 2023 Table 1'!T$16/'AEO 2022 Table 1'!$C$16</f>
        <v>1.1681258845507367</v>
      </c>
      <c r="U20">
        <f>'AEO 2023 Table 1'!U$16/'AEO 2022 Table 1'!$C$16</f>
        <v>1.158962438410758</v>
      </c>
      <c r="V20">
        <f>'AEO 2023 Table 1'!V$16/'AEO 2022 Table 1'!$C$16</f>
        <v>1.1463744321258169</v>
      </c>
      <c r="W20">
        <f>'AEO 2023 Table 1'!W$16/'AEO 2022 Table 1'!$C$16</f>
        <v>1.1486616580405011</v>
      </c>
      <c r="X20">
        <f>'AEO 2023 Table 1'!X$16/'AEO 2022 Table 1'!$C$16</f>
        <v>1.1548637457970825</v>
      </c>
      <c r="Y20">
        <f>'AEO 2023 Table 1'!Y$16/'AEO 2022 Table 1'!$C$16</f>
        <v>1.1669458290847641</v>
      </c>
      <c r="Z20">
        <f>'AEO 2023 Table 1'!Z$16/'AEO 2022 Table 1'!$C$16</f>
        <v>1.1698269233283707</v>
      </c>
      <c r="AA20">
        <f>'AEO 2023 Table 1'!AA$16/'AEO 2022 Table 1'!$C$16</f>
        <v>1.1723620618683757</v>
      </c>
      <c r="AB20">
        <f>'AEO 2023 Table 1'!AB$16/'AEO 2022 Table 1'!$C$16</f>
        <v>1.1628999123006389</v>
      </c>
      <c r="AC20">
        <f>'AEO 2023 Table 1'!AC$16/'AEO 2022 Table 1'!$C$16</f>
        <v>1.166466315578661</v>
      </c>
      <c r="AD20">
        <f>'AEO 2023 Table 1'!AD$16/'AEO 2022 Table 1'!$C$16</f>
        <v>1.1789348750147097</v>
      </c>
      <c r="AE20">
        <f>'AEO 2023 Table 1'!AE$16/'AEO 2022 Table 1'!$C$16</f>
        <v>1.181989702283476</v>
      </c>
    </row>
    <row r="21" spans="1:33" x14ac:dyDescent="0.25">
      <c r="A21" t="s">
        <v>224</v>
      </c>
      <c r="B21">
        <f>'AEO 2022 Table 1'!C$17/'AEO 2022 Table 1'!$C$17</f>
        <v>1</v>
      </c>
      <c r="C21">
        <f>'AEO 2023 Table 1'!C$17/'AEO 2022 Table 1'!$C$17</f>
        <v>1.108800258056597</v>
      </c>
      <c r="D21">
        <f>'AEO 2023 Table 1'!D$17/'AEO 2022 Table 1'!$C$17</f>
        <v>1.1660584209876517</v>
      </c>
      <c r="E21">
        <f>'AEO 2023 Table 1'!E$17/'AEO 2022 Table 1'!$C$17</f>
        <v>1.1892469757208421</v>
      </c>
      <c r="F21">
        <f>'AEO 2023 Table 1'!F$17/'AEO 2022 Table 1'!$C$17</f>
        <v>1.1862540615724753</v>
      </c>
      <c r="G21">
        <f>'AEO 2023 Table 1'!G$17/'AEO 2022 Table 1'!$C$17</f>
        <v>1.2092670578907441</v>
      </c>
      <c r="H21">
        <f>'AEO 2023 Table 1'!H$17/'AEO 2022 Table 1'!$C$17</f>
        <v>1.1903597020645242</v>
      </c>
      <c r="I21">
        <f>'AEO 2023 Table 1'!I$17/'AEO 2022 Table 1'!$C$17</f>
        <v>1.1744756619658403</v>
      </c>
      <c r="J21">
        <f>'AEO 2023 Table 1'!J$17/'AEO 2022 Table 1'!$C$17</f>
        <v>1.1598425112560777</v>
      </c>
      <c r="K21">
        <f>'AEO 2023 Table 1'!K$17/'AEO 2022 Table 1'!$C$17</f>
        <v>1.1502687256956858</v>
      </c>
      <c r="L21">
        <f>'AEO 2023 Table 1'!L$17/'AEO 2022 Table 1'!$C$17</f>
        <v>1.1476469106357712</v>
      </c>
      <c r="M21">
        <f>'AEO 2023 Table 1'!M$17/'AEO 2022 Table 1'!$C$17</f>
        <v>1.1579957223693536</v>
      </c>
      <c r="N21">
        <f>'AEO 2023 Table 1'!N$17/'AEO 2022 Table 1'!$C$17</f>
        <v>1.165806929990016</v>
      </c>
      <c r="O21">
        <f>'AEO 2023 Table 1'!O$17/'AEO 2022 Table 1'!$C$17</f>
        <v>1.1819087767075374</v>
      </c>
      <c r="P21">
        <f>'AEO 2023 Table 1'!P$17/'AEO 2022 Table 1'!$C$17</f>
        <v>1.1903340105891698</v>
      </c>
      <c r="Q21">
        <f>'AEO 2023 Table 1'!Q$17/'AEO 2022 Table 1'!$C$17</f>
        <v>1.2080362934908504</v>
      </c>
      <c r="R21">
        <f>'AEO 2023 Table 1'!R$17/'AEO 2022 Table 1'!$C$17</f>
        <v>1.2156596678805889</v>
      </c>
      <c r="S21">
        <f>'AEO 2023 Table 1'!S$17/'AEO 2022 Table 1'!$C$17</f>
        <v>1.215785270648988</v>
      </c>
      <c r="T21">
        <f>'AEO 2023 Table 1'!T$17/'AEO 2022 Table 1'!$C$17</f>
        <v>1.2339988139102211</v>
      </c>
      <c r="U21">
        <f>'AEO 2023 Table 1'!U$17/'AEO 2022 Table 1'!$C$17</f>
        <v>1.2321350401036792</v>
      </c>
      <c r="V21">
        <f>'AEO 2023 Table 1'!V$17/'AEO 2022 Table 1'!$C$17</f>
        <v>1.2404909070018548</v>
      </c>
      <c r="W21">
        <f>'AEO 2023 Table 1'!W$17/'AEO 2022 Table 1'!$C$17</f>
        <v>1.2621787941135119</v>
      </c>
      <c r="X21">
        <f>'AEO 2023 Table 1'!X$17/'AEO 2022 Table 1'!$C$17</f>
        <v>1.2798648057474684</v>
      </c>
      <c r="Y21">
        <f>'AEO 2023 Table 1'!Y$17/'AEO 2022 Table 1'!$C$17</f>
        <v>1.2891576978439856</v>
      </c>
      <c r="Z21">
        <f>'AEO 2023 Table 1'!Z$17/'AEO 2022 Table 1'!$C$17</f>
        <v>1.2959882047582039</v>
      </c>
      <c r="AA21">
        <f>'AEO 2023 Table 1'!AA$17/'AEO 2022 Table 1'!$C$17</f>
        <v>1.3050996864926354</v>
      </c>
      <c r="AB21">
        <f>'AEO 2023 Table 1'!AB$17/'AEO 2022 Table 1'!$C$17</f>
        <v>1.3124361727409164</v>
      </c>
      <c r="AC21">
        <f>'AEO 2023 Table 1'!AC$17/'AEO 2022 Table 1'!$C$17</f>
        <v>1.3182641411946392</v>
      </c>
      <c r="AD21">
        <f>'AEO 2023 Table 1'!AD$17/'AEO 2022 Table 1'!$C$17</f>
        <v>1.3249287953624032</v>
      </c>
      <c r="AE21">
        <f>'AEO 2023 Table 1'!AE$17/'AEO 2022 Table 1'!$C$17</f>
        <v>1.3288838552627917</v>
      </c>
    </row>
    <row r="22" spans="1:33" x14ac:dyDescent="0.25">
      <c r="A22" t="s">
        <v>238</v>
      </c>
      <c r="B22">
        <f>'AEO 2022 Table 1'!C$24/'AEO 2022 Table 1'!$C$24</f>
        <v>1</v>
      </c>
      <c r="C22">
        <f>'AEO 2023 Table 1'!C$24/'AEO 2022 Table 1'!$C$24</f>
        <v>0.85543238206653982</v>
      </c>
      <c r="D22">
        <f>'AEO 2023 Table 1'!D$24/'AEO 2022 Table 1'!$C$24</f>
        <v>0.57838905199533552</v>
      </c>
      <c r="E22">
        <f>'AEO 2023 Table 1'!E$24/'AEO 2022 Table 1'!$C$24</f>
        <v>0.43526408246062004</v>
      </c>
      <c r="F22">
        <f>'AEO 2023 Table 1'!F$24/'AEO 2022 Table 1'!$C$24</f>
        <v>0.37676511171854199</v>
      </c>
      <c r="G22">
        <f>'AEO 2023 Table 1'!G$24/'AEO 2022 Table 1'!$C$24</f>
        <v>0.42646617697236938</v>
      </c>
      <c r="H22">
        <f>'AEO 2023 Table 1'!H$24/'AEO 2022 Table 1'!$C$24</f>
        <v>0.42293782832202836</v>
      </c>
      <c r="I22">
        <f>'AEO 2023 Table 1'!I$24/'AEO 2022 Table 1'!$C$24</f>
        <v>0.39417531880748558</v>
      </c>
      <c r="J22">
        <f>'AEO 2023 Table 1'!J$24/'AEO 2022 Table 1'!$C$24</f>
        <v>0.38826880317363899</v>
      </c>
      <c r="K22">
        <f>'AEO 2023 Table 1'!K$24/'AEO 2022 Table 1'!$C$24</f>
        <v>0.3921280516841209</v>
      </c>
      <c r="L22">
        <f>'AEO 2023 Table 1'!L$24/'AEO 2022 Table 1'!$C$24</f>
        <v>0.39254566043112593</v>
      </c>
      <c r="M22">
        <f>'AEO 2023 Table 1'!M$24/'AEO 2022 Table 1'!$C$24</f>
        <v>0.33412918030574024</v>
      </c>
      <c r="N22">
        <f>'AEO 2023 Table 1'!N$24/'AEO 2022 Table 1'!$C$24</f>
        <v>0.33208941232934752</v>
      </c>
      <c r="O22">
        <f>'AEO 2023 Table 1'!O$24/'AEO 2022 Table 1'!$C$24</f>
        <v>0.33516031301439458</v>
      </c>
      <c r="P22">
        <f>'AEO 2023 Table 1'!P$24/'AEO 2022 Table 1'!$C$24</f>
        <v>0.33261247783064674</v>
      </c>
      <c r="Q22">
        <f>'AEO 2023 Table 1'!Q$24/'AEO 2022 Table 1'!$C$24</f>
        <v>0.33101094125543218</v>
      </c>
      <c r="R22">
        <f>'AEO 2023 Table 1'!R$24/'AEO 2022 Table 1'!$C$24</f>
        <v>0.32993996932848885</v>
      </c>
      <c r="S22">
        <f>'AEO 2023 Table 1'!S$24/'AEO 2022 Table 1'!$C$24</f>
        <v>0.33035523459206512</v>
      </c>
      <c r="T22">
        <f>'AEO 2023 Table 1'!T$24/'AEO 2022 Table 1'!$C$24</f>
        <v>0.32997933985009203</v>
      </c>
      <c r="U22">
        <f>'AEO 2023 Table 1'!U$24/'AEO 2022 Table 1'!$C$24</f>
        <v>0.32838155284836346</v>
      </c>
      <c r="V22">
        <f>'AEO 2023 Table 1'!V$24/'AEO 2022 Table 1'!$C$24</f>
        <v>0.32936581588844266</v>
      </c>
      <c r="W22">
        <f>'AEO 2023 Table 1'!W$24/'AEO 2022 Table 1'!$C$24</f>
        <v>0.3282962500515566</v>
      </c>
      <c r="X22">
        <f>'AEO 2023 Table 1'!X$24/'AEO 2022 Table 1'!$C$24</f>
        <v>0.32805299647165137</v>
      </c>
      <c r="Y22">
        <f>'AEO 2023 Table 1'!Y$24/'AEO 2022 Table 1'!$C$24</f>
        <v>0.3284537321379693</v>
      </c>
      <c r="Z22">
        <f>'AEO 2023 Table 1'!Z$24/'AEO 2022 Table 1'!$C$24</f>
        <v>0.328389989388707</v>
      </c>
      <c r="AA22">
        <f>'AEO 2023 Table 1'!AA$24/'AEO 2022 Table 1'!$C$24</f>
        <v>0.31757668815172274</v>
      </c>
      <c r="AB22">
        <f>'AEO 2023 Table 1'!AB$24/'AEO 2022 Table 1'!$C$24</f>
        <v>0.31619262683869709</v>
      </c>
      <c r="AC22">
        <f>'AEO 2023 Table 1'!AC$24/'AEO 2022 Table 1'!$C$24</f>
        <v>0.31763199436064143</v>
      </c>
      <c r="AD22">
        <f>'AEO 2023 Table 1'!AD$24/'AEO 2022 Table 1'!$C$24</f>
        <v>0.31790383843837761</v>
      </c>
      <c r="AE22">
        <f>'AEO 2023 Table 1'!AE$24/'AEO 2022 Table 1'!$C$24</f>
        <v>0.31673256542068334</v>
      </c>
    </row>
    <row r="23" spans="1:33" x14ac:dyDescent="0.25">
      <c r="A23" t="s">
        <v>239</v>
      </c>
      <c r="B23">
        <v>1</v>
      </c>
      <c r="C23">
        <v>1</v>
      </c>
      <c r="D23">
        <v>2</v>
      </c>
      <c r="E23">
        <v>3</v>
      </c>
      <c r="F23">
        <v>4</v>
      </c>
      <c r="G23">
        <v>5</v>
      </c>
      <c r="H23">
        <v>6</v>
      </c>
      <c r="I23">
        <v>7</v>
      </c>
      <c r="J23">
        <v>8</v>
      </c>
      <c r="K23">
        <v>9</v>
      </c>
      <c r="L23">
        <v>10</v>
      </c>
      <c r="M23">
        <v>11</v>
      </c>
      <c r="N23">
        <v>12</v>
      </c>
      <c r="O23">
        <v>13</v>
      </c>
      <c r="P23">
        <v>14</v>
      </c>
      <c r="Q23">
        <v>15</v>
      </c>
      <c r="R23">
        <v>16</v>
      </c>
      <c r="S23">
        <v>17</v>
      </c>
      <c r="T23">
        <v>18</v>
      </c>
      <c r="U23">
        <v>19</v>
      </c>
      <c r="V23">
        <v>20</v>
      </c>
      <c r="W23">
        <v>21</v>
      </c>
      <c r="X23">
        <v>22</v>
      </c>
      <c r="Y23">
        <v>23</v>
      </c>
      <c r="Z23">
        <v>24</v>
      </c>
      <c r="AA23">
        <v>25</v>
      </c>
      <c r="AB23">
        <v>26</v>
      </c>
      <c r="AC23">
        <v>27</v>
      </c>
      <c r="AD23">
        <v>28</v>
      </c>
      <c r="AE23">
        <v>29</v>
      </c>
    </row>
    <row r="26" spans="1:33" x14ac:dyDescent="0.25">
      <c r="A26" s="196" t="s">
        <v>581</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row>
    <row r="27" spans="1:33" s="1" customFormat="1" x14ac:dyDescent="0.25">
      <c r="B27" s="1">
        <f t="shared" ref="B27:AE27" si="0">B2</f>
        <v>2021</v>
      </c>
      <c r="C27" s="1">
        <f t="shared" si="0"/>
        <v>2022</v>
      </c>
      <c r="D27" s="1">
        <f t="shared" si="0"/>
        <v>2023</v>
      </c>
      <c r="E27" s="1">
        <f t="shared" si="0"/>
        <v>2024</v>
      </c>
      <c r="F27" s="1">
        <f t="shared" si="0"/>
        <v>2025</v>
      </c>
      <c r="G27" s="1">
        <f t="shared" si="0"/>
        <v>2026</v>
      </c>
      <c r="H27" s="1">
        <f t="shared" si="0"/>
        <v>2027</v>
      </c>
      <c r="I27" s="1">
        <f t="shared" si="0"/>
        <v>2028</v>
      </c>
      <c r="J27" s="1">
        <f t="shared" si="0"/>
        <v>2029</v>
      </c>
      <c r="K27" s="1">
        <f t="shared" si="0"/>
        <v>2030</v>
      </c>
      <c r="L27" s="1">
        <f t="shared" si="0"/>
        <v>2031</v>
      </c>
      <c r="M27" s="1">
        <f t="shared" si="0"/>
        <v>2032</v>
      </c>
      <c r="N27" s="1">
        <f t="shared" si="0"/>
        <v>2033</v>
      </c>
      <c r="O27" s="1">
        <f t="shared" si="0"/>
        <v>2034</v>
      </c>
      <c r="P27" s="1">
        <f t="shared" si="0"/>
        <v>2035</v>
      </c>
      <c r="Q27" s="1">
        <f t="shared" si="0"/>
        <v>2036</v>
      </c>
      <c r="R27" s="1">
        <f t="shared" si="0"/>
        <v>2037</v>
      </c>
      <c r="S27" s="1">
        <f t="shared" si="0"/>
        <v>2038</v>
      </c>
      <c r="T27" s="1">
        <f t="shared" si="0"/>
        <v>2039</v>
      </c>
      <c r="U27" s="1">
        <f t="shared" si="0"/>
        <v>2040</v>
      </c>
      <c r="V27" s="1">
        <f t="shared" si="0"/>
        <v>2041</v>
      </c>
      <c r="W27" s="1">
        <f t="shared" si="0"/>
        <v>2042</v>
      </c>
      <c r="X27" s="1">
        <f t="shared" si="0"/>
        <v>2043</v>
      </c>
      <c r="Y27" s="1">
        <f t="shared" si="0"/>
        <v>2044</v>
      </c>
      <c r="Z27" s="1">
        <f t="shared" si="0"/>
        <v>2045</v>
      </c>
      <c r="AA27" s="1">
        <f t="shared" si="0"/>
        <v>2046</v>
      </c>
      <c r="AB27" s="1">
        <f t="shared" si="0"/>
        <v>2047</v>
      </c>
      <c r="AC27" s="1">
        <f t="shared" si="0"/>
        <v>2048</v>
      </c>
      <c r="AD27" s="1">
        <f t="shared" si="0"/>
        <v>2049</v>
      </c>
      <c r="AE27" s="1">
        <f t="shared" si="0"/>
        <v>2050</v>
      </c>
    </row>
    <row r="28" spans="1:33" x14ac:dyDescent="0.25">
      <c r="A28" s="31" t="s">
        <v>225</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c r="AG28" s="7"/>
    </row>
    <row r="29" spans="1:33" x14ac:dyDescent="0.25">
      <c r="A29" t="s">
        <v>226</v>
      </c>
      <c r="B29">
        <f>'AEO 2022 Table 1'!C$31/'AEO 2022 Table 1'!$C$31</f>
        <v>1</v>
      </c>
      <c r="C29">
        <f>'AEO 2023 Table 1'!C$31/'AEO 2022 Table 1'!$C$31</f>
        <v>0.87355538107635311</v>
      </c>
      <c r="D29">
        <f>'AEO 2023 Table 1'!D$31/'AEO 2022 Table 1'!$C$31</f>
        <v>1.1609329586622037</v>
      </c>
      <c r="E29">
        <f>'AEO 2023 Table 1'!E$31/'AEO 2022 Table 1'!$C$31</f>
        <v>0.50101932586746012</v>
      </c>
      <c r="F29">
        <f>'AEO 2023 Table 1'!F$31/'AEO 2022 Table 1'!$C$31</f>
        <v>0.45057302643359926</v>
      </c>
      <c r="G29">
        <f>'AEO 2023 Table 1'!G$31/'AEO 2022 Table 1'!$C$31</f>
        <v>0.48665578467429788</v>
      </c>
      <c r="H29">
        <f>'AEO 2023 Table 1'!H$31/'AEO 2022 Table 1'!$C$31</f>
        <v>0.53471562185765253</v>
      </c>
      <c r="I29">
        <f>'AEO 2023 Table 1'!I$31/'AEO 2022 Table 1'!$C$31</f>
        <v>0.61057275094012153</v>
      </c>
      <c r="J29">
        <f>'AEO 2023 Table 1'!J$31/'AEO 2022 Table 1'!$C$31</f>
        <v>0.58248963455790181</v>
      </c>
      <c r="K29">
        <f>'AEO 2023 Table 1'!K$31/'AEO 2022 Table 1'!$C$31</f>
        <v>0.60706365276802077</v>
      </c>
      <c r="L29">
        <f>'AEO 2023 Table 1'!L$31/'AEO 2022 Table 1'!$C$31</f>
        <v>0.57485846522583584</v>
      </c>
      <c r="M29">
        <f>'AEO 2023 Table 1'!M$31/'AEO 2022 Table 1'!$C$31</f>
        <v>0.58650495199526154</v>
      </c>
      <c r="N29">
        <f>'AEO 2023 Table 1'!N$31/'AEO 2022 Table 1'!$C$31</f>
        <v>0.58313704423047785</v>
      </c>
      <c r="O29">
        <f>'AEO 2023 Table 1'!O$31/'AEO 2022 Table 1'!$C$31</f>
        <v>0.58679422014683802</v>
      </c>
      <c r="P29">
        <f>'AEO 2023 Table 1'!P$31/'AEO 2022 Table 1'!$C$31</f>
        <v>0.57144923343939835</v>
      </c>
      <c r="Q29">
        <f>'AEO 2023 Table 1'!Q$31/'AEO 2022 Table 1'!$C$31</f>
        <v>0.5647788476107829</v>
      </c>
      <c r="R29">
        <f>'AEO 2023 Table 1'!R$31/'AEO 2022 Table 1'!$C$31</f>
        <v>0.5642760720139951</v>
      </c>
      <c r="S29">
        <f>'AEO 2023 Table 1'!S$31/'AEO 2022 Table 1'!$C$31</f>
        <v>0.57515117704588348</v>
      </c>
      <c r="T29">
        <f>'AEO 2023 Table 1'!T$31/'AEO 2022 Table 1'!$C$31</f>
        <v>0.58225546510186377</v>
      </c>
      <c r="U29">
        <f>'AEO 2023 Table 1'!U$31/'AEO 2022 Table 1'!$C$31</f>
        <v>0.58753805253660618</v>
      </c>
      <c r="V29">
        <f>'AEO 2023 Table 1'!V$31/'AEO 2022 Table 1'!$C$31</f>
        <v>0.57180048762345559</v>
      </c>
      <c r="W29">
        <f>'AEO 2023 Table 1'!W$31/'AEO 2022 Table 1'!$C$31</f>
        <v>0.57068818270727451</v>
      </c>
      <c r="X29">
        <f>'AEO 2023 Table 1'!X$31/'AEO 2022 Table 1'!$C$31</f>
        <v>0.5621857652520077</v>
      </c>
      <c r="Y29">
        <f>'AEO 2023 Table 1'!Y$31/'AEO 2022 Table 1'!$C$31</f>
        <v>0.55603192969406456</v>
      </c>
      <c r="Z29">
        <f>'AEO 2023 Table 1'!Z$31/'AEO 2022 Table 1'!$C$31</f>
        <v>0.54587999504111739</v>
      </c>
      <c r="AA29">
        <f>'AEO 2023 Table 1'!AA$31/'AEO 2022 Table 1'!$C$31</f>
        <v>0.53396490213094205</v>
      </c>
      <c r="AB29">
        <f>'AEO 2023 Table 1'!AB$31/'AEO 2022 Table 1'!$C$31</f>
        <v>0.53271829414438621</v>
      </c>
      <c r="AC29">
        <f>'AEO 2023 Table 1'!AC$31/'AEO 2022 Table 1'!$C$31</f>
        <v>0.54289089080816022</v>
      </c>
      <c r="AD29">
        <f>'AEO 2023 Table 1'!AD$31/'AEO 2022 Table 1'!$C$31</f>
        <v>0.54816314723748916</v>
      </c>
      <c r="AE29">
        <f>'AEO 2023 Table 1'!AE$31/'AEO 2022 Table 1'!$C$31</f>
        <v>0.54155474744135446</v>
      </c>
    </row>
    <row r="30" spans="1:33" x14ac:dyDescent="0.25">
      <c r="A30" t="s">
        <v>216</v>
      </c>
      <c r="B30">
        <f>'AEO 2022 Table 1'!C$30/'AEO 2022 Table 1'!$C$30</f>
        <v>1</v>
      </c>
      <c r="C30">
        <f>'AEO 2023 Table 1'!C$30/'AEO 2022 Table 1'!$C$30</f>
        <v>1.0655234705418835</v>
      </c>
      <c r="D30">
        <f>'AEO 2023 Table 1'!D$30/'AEO 2022 Table 1'!$C$30</f>
        <v>1.0036404310481919</v>
      </c>
      <c r="E30">
        <f>'AEO 2023 Table 1'!E$30/'AEO 2022 Table 1'!$C$30</f>
        <v>0.87948876012000177</v>
      </c>
      <c r="F30">
        <f>'AEO 2023 Table 1'!F$30/'AEO 2022 Table 1'!$C$30</f>
        <v>0.84010799433226302</v>
      </c>
      <c r="G30">
        <f>'AEO 2023 Table 1'!G$30/'AEO 2022 Table 1'!$C$30</f>
        <v>0.80481507489381932</v>
      </c>
      <c r="H30">
        <f>'AEO 2023 Table 1'!H$30/'AEO 2022 Table 1'!$C$30</f>
        <v>0.78049240698353828</v>
      </c>
      <c r="I30">
        <f>'AEO 2023 Table 1'!I$30/'AEO 2022 Table 1'!$C$30</f>
        <v>0.74107233154474428</v>
      </c>
      <c r="J30">
        <f>'AEO 2023 Table 1'!J$30/'AEO 2022 Table 1'!$C$30</f>
        <v>0.72921296718180184</v>
      </c>
      <c r="K30">
        <f>'AEO 2023 Table 1'!K$30/'AEO 2022 Table 1'!$C$30</f>
        <v>0.74075999849908614</v>
      </c>
      <c r="L30">
        <f>'AEO 2023 Table 1'!L$30/'AEO 2022 Table 1'!$C$30</f>
        <v>0.73899999821319773</v>
      </c>
      <c r="M30">
        <f>'AEO 2023 Table 1'!M$30/'AEO 2022 Table 1'!$C$30</f>
        <v>0.75713246816364965</v>
      </c>
      <c r="N30">
        <f>'AEO 2023 Table 1'!N$30/'AEO 2022 Table 1'!$C$30</f>
        <v>0.76400165100534434</v>
      </c>
      <c r="O30">
        <f>'AEO 2023 Table 1'!O$30/'AEO 2022 Table 1'!$C$30</f>
        <v>0.76535962076907549</v>
      </c>
      <c r="P30">
        <f>'AEO 2023 Table 1'!P$30/'AEO 2022 Table 1'!$C$30</f>
        <v>0.7596397091800543</v>
      </c>
      <c r="Q30">
        <f>'AEO 2023 Table 1'!Q$30/'AEO 2022 Table 1'!$C$30</f>
        <v>0.74344699182895302</v>
      </c>
      <c r="R30">
        <f>'AEO 2023 Table 1'!R$30/'AEO 2022 Table 1'!$C$30</f>
        <v>0.7430778384694966</v>
      </c>
      <c r="S30">
        <f>'AEO 2023 Table 1'!S$30/'AEO 2022 Table 1'!$C$30</f>
        <v>0.76366823369230197</v>
      </c>
      <c r="T30">
        <f>'AEO 2023 Table 1'!T$30/'AEO 2022 Table 1'!$C$30</f>
        <v>0.7540520209627648</v>
      </c>
      <c r="U30">
        <f>'AEO 2023 Table 1'!U$30/'AEO 2022 Table 1'!$C$30</f>
        <v>0.79741342496055634</v>
      </c>
      <c r="V30">
        <f>'AEO 2023 Table 1'!V$30/'AEO 2022 Table 1'!$C$30</f>
        <v>0.80648430562181617</v>
      </c>
      <c r="W30">
        <f>'AEO 2023 Table 1'!W$30/'AEO 2022 Table 1'!$C$30</f>
        <v>0.81110426170221517</v>
      </c>
      <c r="X30">
        <f>'AEO 2023 Table 1'!X$30/'AEO 2022 Table 1'!$C$30</f>
        <v>0.82836227059691703</v>
      </c>
      <c r="Y30">
        <f>'AEO 2023 Table 1'!Y$30/'AEO 2022 Table 1'!$C$30</f>
        <v>0.85836554044516389</v>
      </c>
      <c r="Z30">
        <f>'AEO 2023 Table 1'!Z$30/'AEO 2022 Table 1'!$C$30</f>
        <v>0.88532517122033239</v>
      </c>
      <c r="AA30">
        <f>'AEO 2023 Table 1'!AA$30/'AEO 2022 Table 1'!$C$30</f>
        <v>0.89628112832992946</v>
      </c>
      <c r="AB30">
        <f>'AEO 2023 Table 1'!AB$30/'AEO 2022 Table 1'!$C$30</f>
        <v>0.90606958880318189</v>
      </c>
      <c r="AC30">
        <f>'AEO 2023 Table 1'!AC$30/'AEO 2022 Table 1'!$C$30</f>
        <v>0.92291270219901755</v>
      </c>
      <c r="AD30">
        <f>'AEO 2023 Table 1'!AD$30/'AEO 2022 Table 1'!$C$30</f>
        <v>0.928875976264118</v>
      </c>
      <c r="AE30">
        <f>'AEO 2023 Table 1'!AE$30/'AEO 2022 Table 1'!$C$30</f>
        <v>0.93885884082986248</v>
      </c>
    </row>
    <row r="31" spans="1:33" x14ac:dyDescent="0.25">
      <c r="A31" t="s">
        <v>218</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row>
    <row r="32" spans="1:33" x14ac:dyDescent="0.25">
      <c r="A32" s="7" t="s">
        <v>228</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c r="AG32" s="7"/>
    </row>
    <row r="33" spans="1:33" x14ac:dyDescent="0.25">
      <c r="A33" s="7" t="s">
        <v>229</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c r="AG33" s="7"/>
    </row>
    <row r="34" spans="1:33" x14ac:dyDescent="0.25">
      <c r="A34" s="7" t="s">
        <v>230</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c r="AG34" s="7"/>
    </row>
    <row r="35" spans="1:33" x14ac:dyDescent="0.25">
      <c r="A35" t="s">
        <v>219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row>
    <row r="36" spans="1:33" x14ac:dyDescent="0.25">
      <c r="A36" t="s">
        <v>220</v>
      </c>
      <c r="B36">
        <f>'AEO 2022 Table 1'!C$29/'AEO 2022 Table 1'!$C$29</f>
        <v>1</v>
      </c>
      <c r="C36">
        <f>'AEO 2023 Table 1'!C$29/'AEO 2022 Table 1'!$C$29</f>
        <v>1.0090954892785442</v>
      </c>
      <c r="D36">
        <f>'AEO 2023 Table 1'!D$29/'AEO 2022 Table 1'!$C$29</f>
        <v>1.0261617773163665</v>
      </c>
      <c r="E36">
        <f>'AEO 2023 Table 1'!E$29/'AEO 2022 Table 1'!$C$29</f>
        <v>0.8545631391588232</v>
      </c>
      <c r="F36">
        <f>'AEO 2023 Table 1'!F$29/'AEO 2022 Table 1'!$C$29</f>
        <v>0.85541259432854022</v>
      </c>
      <c r="G36">
        <f>'AEO 2023 Table 1'!G$29/'AEO 2022 Table 1'!$C$29</f>
        <v>0.85578982367125789</v>
      </c>
      <c r="H36">
        <f>'AEO 2023 Table 1'!H$29/'AEO 2022 Table 1'!$C$29</f>
        <v>0.84666804072295732</v>
      </c>
      <c r="I36">
        <f>'AEO 2023 Table 1'!I$29/'AEO 2022 Table 1'!$C$29</f>
        <v>0.82991791285938576</v>
      </c>
      <c r="J36">
        <f>'AEO 2023 Table 1'!J$29/'AEO 2022 Table 1'!$C$29</f>
        <v>0.8137818694120651</v>
      </c>
      <c r="K36">
        <f>'AEO 2023 Table 1'!K$29/'AEO 2022 Table 1'!$C$29</f>
        <v>0.80671162884195047</v>
      </c>
      <c r="L36">
        <f>'AEO 2023 Table 1'!L$29/'AEO 2022 Table 1'!$C$29</f>
        <v>0.80710879048270945</v>
      </c>
      <c r="M36">
        <f>'AEO 2023 Table 1'!M$29/'AEO 2022 Table 1'!$C$29</f>
        <v>0.79324863378940136</v>
      </c>
      <c r="N36">
        <f>'AEO 2023 Table 1'!N$29/'AEO 2022 Table 1'!$C$29</f>
        <v>0.78841059855418749</v>
      </c>
      <c r="O36">
        <f>'AEO 2023 Table 1'!O$29/'AEO 2022 Table 1'!$C$29</f>
        <v>0.78133972184690137</v>
      </c>
      <c r="P36">
        <f>'AEO 2023 Table 1'!P$29/'AEO 2022 Table 1'!$C$29</f>
        <v>0.78072500129347899</v>
      </c>
      <c r="Q36">
        <f>'AEO 2023 Table 1'!Q$29/'AEO 2022 Table 1'!$C$29</f>
        <v>0.7783216750594365</v>
      </c>
      <c r="R36">
        <f>'AEO 2023 Table 1'!R$29/'AEO 2022 Table 1'!$C$29</f>
        <v>0.78060477136805972</v>
      </c>
      <c r="S36">
        <f>'AEO 2023 Table 1'!S$29/'AEO 2022 Table 1'!$C$29</f>
        <v>0.78140375965550213</v>
      </c>
      <c r="T36">
        <f>'AEO 2023 Table 1'!T$29/'AEO 2022 Table 1'!$C$29</f>
        <v>0.78305771630148158</v>
      </c>
      <c r="U36">
        <f>'AEO 2023 Table 1'!U$29/'AEO 2022 Table 1'!$C$29</f>
        <v>0.78507999636977721</v>
      </c>
      <c r="V36">
        <f>'AEO 2023 Table 1'!V$29/'AEO 2022 Table 1'!$C$29</f>
        <v>0.78952426269581366</v>
      </c>
      <c r="W36">
        <f>'AEO 2023 Table 1'!W$29/'AEO 2022 Table 1'!$C$29</f>
        <v>0.78852913211381603</v>
      </c>
      <c r="X36">
        <f>'AEO 2023 Table 1'!X$29/'AEO 2022 Table 1'!$C$29</f>
        <v>0.78994708186915774</v>
      </c>
      <c r="Y36">
        <f>'AEO 2023 Table 1'!Y$29/'AEO 2022 Table 1'!$C$29</f>
        <v>0.78820067328758237</v>
      </c>
      <c r="Z36">
        <f>'AEO 2023 Table 1'!Z$29/'AEO 2022 Table 1'!$C$29</f>
        <v>0.79465046806973083</v>
      </c>
      <c r="AA36">
        <f>'AEO 2023 Table 1'!AA$29/'AEO 2022 Table 1'!$C$29</f>
        <v>0.78932706017263921</v>
      </c>
      <c r="AB36">
        <f>'AEO 2023 Table 1'!AB$29/'AEO 2022 Table 1'!$C$29</f>
        <v>0.79392569578563366</v>
      </c>
      <c r="AC36">
        <f>'AEO 2023 Table 1'!AC$29/'AEO 2022 Table 1'!$C$29</f>
        <v>0.80932933330279888</v>
      </c>
      <c r="AD36">
        <f>'AEO 2023 Table 1'!AD$29/'AEO 2022 Table 1'!$C$29</f>
        <v>0.81354904320728494</v>
      </c>
      <c r="AE36">
        <f>'AEO 2023 Table 1'!AE$29/'AEO 2022 Table 1'!$C$29</f>
        <v>0.79891279916470959</v>
      </c>
    </row>
    <row r="37" spans="1:33" x14ac:dyDescent="0.25">
      <c r="A37" t="s">
        <v>231</v>
      </c>
      <c r="B37">
        <f>'AEO 2022 Table 1'!C$29/'AEO 2022 Table 1'!$C$29</f>
        <v>1</v>
      </c>
      <c r="C37">
        <f>'AEO 2023 Table 1'!C$29/'AEO 2022 Table 1'!$C$29</f>
        <v>1.0090954892785442</v>
      </c>
      <c r="D37">
        <f>'AEO 2023 Table 1'!D$29/'AEO 2022 Table 1'!$C$29</f>
        <v>1.0261617773163665</v>
      </c>
      <c r="E37">
        <f>'AEO 2023 Table 1'!E$29/'AEO 2022 Table 1'!$C$29</f>
        <v>0.8545631391588232</v>
      </c>
      <c r="F37">
        <f>'AEO 2023 Table 1'!F$29/'AEO 2022 Table 1'!$C$29</f>
        <v>0.85541259432854022</v>
      </c>
      <c r="G37">
        <f>'AEO 2023 Table 1'!G$29/'AEO 2022 Table 1'!$C$29</f>
        <v>0.85578982367125789</v>
      </c>
      <c r="H37">
        <f>'AEO 2023 Table 1'!H$29/'AEO 2022 Table 1'!$C$29</f>
        <v>0.84666804072295732</v>
      </c>
      <c r="I37">
        <f>'AEO 2023 Table 1'!I$29/'AEO 2022 Table 1'!$C$29</f>
        <v>0.82991791285938576</v>
      </c>
      <c r="J37">
        <f>'AEO 2023 Table 1'!J$29/'AEO 2022 Table 1'!$C$29</f>
        <v>0.8137818694120651</v>
      </c>
      <c r="K37">
        <f>'AEO 2023 Table 1'!K$29/'AEO 2022 Table 1'!$C$29</f>
        <v>0.80671162884195047</v>
      </c>
      <c r="L37">
        <f>'AEO 2023 Table 1'!L$29/'AEO 2022 Table 1'!$C$29</f>
        <v>0.80710879048270945</v>
      </c>
      <c r="M37">
        <f>'AEO 2023 Table 1'!M$29/'AEO 2022 Table 1'!$C$29</f>
        <v>0.79324863378940136</v>
      </c>
      <c r="N37">
        <f>'AEO 2023 Table 1'!N$29/'AEO 2022 Table 1'!$C$29</f>
        <v>0.78841059855418749</v>
      </c>
      <c r="O37">
        <f>'AEO 2023 Table 1'!O$29/'AEO 2022 Table 1'!$C$29</f>
        <v>0.78133972184690137</v>
      </c>
      <c r="P37">
        <f>'AEO 2023 Table 1'!P$29/'AEO 2022 Table 1'!$C$29</f>
        <v>0.78072500129347899</v>
      </c>
      <c r="Q37">
        <f>'AEO 2023 Table 1'!Q$29/'AEO 2022 Table 1'!$C$29</f>
        <v>0.7783216750594365</v>
      </c>
      <c r="R37">
        <f>'AEO 2023 Table 1'!R$29/'AEO 2022 Table 1'!$C$29</f>
        <v>0.78060477136805972</v>
      </c>
      <c r="S37">
        <f>'AEO 2023 Table 1'!S$29/'AEO 2022 Table 1'!$C$29</f>
        <v>0.78140375965550213</v>
      </c>
      <c r="T37">
        <f>'AEO 2023 Table 1'!T$29/'AEO 2022 Table 1'!$C$29</f>
        <v>0.78305771630148158</v>
      </c>
      <c r="U37">
        <f>'AEO 2023 Table 1'!U$29/'AEO 2022 Table 1'!$C$29</f>
        <v>0.78507999636977721</v>
      </c>
      <c r="V37">
        <f>'AEO 2023 Table 1'!V$29/'AEO 2022 Table 1'!$C$29</f>
        <v>0.78952426269581366</v>
      </c>
      <c r="W37">
        <f>'AEO 2023 Table 1'!W$29/'AEO 2022 Table 1'!$C$29</f>
        <v>0.78852913211381603</v>
      </c>
      <c r="X37">
        <f>'AEO 2023 Table 1'!X$29/'AEO 2022 Table 1'!$C$29</f>
        <v>0.78994708186915774</v>
      </c>
      <c r="Y37">
        <f>'AEO 2023 Table 1'!Y$29/'AEO 2022 Table 1'!$C$29</f>
        <v>0.78820067328758237</v>
      </c>
      <c r="Z37">
        <f>'AEO 2023 Table 1'!Z$29/'AEO 2022 Table 1'!$C$29</f>
        <v>0.79465046806973083</v>
      </c>
      <c r="AA37">
        <f>'AEO 2023 Table 1'!AA$29/'AEO 2022 Table 1'!$C$29</f>
        <v>0.78932706017263921</v>
      </c>
      <c r="AB37">
        <f>'AEO 2023 Table 1'!AB$29/'AEO 2022 Table 1'!$C$29</f>
        <v>0.79392569578563366</v>
      </c>
      <c r="AC37">
        <f>'AEO 2023 Table 1'!AC$29/'AEO 2022 Table 1'!$C$29</f>
        <v>0.80932933330279888</v>
      </c>
      <c r="AD37">
        <f>'AEO 2023 Table 1'!AD$29/'AEO 2022 Table 1'!$C$29</f>
        <v>0.81354904320728494</v>
      </c>
      <c r="AE37">
        <f>'AEO 2023 Table 1'!AE$29/'AEO 2022 Table 1'!$C$29</f>
        <v>0.79891279916470959</v>
      </c>
    </row>
    <row r="38" spans="1:33" x14ac:dyDescent="0.25">
      <c r="A38" t="s">
        <v>232</v>
      </c>
      <c r="B38">
        <f>'AEO 2022 Table 1'!C$29/'AEO 2022 Table 1'!$C$29</f>
        <v>1</v>
      </c>
      <c r="C38">
        <f>'AEO 2023 Table 1'!C$29/'AEO 2022 Table 1'!$C$29</f>
        <v>1.0090954892785442</v>
      </c>
      <c r="D38">
        <f>'AEO 2023 Table 1'!D$29/'AEO 2022 Table 1'!$C$29</f>
        <v>1.0261617773163665</v>
      </c>
      <c r="E38">
        <f>'AEO 2023 Table 1'!E$29/'AEO 2022 Table 1'!$C$29</f>
        <v>0.8545631391588232</v>
      </c>
      <c r="F38">
        <f>'AEO 2023 Table 1'!F$29/'AEO 2022 Table 1'!$C$29</f>
        <v>0.85541259432854022</v>
      </c>
      <c r="G38">
        <f>'AEO 2023 Table 1'!G$29/'AEO 2022 Table 1'!$C$29</f>
        <v>0.85578982367125789</v>
      </c>
      <c r="H38">
        <f>'AEO 2023 Table 1'!H$29/'AEO 2022 Table 1'!$C$29</f>
        <v>0.84666804072295732</v>
      </c>
      <c r="I38">
        <f>'AEO 2023 Table 1'!I$29/'AEO 2022 Table 1'!$C$29</f>
        <v>0.82991791285938576</v>
      </c>
      <c r="J38">
        <f>'AEO 2023 Table 1'!J$29/'AEO 2022 Table 1'!$C$29</f>
        <v>0.8137818694120651</v>
      </c>
      <c r="K38">
        <f>'AEO 2023 Table 1'!K$29/'AEO 2022 Table 1'!$C$29</f>
        <v>0.80671162884195047</v>
      </c>
      <c r="L38">
        <f>'AEO 2023 Table 1'!L$29/'AEO 2022 Table 1'!$C$29</f>
        <v>0.80710879048270945</v>
      </c>
      <c r="M38">
        <f>'AEO 2023 Table 1'!M$29/'AEO 2022 Table 1'!$C$29</f>
        <v>0.79324863378940136</v>
      </c>
      <c r="N38">
        <f>'AEO 2023 Table 1'!N$29/'AEO 2022 Table 1'!$C$29</f>
        <v>0.78841059855418749</v>
      </c>
      <c r="O38">
        <f>'AEO 2023 Table 1'!O$29/'AEO 2022 Table 1'!$C$29</f>
        <v>0.78133972184690137</v>
      </c>
      <c r="P38">
        <f>'AEO 2023 Table 1'!P$29/'AEO 2022 Table 1'!$C$29</f>
        <v>0.78072500129347899</v>
      </c>
      <c r="Q38">
        <f>'AEO 2023 Table 1'!Q$29/'AEO 2022 Table 1'!$C$29</f>
        <v>0.7783216750594365</v>
      </c>
      <c r="R38">
        <f>'AEO 2023 Table 1'!R$29/'AEO 2022 Table 1'!$C$29</f>
        <v>0.78060477136805972</v>
      </c>
      <c r="S38">
        <f>'AEO 2023 Table 1'!S$29/'AEO 2022 Table 1'!$C$29</f>
        <v>0.78140375965550213</v>
      </c>
      <c r="T38">
        <f>'AEO 2023 Table 1'!T$29/'AEO 2022 Table 1'!$C$29</f>
        <v>0.78305771630148158</v>
      </c>
      <c r="U38">
        <f>'AEO 2023 Table 1'!U$29/'AEO 2022 Table 1'!$C$29</f>
        <v>0.78507999636977721</v>
      </c>
      <c r="V38">
        <f>'AEO 2023 Table 1'!V$29/'AEO 2022 Table 1'!$C$29</f>
        <v>0.78952426269581366</v>
      </c>
      <c r="W38">
        <f>'AEO 2023 Table 1'!W$29/'AEO 2022 Table 1'!$C$29</f>
        <v>0.78852913211381603</v>
      </c>
      <c r="X38">
        <f>'AEO 2023 Table 1'!X$29/'AEO 2022 Table 1'!$C$29</f>
        <v>0.78994708186915774</v>
      </c>
      <c r="Y38">
        <f>'AEO 2023 Table 1'!Y$29/'AEO 2022 Table 1'!$C$29</f>
        <v>0.78820067328758237</v>
      </c>
      <c r="Z38">
        <f>'AEO 2023 Table 1'!Z$29/'AEO 2022 Table 1'!$C$29</f>
        <v>0.79465046806973083</v>
      </c>
      <c r="AA38">
        <f>'AEO 2023 Table 1'!AA$29/'AEO 2022 Table 1'!$C$29</f>
        <v>0.78932706017263921</v>
      </c>
      <c r="AB38">
        <f>'AEO 2023 Table 1'!AB$29/'AEO 2022 Table 1'!$C$29</f>
        <v>0.79392569578563366</v>
      </c>
      <c r="AC38">
        <f>'AEO 2023 Table 1'!AC$29/'AEO 2022 Table 1'!$C$29</f>
        <v>0.80932933330279888</v>
      </c>
      <c r="AD38">
        <f>'AEO 2023 Table 1'!AD$29/'AEO 2022 Table 1'!$C$29</f>
        <v>0.81354904320728494</v>
      </c>
      <c r="AE38">
        <f>'AEO 2023 Table 1'!AE$29/'AEO 2022 Table 1'!$C$29</f>
        <v>0.79891279916470959</v>
      </c>
    </row>
    <row r="39" spans="1:33" x14ac:dyDescent="0.25">
      <c r="A39" t="s">
        <v>233</v>
      </c>
      <c r="B39">
        <f>'AEO 2022 Table 1'!C$29/'AEO 2022 Table 1'!$C$29</f>
        <v>1</v>
      </c>
      <c r="C39">
        <f>'AEO 2023 Table 1'!C$29/'AEO 2022 Table 1'!$C$29</f>
        <v>1.0090954892785442</v>
      </c>
      <c r="D39">
        <f>'AEO 2023 Table 1'!D$29/'AEO 2022 Table 1'!$C$29</f>
        <v>1.0261617773163665</v>
      </c>
      <c r="E39">
        <f>'AEO 2023 Table 1'!E$29/'AEO 2022 Table 1'!$C$29</f>
        <v>0.8545631391588232</v>
      </c>
      <c r="F39">
        <f>'AEO 2023 Table 1'!F$29/'AEO 2022 Table 1'!$C$29</f>
        <v>0.85541259432854022</v>
      </c>
      <c r="G39">
        <f>'AEO 2023 Table 1'!G$29/'AEO 2022 Table 1'!$C$29</f>
        <v>0.85578982367125789</v>
      </c>
      <c r="H39">
        <f>'AEO 2023 Table 1'!H$29/'AEO 2022 Table 1'!$C$29</f>
        <v>0.84666804072295732</v>
      </c>
      <c r="I39">
        <f>'AEO 2023 Table 1'!I$29/'AEO 2022 Table 1'!$C$29</f>
        <v>0.82991791285938576</v>
      </c>
      <c r="J39">
        <f>'AEO 2023 Table 1'!J$29/'AEO 2022 Table 1'!$C$29</f>
        <v>0.8137818694120651</v>
      </c>
      <c r="K39">
        <f>'AEO 2023 Table 1'!K$29/'AEO 2022 Table 1'!$C$29</f>
        <v>0.80671162884195047</v>
      </c>
      <c r="L39">
        <f>'AEO 2023 Table 1'!L$29/'AEO 2022 Table 1'!$C$29</f>
        <v>0.80710879048270945</v>
      </c>
      <c r="M39">
        <f>'AEO 2023 Table 1'!M$29/'AEO 2022 Table 1'!$C$29</f>
        <v>0.79324863378940136</v>
      </c>
      <c r="N39">
        <f>'AEO 2023 Table 1'!N$29/'AEO 2022 Table 1'!$C$29</f>
        <v>0.78841059855418749</v>
      </c>
      <c r="O39">
        <f>'AEO 2023 Table 1'!O$29/'AEO 2022 Table 1'!$C$29</f>
        <v>0.78133972184690137</v>
      </c>
      <c r="P39">
        <f>'AEO 2023 Table 1'!P$29/'AEO 2022 Table 1'!$C$29</f>
        <v>0.78072500129347899</v>
      </c>
      <c r="Q39">
        <f>'AEO 2023 Table 1'!Q$29/'AEO 2022 Table 1'!$C$29</f>
        <v>0.7783216750594365</v>
      </c>
      <c r="R39">
        <f>'AEO 2023 Table 1'!R$29/'AEO 2022 Table 1'!$C$29</f>
        <v>0.78060477136805972</v>
      </c>
      <c r="S39">
        <f>'AEO 2023 Table 1'!S$29/'AEO 2022 Table 1'!$C$29</f>
        <v>0.78140375965550213</v>
      </c>
      <c r="T39">
        <f>'AEO 2023 Table 1'!T$29/'AEO 2022 Table 1'!$C$29</f>
        <v>0.78305771630148158</v>
      </c>
      <c r="U39">
        <f>'AEO 2023 Table 1'!U$29/'AEO 2022 Table 1'!$C$29</f>
        <v>0.78507999636977721</v>
      </c>
      <c r="V39">
        <f>'AEO 2023 Table 1'!V$29/'AEO 2022 Table 1'!$C$29</f>
        <v>0.78952426269581366</v>
      </c>
      <c r="W39">
        <f>'AEO 2023 Table 1'!W$29/'AEO 2022 Table 1'!$C$29</f>
        <v>0.78852913211381603</v>
      </c>
      <c r="X39">
        <f>'AEO 2023 Table 1'!X$29/'AEO 2022 Table 1'!$C$29</f>
        <v>0.78994708186915774</v>
      </c>
      <c r="Y39">
        <f>'AEO 2023 Table 1'!Y$29/'AEO 2022 Table 1'!$C$29</f>
        <v>0.78820067328758237</v>
      </c>
      <c r="Z39">
        <f>'AEO 2023 Table 1'!Z$29/'AEO 2022 Table 1'!$C$29</f>
        <v>0.79465046806973083</v>
      </c>
      <c r="AA39">
        <f>'AEO 2023 Table 1'!AA$29/'AEO 2022 Table 1'!$C$29</f>
        <v>0.78932706017263921</v>
      </c>
      <c r="AB39">
        <f>'AEO 2023 Table 1'!AB$29/'AEO 2022 Table 1'!$C$29</f>
        <v>0.79392569578563366</v>
      </c>
      <c r="AC39">
        <f>'AEO 2023 Table 1'!AC$29/'AEO 2022 Table 1'!$C$29</f>
        <v>0.80932933330279888</v>
      </c>
      <c r="AD39">
        <f>'AEO 2023 Table 1'!AD$29/'AEO 2022 Table 1'!$C$29</f>
        <v>0.81354904320728494</v>
      </c>
      <c r="AE39">
        <f>'AEO 2023 Table 1'!AE$29/'AEO 2022 Table 1'!$C$29</f>
        <v>0.79891279916470959</v>
      </c>
    </row>
    <row r="40" spans="1:33" x14ac:dyDescent="0.25">
      <c r="A40" t="s">
        <v>222</v>
      </c>
      <c r="B40">
        <f>'AEO 2022 Table 1'!C$29/'AEO 2022 Table 1'!$C$29</f>
        <v>1</v>
      </c>
      <c r="C40">
        <f>'AEO 2023 Table 1'!C$29/'AEO 2022 Table 1'!$C$29</f>
        <v>1.0090954892785442</v>
      </c>
      <c r="D40">
        <f>'AEO 2023 Table 1'!D$29/'AEO 2022 Table 1'!$C$29</f>
        <v>1.0261617773163665</v>
      </c>
      <c r="E40">
        <f>'AEO 2023 Table 1'!E$29/'AEO 2022 Table 1'!$C$29</f>
        <v>0.8545631391588232</v>
      </c>
      <c r="F40">
        <f>'AEO 2023 Table 1'!F$29/'AEO 2022 Table 1'!$C$29</f>
        <v>0.85541259432854022</v>
      </c>
      <c r="G40">
        <f>'AEO 2023 Table 1'!G$29/'AEO 2022 Table 1'!$C$29</f>
        <v>0.85578982367125789</v>
      </c>
      <c r="H40">
        <f>'AEO 2023 Table 1'!H$29/'AEO 2022 Table 1'!$C$29</f>
        <v>0.84666804072295732</v>
      </c>
      <c r="I40">
        <f>'AEO 2023 Table 1'!I$29/'AEO 2022 Table 1'!$C$29</f>
        <v>0.82991791285938576</v>
      </c>
      <c r="J40">
        <f>'AEO 2023 Table 1'!J$29/'AEO 2022 Table 1'!$C$29</f>
        <v>0.8137818694120651</v>
      </c>
      <c r="K40">
        <f>'AEO 2023 Table 1'!K$29/'AEO 2022 Table 1'!$C$29</f>
        <v>0.80671162884195047</v>
      </c>
      <c r="L40">
        <f>'AEO 2023 Table 1'!L$29/'AEO 2022 Table 1'!$C$29</f>
        <v>0.80710879048270945</v>
      </c>
      <c r="M40">
        <f>'AEO 2023 Table 1'!M$29/'AEO 2022 Table 1'!$C$29</f>
        <v>0.79324863378940136</v>
      </c>
      <c r="N40">
        <f>'AEO 2023 Table 1'!N$29/'AEO 2022 Table 1'!$C$29</f>
        <v>0.78841059855418749</v>
      </c>
      <c r="O40">
        <f>'AEO 2023 Table 1'!O$29/'AEO 2022 Table 1'!$C$29</f>
        <v>0.78133972184690137</v>
      </c>
      <c r="P40">
        <f>'AEO 2023 Table 1'!P$29/'AEO 2022 Table 1'!$C$29</f>
        <v>0.78072500129347899</v>
      </c>
      <c r="Q40">
        <f>'AEO 2023 Table 1'!Q$29/'AEO 2022 Table 1'!$C$29</f>
        <v>0.7783216750594365</v>
      </c>
      <c r="R40">
        <f>'AEO 2023 Table 1'!R$29/'AEO 2022 Table 1'!$C$29</f>
        <v>0.78060477136805972</v>
      </c>
      <c r="S40">
        <f>'AEO 2023 Table 1'!S$29/'AEO 2022 Table 1'!$C$29</f>
        <v>0.78140375965550213</v>
      </c>
      <c r="T40">
        <f>'AEO 2023 Table 1'!T$29/'AEO 2022 Table 1'!$C$29</f>
        <v>0.78305771630148158</v>
      </c>
      <c r="U40">
        <f>'AEO 2023 Table 1'!U$29/'AEO 2022 Table 1'!$C$29</f>
        <v>0.78507999636977721</v>
      </c>
      <c r="V40">
        <f>'AEO 2023 Table 1'!V$29/'AEO 2022 Table 1'!$C$29</f>
        <v>0.78952426269581366</v>
      </c>
      <c r="W40">
        <f>'AEO 2023 Table 1'!W$29/'AEO 2022 Table 1'!$C$29</f>
        <v>0.78852913211381603</v>
      </c>
      <c r="X40">
        <f>'AEO 2023 Table 1'!X$29/'AEO 2022 Table 1'!$C$29</f>
        <v>0.78994708186915774</v>
      </c>
      <c r="Y40">
        <f>'AEO 2023 Table 1'!Y$29/'AEO 2022 Table 1'!$C$29</f>
        <v>0.78820067328758237</v>
      </c>
      <c r="Z40">
        <f>'AEO 2023 Table 1'!Z$29/'AEO 2022 Table 1'!$C$29</f>
        <v>0.79465046806973083</v>
      </c>
      <c r="AA40">
        <f>'AEO 2023 Table 1'!AA$29/'AEO 2022 Table 1'!$C$29</f>
        <v>0.78932706017263921</v>
      </c>
      <c r="AB40">
        <f>'AEO 2023 Table 1'!AB$29/'AEO 2022 Table 1'!$C$29</f>
        <v>0.79392569578563366</v>
      </c>
      <c r="AC40">
        <f>'AEO 2023 Table 1'!AC$29/'AEO 2022 Table 1'!$C$29</f>
        <v>0.80932933330279888</v>
      </c>
      <c r="AD40">
        <f>'AEO 2023 Table 1'!AD$29/'AEO 2022 Table 1'!$C$29</f>
        <v>0.81354904320728494</v>
      </c>
      <c r="AE40">
        <f>'AEO 2023 Table 1'!AE$29/'AEO 2022 Table 1'!$C$29</f>
        <v>0.79891279916470959</v>
      </c>
    </row>
    <row r="41" spans="1:33" x14ac:dyDescent="0.25">
      <c r="A41" s="7" t="s">
        <v>274</v>
      </c>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c r="AG41" s="7"/>
    </row>
    <row r="42" spans="1:33" x14ac:dyDescent="0.25">
      <c r="A42" s="7" t="s">
        <v>235</v>
      </c>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v>
      </c>
      <c r="AF42" s="7"/>
      <c r="AG42" s="7"/>
    </row>
    <row r="43" spans="1:33" x14ac:dyDescent="0.25">
      <c r="A43" t="s">
        <v>236</v>
      </c>
      <c r="B43">
        <f>'AEO 2022 Table 1'!C$31/'AEO 2022 Table 1'!$C$31</f>
        <v>1</v>
      </c>
      <c r="C43">
        <f>'AEO 2023 Table 1'!C$31/'AEO 2022 Table 1'!$C$31</f>
        <v>0.87355538107635311</v>
      </c>
      <c r="D43">
        <f>'AEO 2023 Table 1'!D$31/'AEO 2022 Table 1'!$C$31</f>
        <v>1.1609329586622037</v>
      </c>
      <c r="E43">
        <f>'AEO 2023 Table 1'!E$31/'AEO 2022 Table 1'!$C$31</f>
        <v>0.50101932586746012</v>
      </c>
      <c r="F43">
        <f>'AEO 2023 Table 1'!F$31/'AEO 2022 Table 1'!$C$31</f>
        <v>0.45057302643359926</v>
      </c>
      <c r="G43">
        <f>'AEO 2023 Table 1'!G$31/'AEO 2022 Table 1'!$C$31</f>
        <v>0.48665578467429788</v>
      </c>
      <c r="H43">
        <f>'AEO 2023 Table 1'!H$31/'AEO 2022 Table 1'!$C$31</f>
        <v>0.53471562185765253</v>
      </c>
      <c r="I43">
        <f>'AEO 2023 Table 1'!I$31/'AEO 2022 Table 1'!$C$31</f>
        <v>0.61057275094012153</v>
      </c>
      <c r="J43">
        <f>'AEO 2023 Table 1'!J$31/'AEO 2022 Table 1'!$C$31</f>
        <v>0.58248963455790181</v>
      </c>
      <c r="K43">
        <f>'AEO 2023 Table 1'!K$31/'AEO 2022 Table 1'!$C$31</f>
        <v>0.60706365276802077</v>
      </c>
      <c r="L43">
        <f>'AEO 2023 Table 1'!L$31/'AEO 2022 Table 1'!$C$31</f>
        <v>0.57485846522583584</v>
      </c>
      <c r="M43">
        <f>'AEO 2023 Table 1'!M$31/'AEO 2022 Table 1'!$C$31</f>
        <v>0.58650495199526154</v>
      </c>
      <c r="N43">
        <f>'AEO 2023 Table 1'!N$31/'AEO 2022 Table 1'!$C$31</f>
        <v>0.58313704423047785</v>
      </c>
      <c r="O43">
        <f>'AEO 2023 Table 1'!O$31/'AEO 2022 Table 1'!$C$31</f>
        <v>0.58679422014683802</v>
      </c>
      <c r="P43">
        <f>'AEO 2023 Table 1'!P$31/'AEO 2022 Table 1'!$C$31</f>
        <v>0.57144923343939835</v>
      </c>
      <c r="Q43">
        <f>'AEO 2023 Table 1'!Q$31/'AEO 2022 Table 1'!$C$31</f>
        <v>0.5647788476107829</v>
      </c>
      <c r="R43">
        <f>'AEO 2023 Table 1'!R$31/'AEO 2022 Table 1'!$C$31</f>
        <v>0.5642760720139951</v>
      </c>
      <c r="S43">
        <f>'AEO 2023 Table 1'!S$31/'AEO 2022 Table 1'!$C$31</f>
        <v>0.57515117704588348</v>
      </c>
      <c r="T43">
        <f>'AEO 2023 Table 1'!T$31/'AEO 2022 Table 1'!$C$31</f>
        <v>0.58225546510186377</v>
      </c>
      <c r="U43">
        <f>'AEO 2023 Table 1'!U$31/'AEO 2022 Table 1'!$C$31</f>
        <v>0.58753805253660618</v>
      </c>
      <c r="V43">
        <f>'AEO 2023 Table 1'!V$31/'AEO 2022 Table 1'!$C$31</f>
        <v>0.57180048762345559</v>
      </c>
      <c r="W43">
        <f>'AEO 2023 Table 1'!W$31/'AEO 2022 Table 1'!$C$31</f>
        <v>0.57068818270727451</v>
      </c>
      <c r="X43">
        <f>'AEO 2023 Table 1'!X$31/'AEO 2022 Table 1'!$C$31</f>
        <v>0.5621857652520077</v>
      </c>
      <c r="Y43">
        <f>'AEO 2023 Table 1'!Y$31/'AEO 2022 Table 1'!$C$31</f>
        <v>0.55603192969406456</v>
      </c>
      <c r="Z43">
        <f>'AEO 2023 Table 1'!Z$31/'AEO 2022 Table 1'!$C$31</f>
        <v>0.54587999504111739</v>
      </c>
      <c r="AA43">
        <f>'AEO 2023 Table 1'!AA$31/'AEO 2022 Table 1'!$C$31</f>
        <v>0.53396490213094205</v>
      </c>
      <c r="AB43">
        <f>'AEO 2023 Table 1'!AB$31/'AEO 2022 Table 1'!$C$31</f>
        <v>0.53271829414438621</v>
      </c>
      <c r="AC43">
        <f>'AEO 2023 Table 1'!AC$31/'AEO 2022 Table 1'!$C$31</f>
        <v>0.54289089080816022</v>
      </c>
      <c r="AD43">
        <f>'AEO 2023 Table 1'!AD$31/'AEO 2022 Table 1'!$C$31</f>
        <v>0.54816314723748916</v>
      </c>
      <c r="AE43">
        <f>'AEO 2023 Table 1'!AE$31/'AEO 2022 Table 1'!$C$31</f>
        <v>0.54155474744135446</v>
      </c>
    </row>
    <row r="44" spans="1:33" x14ac:dyDescent="0.25">
      <c r="A44" t="s">
        <v>223</v>
      </c>
      <c r="B44">
        <f>'AEO 2022 Table 1'!C$28/'AEO 2022 Table 1'!$C$28</f>
        <v>1</v>
      </c>
      <c r="C44">
        <f>'AEO 2023 Table 1'!C$28/'AEO 2022 Table 1'!$C$28</f>
        <v>0.99819386059896253</v>
      </c>
      <c r="D44">
        <f>'AEO 2023 Table 1'!D$28/'AEO 2022 Table 1'!$C$28</f>
        <v>1.0669634034929862</v>
      </c>
      <c r="E44">
        <f>'AEO 2023 Table 1'!E$28/'AEO 2022 Table 1'!$C$28</f>
        <v>1.1152382641913712</v>
      </c>
      <c r="F44">
        <f>'AEO 2023 Table 1'!F$28/'AEO 2022 Table 1'!$C$28</f>
        <v>1.1050685044162147</v>
      </c>
      <c r="G44">
        <f>'AEO 2023 Table 1'!G$28/'AEO 2022 Table 1'!$C$28</f>
        <v>1.0833587304764201</v>
      </c>
      <c r="H44">
        <f>'AEO 2023 Table 1'!H$28/'AEO 2022 Table 1'!$C$28</f>
        <v>1.1018862622430656</v>
      </c>
      <c r="I44">
        <f>'AEO 2023 Table 1'!I$28/'AEO 2022 Table 1'!$C$28</f>
        <v>1.0996716024849995</v>
      </c>
      <c r="J44">
        <f>'AEO 2023 Table 1'!J$28/'AEO 2022 Table 1'!$C$28</f>
        <v>1.1185342249156551</v>
      </c>
      <c r="K44">
        <f>'AEO 2023 Table 1'!K$28/'AEO 2022 Table 1'!$C$28</f>
        <v>1.1255654970840037</v>
      </c>
      <c r="L44">
        <f>'AEO 2023 Table 1'!L$28/'AEO 2022 Table 1'!$C$28</f>
        <v>1.1325938811621645</v>
      </c>
      <c r="M44">
        <f>'AEO 2023 Table 1'!M$28/'AEO 2022 Table 1'!$C$28</f>
        <v>1.1350250754820421</v>
      </c>
      <c r="N44">
        <f>'AEO 2023 Table 1'!N$28/'AEO 2022 Table 1'!$C$28</f>
        <v>1.121948958348902</v>
      </c>
      <c r="O44">
        <f>'AEO 2023 Table 1'!O$28/'AEO 2022 Table 1'!$C$28</f>
        <v>1.1342588651552858</v>
      </c>
      <c r="P44">
        <f>'AEO 2023 Table 1'!P$28/'AEO 2022 Table 1'!$C$28</f>
        <v>1.1445109355007872</v>
      </c>
      <c r="Q44">
        <f>'AEO 2023 Table 1'!Q$28/'AEO 2022 Table 1'!$C$28</f>
        <v>1.14395136802695</v>
      </c>
      <c r="R44">
        <f>'AEO 2023 Table 1'!R$28/'AEO 2022 Table 1'!$C$28</f>
        <v>1.1413120868090596</v>
      </c>
      <c r="S44">
        <f>'AEO 2023 Table 1'!S$28/'AEO 2022 Table 1'!$C$28</f>
        <v>1.1461498544799658</v>
      </c>
      <c r="T44">
        <f>'AEO 2023 Table 1'!T$28/'AEO 2022 Table 1'!$C$28</f>
        <v>1.1541269761847361</v>
      </c>
      <c r="U44">
        <f>'AEO 2023 Table 1'!U$28/'AEO 2022 Table 1'!$C$28</f>
        <v>1.158522505045674</v>
      </c>
      <c r="V44">
        <f>'AEO 2023 Table 1'!V$28/'AEO 2022 Table 1'!$C$28</f>
        <v>1.1834317052952341</v>
      </c>
      <c r="W44">
        <f>'AEO 2023 Table 1'!W$28/'AEO 2022 Table 1'!$C$28</f>
        <v>1.178909822488591</v>
      </c>
      <c r="X44">
        <f>'AEO 2023 Table 1'!X$28/'AEO 2022 Table 1'!$C$28</f>
        <v>1.1664534895096983</v>
      </c>
      <c r="Y44">
        <f>'AEO 2023 Table 1'!Y$28/'AEO 2022 Table 1'!$C$28</f>
        <v>1.1473475454807418</v>
      </c>
      <c r="Z44">
        <f>'AEO 2023 Table 1'!Z$28/'AEO 2022 Table 1'!$C$28</f>
        <v>1.1383677510651096</v>
      </c>
      <c r="AA44">
        <f>'AEO 2023 Table 1'!AA$28/'AEO 2022 Table 1'!$C$28</f>
        <v>1.1184624558744947</v>
      </c>
      <c r="AB44">
        <f>'AEO 2023 Table 1'!AB$28/'AEO 2022 Table 1'!$C$28</f>
        <v>1.1208156717593083</v>
      </c>
      <c r="AC44">
        <f>'AEO 2023 Table 1'!AC$28/'AEO 2022 Table 1'!$C$28</f>
        <v>1.1113932775224344</v>
      </c>
      <c r="AD44">
        <f>'AEO 2023 Table 1'!AD$28/'AEO 2022 Table 1'!$C$28</f>
        <v>1.0873380133390778</v>
      </c>
      <c r="AE44">
        <f>'AEO 2023 Table 1'!AE$28/'AEO 2022 Table 1'!$C$28</f>
        <v>1.0690971245235463</v>
      </c>
    </row>
    <row r="45" spans="1:33" x14ac:dyDescent="0.25">
      <c r="A45" t="s">
        <v>237</v>
      </c>
      <c r="B45">
        <f>'AEO 2022 Table 1'!C$29/'AEO 2022 Table 1'!$C$29</f>
        <v>1</v>
      </c>
      <c r="C45">
        <f>'AEO 2023 Table 1'!C$29/'AEO 2022 Table 1'!$C$29</f>
        <v>1.0090954892785442</v>
      </c>
      <c r="D45">
        <f>'AEO 2023 Table 1'!D$29/'AEO 2022 Table 1'!$C$29</f>
        <v>1.0261617773163665</v>
      </c>
      <c r="E45">
        <f>'AEO 2023 Table 1'!E$29/'AEO 2022 Table 1'!$C$29</f>
        <v>0.8545631391588232</v>
      </c>
      <c r="F45">
        <f>'AEO 2023 Table 1'!F$29/'AEO 2022 Table 1'!$C$29</f>
        <v>0.85541259432854022</v>
      </c>
      <c r="G45">
        <f>'AEO 2023 Table 1'!G$29/'AEO 2022 Table 1'!$C$29</f>
        <v>0.85578982367125789</v>
      </c>
      <c r="H45">
        <f>'AEO 2023 Table 1'!H$29/'AEO 2022 Table 1'!$C$29</f>
        <v>0.84666804072295732</v>
      </c>
      <c r="I45">
        <f>'AEO 2023 Table 1'!I$29/'AEO 2022 Table 1'!$C$29</f>
        <v>0.82991791285938576</v>
      </c>
      <c r="J45">
        <f>'AEO 2023 Table 1'!J$29/'AEO 2022 Table 1'!$C$29</f>
        <v>0.8137818694120651</v>
      </c>
      <c r="K45">
        <f>'AEO 2023 Table 1'!K$29/'AEO 2022 Table 1'!$C$29</f>
        <v>0.80671162884195047</v>
      </c>
      <c r="L45">
        <f>'AEO 2023 Table 1'!L$29/'AEO 2022 Table 1'!$C$29</f>
        <v>0.80710879048270945</v>
      </c>
      <c r="M45">
        <f>'AEO 2023 Table 1'!M$29/'AEO 2022 Table 1'!$C$29</f>
        <v>0.79324863378940136</v>
      </c>
      <c r="N45">
        <f>'AEO 2023 Table 1'!N$29/'AEO 2022 Table 1'!$C$29</f>
        <v>0.78841059855418749</v>
      </c>
      <c r="O45">
        <f>'AEO 2023 Table 1'!O$29/'AEO 2022 Table 1'!$C$29</f>
        <v>0.78133972184690137</v>
      </c>
      <c r="P45">
        <f>'AEO 2023 Table 1'!P$29/'AEO 2022 Table 1'!$C$29</f>
        <v>0.78072500129347899</v>
      </c>
      <c r="Q45">
        <f>'AEO 2023 Table 1'!Q$29/'AEO 2022 Table 1'!$C$29</f>
        <v>0.7783216750594365</v>
      </c>
      <c r="R45">
        <f>'AEO 2023 Table 1'!R$29/'AEO 2022 Table 1'!$C$29</f>
        <v>0.78060477136805972</v>
      </c>
      <c r="S45">
        <f>'AEO 2023 Table 1'!S$29/'AEO 2022 Table 1'!$C$29</f>
        <v>0.78140375965550213</v>
      </c>
      <c r="T45">
        <f>'AEO 2023 Table 1'!T$29/'AEO 2022 Table 1'!$C$29</f>
        <v>0.78305771630148158</v>
      </c>
      <c r="U45">
        <f>'AEO 2023 Table 1'!U$29/'AEO 2022 Table 1'!$C$29</f>
        <v>0.78507999636977721</v>
      </c>
      <c r="V45">
        <f>'AEO 2023 Table 1'!V$29/'AEO 2022 Table 1'!$C$29</f>
        <v>0.78952426269581366</v>
      </c>
      <c r="W45">
        <f>'AEO 2023 Table 1'!W$29/'AEO 2022 Table 1'!$C$29</f>
        <v>0.78852913211381603</v>
      </c>
      <c r="X45">
        <f>'AEO 2023 Table 1'!X$29/'AEO 2022 Table 1'!$C$29</f>
        <v>0.78994708186915774</v>
      </c>
      <c r="Y45">
        <f>'AEO 2023 Table 1'!Y$29/'AEO 2022 Table 1'!$C$29</f>
        <v>0.78820067328758237</v>
      </c>
      <c r="Z45">
        <f>'AEO 2023 Table 1'!Z$29/'AEO 2022 Table 1'!$C$29</f>
        <v>0.79465046806973083</v>
      </c>
      <c r="AA45">
        <f>'AEO 2023 Table 1'!AA$29/'AEO 2022 Table 1'!$C$29</f>
        <v>0.78932706017263921</v>
      </c>
      <c r="AB45">
        <f>'AEO 2023 Table 1'!AB$29/'AEO 2022 Table 1'!$C$29</f>
        <v>0.79392569578563366</v>
      </c>
      <c r="AC45">
        <f>'AEO 2023 Table 1'!AC$29/'AEO 2022 Table 1'!$C$29</f>
        <v>0.80932933330279888</v>
      </c>
      <c r="AD45">
        <f>'AEO 2023 Table 1'!AD$29/'AEO 2022 Table 1'!$C$29</f>
        <v>0.81354904320728494</v>
      </c>
      <c r="AE45">
        <f>'AEO 2023 Table 1'!AE$29/'AEO 2022 Table 1'!$C$29</f>
        <v>0.79891279916470959</v>
      </c>
    </row>
    <row r="46" spans="1:33" x14ac:dyDescent="0.25">
      <c r="A46" t="s">
        <v>224</v>
      </c>
      <c r="B46">
        <f>'AEO 2022 Table 1'!C$29/'AEO 2022 Table 1'!$C$29</f>
        <v>1</v>
      </c>
      <c r="C46">
        <f>'AEO 2023 Table 1'!C$29/'AEO 2022 Table 1'!$C$29</f>
        <v>1.0090954892785442</v>
      </c>
      <c r="D46">
        <f>'AEO 2023 Table 1'!D$29/'AEO 2022 Table 1'!$C$29</f>
        <v>1.0261617773163665</v>
      </c>
      <c r="E46">
        <f>'AEO 2023 Table 1'!E$29/'AEO 2022 Table 1'!$C$29</f>
        <v>0.8545631391588232</v>
      </c>
      <c r="F46">
        <f>'AEO 2023 Table 1'!F$29/'AEO 2022 Table 1'!$C$29</f>
        <v>0.85541259432854022</v>
      </c>
      <c r="G46">
        <f>'AEO 2023 Table 1'!G$29/'AEO 2022 Table 1'!$C$29</f>
        <v>0.85578982367125789</v>
      </c>
      <c r="H46">
        <f>'AEO 2023 Table 1'!H$29/'AEO 2022 Table 1'!$C$29</f>
        <v>0.84666804072295732</v>
      </c>
      <c r="I46">
        <f>'AEO 2023 Table 1'!I$29/'AEO 2022 Table 1'!$C$29</f>
        <v>0.82991791285938576</v>
      </c>
      <c r="J46">
        <f>'AEO 2023 Table 1'!J$29/'AEO 2022 Table 1'!$C$29</f>
        <v>0.8137818694120651</v>
      </c>
      <c r="K46">
        <f>'AEO 2023 Table 1'!K$29/'AEO 2022 Table 1'!$C$29</f>
        <v>0.80671162884195047</v>
      </c>
      <c r="L46">
        <f>'AEO 2023 Table 1'!L$29/'AEO 2022 Table 1'!$C$29</f>
        <v>0.80710879048270945</v>
      </c>
      <c r="M46">
        <f>'AEO 2023 Table 1'!M$29/'AEO 2022 Table 1'!$C$29</f>
        <v>0.79324863378940136</v>
      </c>
      <c r="N46">
        <f>'AEO 2023 Table 1'!N$29/'AEO 2022 Table 1'!$C$29</f>
        <v>0.78841059855418749</v>
      </c>
      <c r="O46">
        <f>'AEO 2023 Table 1'!O$29/'AEO 2022 Table 1'!$C$29</f>
        <v>0.78133972184690137</v>
      </c>
      <c r="P46">
        <f>'AEO 2023 Table 1'!P$29/'AEO 2022 Table 1'!$C$29</f>
        <v>0.78072500129347899</v>
      </c>
      <c r="Q46">
        <f>'AEO 2023 Table 1'!Q$29/'AEO 2022 Table 1'!$C$29</f>
        <v>0.7783216750594365</v>
      </c>
      <c r="R46">
        <f>'AEO 2023 Table 1'!R$29/'AEO 2022 Table 1'!$C$29</f>
        <v>0.78060477136805972</v>
      </c>
      <c r="S46">
        <f>'AEO 2023 Table 1'!S$29/'AEO 2022 Table 1'!$C$29</f>
        <v>0.78140375965550213</v>
      </c>
      <c r="T46">
        <f>'AEO 2023 Table 1'!T$29/'AEO 2022 Table 1'!$C$29</f>
        <v>0.78305771630148158</v>
      </c>
      <c r="U46">
        <f>'AEO 2023 Table 1'!U$29/'AEO 2022 Table 1'!$C$29</f>
        <v>0.78507999636977721</v>
      </c>
      <c r="V46">
        <f>'AEO 2023 Table 1'!V$29/'AEO 2022 Table 1'!$C$29</f>
        <v>0.78952426269581366</v>
      </c>
      <c r="W46">
        <f>'AEO 2023 Table 1'!W$29/'AEO 2022 Table 1'!$C$29</f>
        <v>0.78852913211381603</v>
      </c>
      <c r="X46">
        <f>'AEO 2023 Table 1'!X$29/'AEO 2022 Table 1'!$C$29</f>
        <v>0.78994708186915774</v>
      </c>
      <c r="Y46">
        <f>'AEO 2023 Table 1'!Y$29/'AEO 2022 Table 1'!$C$29</f>
        <v>0.78820067328758237</v>
      </c>
      <c r="Z46">
        <f>'AEO 2023 Table 1'!Z$29/'AEO 2022 Table 1'!$C$29</f>
        <v>0.79465046806973083</v>
      </c>
      <c r="AA46">
        <f>'AEO 2023 Table 1'!AA$29/'AEO 2022 Table 1'!$C$29</f>
        <v>0.78932706017263921</v>
      </c>
      <c r="AB46">
        <f>'AEO 2023 Table 1'!AB$29/'AEO 2022 Table 1'!$C$29</f>
        <v>0.79392569578563366</v>
      </c>
      <c r="AC46">
        <f>'AEO 2023 Table 1'!AC$29/'AEO 2022 Table 1'!$C$29</f>
        <v>0.80932933330279888</v>
      </c>
      <c r="AD46">
        <f>'AEO 2023 Table 1'!AD$29/'AEO 2022 Table 1'!$C$29</f>
        <v>0.81354904320728494</v>
      </c>
      <c r="AE46">
        <f>'AEO 2023 Table 1'!AE$29/'AEO 2022 Table 1'!$C$29</f>
        <v>0.79891279916470959</v>
      </c>
    </row>
    <row r="47" spans="1:33" x14ac:dyDescent="0.25">
      <c r="A47" t="s">
        <v>238</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row>
    <row r="48" spans="1:33" x14ac:dyDescent="0.25">
      <c r="A48" t="s">
        <v>239</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row>
    <row r="51" spans="1:33" x14ac:dyDescent="0.25">
      <c r="A51" s="196" t="s">
        <v>573</v>
      </c>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row>
    <row r="52" spans="1:33" s="1" customFormat="1" x14ac:dyDescent="0.25">
      <c r="B52" s="1">
        <f t="shared" ref="B52:AE52" si="1">B2</f>
        <v>2021</v>
      </c>
      <c r="C52" s="1">
        <f t="shared" si="1"/>
        <v>2022</v>
      </c>
      <c r="D52" s="1">
        <f t="shared" si="1"/>
        <v>2023</v>
      </c>
      <c r="E52" s="1">
        <f t="shared" si="1"/>
        <v>2024</v>
      </c>
      <c r="F52" s="1">
        <f t="shared" si="1"/>
        <v>2025</v>
      </c>
      <c r="G52" s="1">
        <f t="shared" si="1"/>
        <v>2026</v>
      </c>
      <c r="H52" s="1">
        <f t="shared" si="1"/>
        <v>2027</v>
      </c>
      <c r="I52" s="1">
        <f t="shared" si="1"/>
        <v>2028</v>
      </c>
      <c r="J52" s="1">
        <f t="shared" si="1"/>
        <v>2029</v>
      </c>
      <c r="K52" s="1">
        <f t="shared" si="1"/>
        <v>2030</v>
      </c>
      <c r="L52" s="1">
        <f t="shared" si="1"/>
        <v>2031</v>
      </c>
      <c r="M52" s="1">
        <f t="shared" si="1"/>
        <v>2032</v>
      </c>
      <c r="N52" s="1">
        <f t="shared" si="1"/>
        <v>2033</v>
      </c>
      <c r="O52" s="1">
        <f t="shared" si="1"/>
        <v>2034</v>
      </c>
      <c r="P52" s="1">
        <f t="shared" si="1"/>
        <v>2035</v>
      </c>
      <c r="Q52" s="1">
        <f t="shared" si="1"/>
        <v>2036</v>
      </c>
      <c r="R52" s="1">
        <f t="shared" si="1"/>
        <v>2037</v>
      </c>
      <c r="S52" s="1">
        <f t="shared" si="1"/>
        <v>2038</v>
      </c>
      <c r="T52" s="1">
        <f t="shared" si="1"/>
        <v>2039</v>
      </c>
      <c r="U52" s="1">
        <f t="shared" si="1"/>
        <v>2040</v>
      </c>
      <c r="V52" s="1">
        <f t="shared" si="1"/>
        <v>2041</v>
      </c>
      <c r="W52" s="1">
        <f t="shared" si="1"/>
        <v>2042</v>
      </c>
      <c r="X52" s="1">
        <f t="shared" si="1"/>
        <v>2043</v>
      </c>
      <c r="Y52" s="1">
        <f t="shared" si="1"/>
        <v>2044</v>
      </c>
      <c r="Z52" s="1">
        <f t="shared" si="1"/>
        <v>2045</v>
      </c>
      <c r="AA52" s="1">
        <f t="shared" si="1"/>
        <v>2046</v>
      </c>
      <c r="AB52" s="1">
        <f t="shared" si="1"/>
        <v>2047</v>
      </c>
      <c r="AC52" s="1">
        <f t="shared" si="1"/>
        <v>2048</v>
      </c>
      <c r="AD52" s="1">
        <f t="shared" si="1"/>
        <v>2049</v>
      </c>
      <c r="AE52" s="1">
        <f t="shared" si="1"/>
        <v>2050</v>
      </c>
    </row>
    <row r="53" spans="1:33" x14ac:dyDescent="0.25">
      <c r="A53" s="31" t="s">
        <v>225</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c r="AG53" s="7"/>
    </row>
    <row r="54" spans="1:33" x14ac:dyDescent="0.25">
      <c r="A54" t="s">
        <v>226</v>
      </c>
      <c r="B54">
        <f>'AEO 2022 Table 1'!C$37/'AEO 2022 Table 1'!$C$37</f>
        <v>1</v>
      </c>
      <c r="C54">
        <f>'AEO 2023 Table 1'!C$37/'AEO 2022 Table 1'!$C$37</f>
        <v>0.95614358575645064</v>
      </c>
      <c r="D54">
        <f>'AEO 2023 Table 1'!D$37/'AEO 2022 Table 1'!$C$37</f>
        <v>0.95125452705002522</v>
      </c>
      <c r="E54">
        <f>'AEO 2023 Table 1'!E$37/'AEO 2022 Table 1'!$C$37</f>
        <v>1.2336767700704581</v>
      </c>
      <c r="F54">
        <f>'AEO 2023 Table 1'!F$37/'AEO 2022 Table 1'!$C$37</f>
        <v>1.2052796686250415</v>
      </c>
      <c r="G54">
        <f>'AEO 2023 Table 1'!G$37/'AEO 2022 Table 1'!$C$37</f>
        <v>1.2639284032699047</v>
      </c>
      <c r="H54">
        <f>'AEO 2023 Table 1'!H$37/'AEO 2022 Table 1'!$C$37</f>
        <v>1.2473188281347423</v>
      </c>
      <c r="I54">
        <f>'AEO 2023 Table 1'!I$37/'AEO 2022 Table 1'!$C$37</f>
        <v>1.2526569861795447</v>
      </c>
      <c r="J54">
        <f>'AEO 2023 Table 1'!J$37/'AEO 2022 Table 1'!$C$37</f>
        <v>1.2464667819591648</v>
      </c>
      <c r="K54">
        <f>'AEO 2023 Table 1'!K$37/'AEO 2022 Table 1'!$C$37</f>
        <v>1.2470525637048744</v>
      </c>
      <c r="L54">
        <f>'AEO 2023 Table 1'!L$37/'AEO 2022 Table 1'!$C$37</f>
        <v>1.2596206885686911</v>
      </c>
      <c r="M54">
        <f>'AEO 2023 Table 1'!M$37/'AEO 2022 Table 1'!$C$37</f>
        <v>1.2830794723881569</v>
      </c>
      <c r="N54">
        <f>'AEO 2023 Table 1'!N$37/'AEO 2022 Table 1'!$C$37</f>
        <v>1.2510030402960151</v>
      </c>
      <c r="O54">
        <f>'AEO 2023 Table 1'!O$37/'AEO 2022 Table 1'!$C$37</f>
        <v>1.2401532085529461</v>
      </c>
      <c r="P54">
        <f>'AEO 2023 Table 1'!P$37/'AEO 2022 Table 1'!$C$37</f>
        <v>1.252060110082591</v>
      </c>
      <c r="Q54">
        <f>'AEO 2023 Table 1'!Q$37/'AEO 2022 Table 1'!$C$37</f>
        <v>1.235727449954491</v>
      </c>
      <c r="R54">
        <f>'AEO 2023 Table 1'!R$37/'AEO 2022 Table 1'!$C$37</f>
        <v>1.2101709462017158</v>
      </c>
      <c r="S54">
        <f>'AEO 2023 Table 1'!S$37/'AEO 2022 Table 1'!$C$37</f>
        <v>1.2295989303270303</v>
      </c>
      <c r="T54">
        <f>'AEO 2023 Table 1'!T$37/'AEO 2022 Table 1'!$C$37</f>
        <v>1.2037881440437312</v>
      </c>
      <c r="U54">
        <f>'AEO 2023 Table 1'!U$37/'AEO 2022 Table 1'!$C$37</f>
        <v>1.2083918560361482</v>
      </c>
      <c r="V54">
        <f>'AEO 2023 Table 1'!V$37/'AEO 2022 Table 1'!$C$37</f>
        <v>1.2018359819987496</v>
      </c>
      <c r="W54">
        <f>'AEO 2023 Table 1'!W$37/'AEO 2022 Table 1'!$C$37</f>
        <v>1.2085662592377115</v>
      </c>
      <c r="X54">
        <f>'AEO 2023 Table 1'!X$37/'AEO 2022 Table 1'!$C$37</f>
        <v>1.1940291089150215</v>
      </c>
      <c r="Y54">
        <f>'AEO 2023 Table 1'!Y$37/'AEO 2022 Table 1'!$C$37</f>
        <v>1.1958960663424454</v>
      </c>
      <c r="Z54">
        <f>'AEO 2023 Table 1'!Z$37/'AEO 2022 Table 1'!$C$37</f>
        <v>1.1999024584638585</v>
      </c>
      <c r="AA54">
        <f>'AEO 2023 Table 1'!AA$37/'AEO 2022 Table 1'!$C$37</f>
        <v>1.1931641932920003</v>
      </c>
      <c r="AB54">
        <f>'AEO 2023 Table 1'!AB$37/'AEO 2022 Table 1'!$C$37</f>
        <v>1.1903812862258305</v>
      </c>
      <c r="AC54">
        <f>'AEO 2023 Table 1'!AC$37/'AEO 2022 Table 1'!$C$37</f>
        <v>1.2006972577870141</v>
      </c>
      <c r="AD54">
        <f>'AEO 2023 Table 1'!AD$37/'AEO 2022 Table 1'!$C$37</f>
        <v>1.2016802173072767</v>
      </c>
      <c r="AE54">
        <f>'AEO 2023 Table 1'!AE$37/'AEO 2022 Table 1'!$C$37</f>
        <v>1.2088382927302266</v>
      </c>
    </row>
    <row r="55" spans="1:33" x14ac:dyDescent="0.25">
      <c r="A55" t="s">
        <v>216</v>
      </c>
      <c r="B55">
        <f>'AEO 2022 Table 1'!C$36/'AEO 2022 Table 1'!$C$36</f>
        <v>1</v>
      </c>
      <c r="C55">
        <f>'AEO 2023 Table 1'!C$36/'AEO 2022 Table 1'!$C$36</f>
        <v>1.0510071557044158</v>
      </c>
      <c r="D55">
        <f>'AEO 2023 Table 1'!D$36/'AEO 2022 Table 1'!$C$36</f>
        <v>1.166852236054835</v>
      </c>
      <c r="E55">
        <f>'AEO 2023 Table 1'!E$36/'AEO 2022 Table 1'!$C$36</f>
        <v>1.1665488440559251</v>
      </c>
      <c r="F55">
        <f>'AEO 2023 Table 1'!F$36/'AEO 2022 Table 1'!$C$36</f>
        <v>1.2242924475657566</v>
      </c>
      <c r="G55">
        <f>'AEO 2023 Table 1'!G$36/'AEO 2022 Table 1'!$C$36</f>
        <v>1.2985563768710153</v>
      </c>
      <c r="H55">
        <f>'AEO 2023 Table 1'!H$36/'AEO 2022 Table 1'!$C$36</f>
        <v>1.3603953318162754</v>
      </c>
      <c r="I55">
        <f>'AEO 2023 Table 1'!I$36/'AEO 2022 Table 1'!$C$36</f>
        <v>1.4192692393994895</v>
      </c>
      <c r="J55">
        <f>'AEO 2023 Table 1'!J$36/'AEO 2022 Table 1'!$C$36</f>
        <v>1.4718001101962033</v>
      </c>
      <c r="K55">
        <f>'AEO 2023 Table 1'!K$36/'AEO 2022 Table 1'!$C$36</f>
        <v>1.5670478695596499</v>
      </c>
      <c r="L55">
        <f>'AEO 2023 Table 1'!L$36/'AEO 2022 Table 1'!$C$36</f>
        <v>1.6700309500956874</v>
      </c>
      <c r="M55">
        <f>'AEO 2023 Table 1'!M$36/'AEO 2022 Table 1'!$C$36</f>
        <v>1.7724354418245107</v>
      </c>
      <c r="N55">
        <f>'AEO 2023 Table 1'!N$36/'AEO 2022 Table 1'!$C$36</f>
        <v>1.8720309876892749</v>
      </c>
      <c r="O55">
        <f>'AEO 2023 Table 1'!O$36/'AEO 2022 Table 1'!$C$36</f>
        <v>1.9568177439383276</v>
      </c>
      <c r="P55">
        <f>'AEO 2023 Table 1'!P$36/'AEO 2022 Table 1'!$C$36</f>
        <v>2.0148199502119923</v>
      </c>
      <c r="Q55">
        <f>'AEO 2023 Table 1'!Q$36/'AEO 2022 Table 1'!$C$36</f>
        <v>2.0520528742059825</v>
      </c>
      <c r="R55">
        <f>'AEO 2023 Table 1'!R$36/'AEO 2022 Table 1'!$C$36</f>
        <v>2.0832903552476538</v>
      </c>
      <c r="S55">
        <f>'AEO 2023 Table 1'!S$36/'AEO 2022 Table 1'!$C$36</f>
        <v>2.1001803023699233</v>
      </c>
      <c r="T55">
        <f>'AEO 2023 Table 1'!T$36/'AEO 2022 Table 1'!$C$36</f>
        <v>2.1051871514516414</v>
      </c>
      <c r="U55">
        <f>'AEO 2023 Table 1'!U$36/'AEO 2022 Table 1'!$C$36</f>
        <v>2.1088156668926197</v>
      </c>
      <c r="V55">
        <f>'AEO 2023 Table 1'!V$36/'AEO 2022 Table 1'!$C$36</f>
        <v>2.1072570015119672</v>
      </c>
      <c r="W55">
        <f>'AEO 2023 Table 1'!W$36/'AEO 2022 Table 1'!$C$36</f>
        <v>2.1085661688257527</v>
      </c>
      <c r="X55">
        <f>'AEO 2023 Table 1'!X$36/'AEO 2022 Table 1'!$C$36</f>
        <v>2.1096168802256559</v>
      </c>
      <c r="Y55">
        <f>'AEO 2023 Table 1'!Y$36/'AEO 2022 Table 1'!$C$36</f>
        <v>2.1158590310957708</v>
      </c>
      <c r="Z55">
        <f>'AEO 2023 Table 1'!Z$36/'AEO 2022 Table 1'!$C$36</f>
        <v>2.1135694935086451</v>
      </c>
      <c r="AA55">
        <f>'AEO 2023 Table 1'!AA$36/'AEO 2022 Table 1'!$C$36</f>
        <v>2.1110118079108657</v>
      </c>
      <c r="AB55">
        <f>'AEO 2023 Table 1'!AB$36/'AEO 2022 Table 1'!$C$36</f>
        <v>2.1080336909031741</v>
      </c>
      <c r="AC55">
        <f>'AEO 2023 Table 1'!AC$36/'AEO 2022 Table 1'!$C$36</f>
        <v>2.1085774762719849</v>
      </c>
      <c r="AD55">
        <f>'AEO 2023 Table 1'!AD$36/'AEO 2022 Table 1'!$C$36</f>
        <v>2.1033911765500601</v>
      </c>
      <c r="AE55">
        <f>'AEO 2023 Table 1'!AE$36/'AEO 2022 Table 1'!$C$36</f>
        <v>2.1006264325212727</v>
      </c>
    </row>
    <row r="56" spans="1:33" x14ac:dyDescent="0.25">
      <c r="A56" t="s">
        <v>218</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row>
    <row r="57" spans="1:33" x14ac:dyDescent="0.25">
      <c r="A57" s="7" t="s">
        <v>228</v>
      </c>
      <c r="B57" s="7">
        <v>0</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c r="AG57" s="7"/>
    </row>
    <row r="58" spans="1:33" x14ac:dyDescent="0.25">
      <c r="A58" s="7" t="s">
        <v>229</v>
      </c>
      <c r="B58" s="7">
        <v>0</v>
      </c>
      <c r="C58" s="7">
        <v>0</v>
      </c>
      <c r="D58" s="7">
        <v>0</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0</v>
      </c>
      <c r="AC58" s="7">
        <v>0</v>
      </c>
      <c r="AD58" s="7">
        <v>0</v>
      </c>
      <c r="AE58" s="7">
        <v>0</v>
      </c>
      <c r="AF58" s="7"/>
      <c r="AG58" s="7"/>
    </row>
    <row r="59" spans="1:33" x14ac:dyDescent="0.25">
      <c r="A59" s="7" t="s">
        <v>230</v>
      </c>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c r="AG59" s="7"/>
    </row>
    <row r="60" spans="1:33" x14ac:dyDescent="0.25">
      <c r="A60" t="s">
        <v>219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row>
    <row r="61" spans="1:33" x14ac:dyDescent="0.25">
      <c r="A61" t="s">
        <v>220</v>
      </c>
      <c r="B61">
        <f>'AEO 2022 Table 1'!C$35/'AEO 2022 Table 1'!$C$35</f>
        <v>1</v>
      </c>
      <c r="C61">
        <f>'AEO 2023 Table 1'!C$35/'AEO 2022 Table 1'!$C$35</f>
        <v>1.1077044433887</v>
      </c>
      <c r="D61">
        <f>'AEO 2023 Table 1'!D$35/'AEO 2022 Table 1'!$C$35</f>
        <v>1.1378415606689434</v>
      </c>
      <c r="E61">
        <f>'AEO 2023 Table 1'!E$35/'AEO 2022 Table 1'!$C$35</f>
        <v>1.2147860175632028</v>
      </c>
      <c r="F61">
        <f>'AEO 2023 Table 1'!F$35/'AEO 2022 Table 1'!$C$35</f>
        <v>1.2298353337695749</v>
      </c>
      <c r="G61">
        <f>'AEO 2023 Table 1'!G$35/'AEO 2022 Table 1'!$C$35</f>
        <v>1.2592310197593499</v>
      </c>
      <c r="H61">
        <f>'AEO 2023 Table 1'!H$35/'AEO 2022 Table 1'!$C$35</f>
        <v>1.2842058462338315</v>
      </c>
      <c r="I61">
        <f>'AEO 2023 Table 1'!I$35/'AEO 2022 Table 1'!$C$35</f>
        <v>1.2929817107240713</v>
      </c>
      <c r="J61">
        <f>'AEO 2023 Table 1'!J$35/'AEO 2022 Table 1'!$C$35</f>
        <v>1.3075575554938046</v>
      </c>
      <c r="K61">
        <f>'AEO 2023 Table 1'!K$35/'AEO 2022 Table 1'!$C$35</f>
        <v>1.3268244307197687</v>
      </c>
      <c r="L61">
        <f>'AEO 2023 Table 1'!L$35/'AEO 2022 Table 1'!$C$35</f>
        <v>1.3342790212652798</v>
      </c>
      <c r="M61">
        <f>'AEO 2023 Table 1'!M$35/'AEO 2022 Table 1'!$C$35</f>
        <v>1.3424690671901565</v>
      </c>
      <c r="N61">
        <f>'AEO 2023 Table 1'!N$35/'AEO 2022 Table 1'!$C$35</f>
        <v>1.3454974199003815</v>
      </c>
      <c r="O61">
        <f>'AEO 2023 Table 1'!O$35/'AEO 2022 Table 1'!$C$35</f>
        <v>1.3598797049095097</v>
      </c>
      <c r="P61">
        <f>'AEO 2023 Table 1'!P$35/'AEO 2022 Table 1'!$C$35</f>
        <v>1.3731912859264306</v>
      </c>
      <c r="Q61">
        <f>'AEO 2023 Table 1'!Q$35/'AEO 2022 Table 1'!$C$35</f>
        <v>1.3790374002396339</v>
      </c>
      <c r="R61">
        <f>'AEO 2023 Table 1'!R$35/'AEO 2022 Table 1'!$C$35</f>
        <v>1.3811566375938591</v>
      </c>
      <c r="S61">
        <f>'AEO 2023 Table 1'!S$35/'AEO 2022 Table 1'!$C$35</f>
        <v>1.3817305640961286</v>
      </c>
      <c r="T61">
        <f>'AEO 2023 Table 1'!T$35/'AEO 2022 Table 1'!$C$35</f>
        <v>1.3904628641944323</v>
      </c>
      <c r="U61">
        <f>'AEO 2023 Table 1'!U$35/'AEO 2022 Table 1'!$C$35</f>
        <v>1.3776772231136289</v>
      </c>
      <c r="V61">
        <f>'AEO 2023 Table 1'!V$35/'AEO 2022 Table 1'!$C$35</f>
        <v>1.3827777827577035</v>
      </c>
      <c r="W61">
        <f>'AEO 2023 Table 1'!W$35/'AEO 2022 Table 1'!$C$35</f>
        <v>1.3870183490350396</v>
      </c>
      <c r="X61">
        <f>'AEO 2023 Table 1'!X$35/'AEO 2022 Table 1'!$C$35</f>
        <v>1.3886189968238032</v>
      </c>
      <c r="Y61">
        <f>'AEO 2023 Table 1'!Y$35/'AEO 2022 Table 1'!$C$35</f>
        <v>1.3875101067596518</v>
      </c>
      <c r="Z61">
        <f>'AEO 2023 Table 1'!Z$35/'AEO 2022 Table 1'!$C$35</f>
        <v>1.3826019116939616</v>
      </c>
      <c r="AA61">
        <f>'AEO 2023 Table 1'!AA$35/'AEO 2022 Table 1'!$C$35</f>
        <v>1.3624602826008361</v>
      </c>
      <c r="AB61">
        <f>'AEO 2023 Table 1'!AB$35/'AEO 2022 Table 1'!$C$35</f>
        <v>1.3464271521496844</v>
      </c>
      <c r="AC61">
        <f>'AEO 2023 Table 1'!AC$35/'AEO 2022 Table 1'!$C$35</f>
        <v>1.3454135181085045</v>
      </c>
      <c r="AD61">
        <f>'AEO 2023 Table 1'!AD$35/'AEO 2022 Table 1'!$C$35</f>
        <v>1.3387617912195939</v>
      </c>
      <c r="AE61">
        <f>'AEO 2023 Table 1'!AE$35/'AEO 2022 Table 1'!$C$35</f>
        <v>1.3105941549613507</v>
      </c>
    </row>
    <row r="62" spans="1:33" x14ac:dyDescent="0.25">
      <c r="A62" t="s">
        <v>231</v>
      </c>
      <c r="B62">
        <f>'AEO 2022 Table 1'!C$35/'AEO 2022 Table 1'!$C$35</f>
        <v>1</v>
      </c>
      <c r="C62">
        <f>'AEO 2023 Table 1'!C$35/'AEO 2022 Table 1'!$C$35</f>
        <v>1.1077044433887</v>
      </c>
      <c r="D62">
        <f>'AEO 2023 Table 1'!D$35/'AEO 2022 Table 1'!$C$35</f>
        <v>1.1378415606689434</v>
      </c>
      <c r="E62">
        <f>'AEO 2023 Table 1'!E$35/'AEO 2022 Table 1'!$C$35</f>
        <v>1.2147860175632028</v>
      </c>
      <c r="F62">
        <f>'AEO 2023 Table 1'!F$35/'AEO 2022 Table 1'!$C$35</f>
        <v>1.2298353337695749</v>
      </c>
      <c r="G62">
        <f>'AEO 2023 Table 1'!G$35/'AEO 2022 Table 1'!$C$35</f>
        <v>1.2592310197593499</v>
      </c>
      <c r="H62">
        <f>'AEO 2023 Table 1'!H$35/'AEO 2022 Table 1'!$C$35</f>
        <v>1.2842058462338315</v>
      </c>
      <c r="I62">
        <f>'AEO 2023 Table 1'!I$35/'AEO 2022 Table 1'!$C$35</f>
        <v>1.2929817107240713</v>
      </c>
      <c r="J62">
        <f>'AEO 2023 Table 1'!J$35/'AEO 2022 Table 1'!$C$35</f>
        <v>1.3075575554938046</v>
      </c>
      <c r="K62">
        <f>'AEO 2023 Table 1'!K$35/'AEO 2022 Table 1'!$C$35</f>
        <v>1.3268244307197687</v>
      </c>
      <c r="L62">
        <f>'AEO 2023 Table 1'!L$35/'AEO 2022 Table 1'!$C$35</f>
        <v>1.3342790212652798</v>
      </c>
      <c r="M62">
        <f>'AEO 2023 Table 1'!M$35/'AEO 2022 Table 1'!$C$35</f>
        <v>1.3424690671901565</v>
      </c>
      <c r="N62">
        <f>'AEO 2023 Table 1'!N$35/'AEO 2022 Table 1'!$C$35</f>
        <v>1.3454974199003815</v>
      </c>
      <c r="O62">
        <f>'AEO 2023 Table 1'!O$35/'AEO 2022 Table 1'!$C$35</f>
        <v>1.3598797049095097</v>
      </c>
      <c r="P62">
        <f>'AEO 2023 Table 1'!P$35/'AEO 2022 Table 1'!$C$35</f>
        <v>1.3731912859264306</v>
      </c>
      <c r="Q62">
        <f>'AEO 2023 Table 1'!Q$35/'AEO 2022 Table 1'!$C$35</f>
        <v>1.3790374002396339</v>
      </c>
      <c r="R62">
        <f>'AEO 2023 Table 1'!R$35/'AEO 2022 Table 1'!$C$35</f>
        <v>1.3811566375938591</v>
      </c>
      <c r="S62">
        <f>'AEO 2023 Table 1'!S$35/'AEO 2022 Table 1'!$C$35</f>
        <v>1.3817305640961286</v>
      </c>
      <c r="T62">
        <f>'AEO 2023 Table 1'!T$35/'AEO 2022 Table 1'!$C$35</f>
        <v>1.3904628641944323</v>
      </c>
      <c r="U62">
        <f>'AEO 2023 Table 1'!U$35/'AEO 2022 Table 1'!$C$35</f>
        <v>1.3776772231136289</v>
      </c>
      <c r="V62">
        <f>'AEO 2023 Table 1'!V$35/'AEO 2022 Table 1'!$C$35</f>
        <v>1.3827777827577035</v>
      </c>
      <c r="W62">
        <f>'AEO 2023 Table 1'!W$35/'AEO 2022 Table 1'!$C$35</f>
        <v>1.3870183490350396</v>
      </c>
      <c r="X62">
        <f>'AEO 2023 Table 1'!X$35/'AEO 2022 Table 1'!$C$35</f>
        <v>1.3886189968238032</v>
      </c>
      <c r="Y62">
        <f>'AEO 2023 Table 1'!Y$35/'AEO 2022 Table 1'!$C$35</f>
        <v>1.3875101067596518</v>
      </c>
      <c r="Z62">
        <f>'AEO 2023 Table 1'!Z$35/'AEO 2022 Table 1'!$C$35</f>
        <v>1.3826019116939616</v>
      </c>
      <c r="AA62">
        <f>'AEO 2023 Table 1'!AA$35/'AEO 2022 Table 1'!$C$35</f>
        <v>1.3624602826008361</v>
      </c>
      <c r="AB62">
        <f>'AEO 2023 Table 1'!AB$35/'AEO 2022 Table 1'!$C$35</f>
        <v>1.3464271521496844</v>
      </c>
      <c r="AC62">
        <f>'AEO 2023 Table 1'!AC$35/'AEO 2022 Table 1'!$C$35</f>
        <v>1.3454135181085045</v>
      </c>
      <c r="AD62">
        <f>'AEO 2023 Table 1'!AD$35/'AEO 2022 Table 1'!$C$35</f>
        <v>1.3387617912195939</v>
      </c>
      <c r="AE62">
        <f>'AEO 2023 Table 1'!AE$35/'AEO 2022 Table 1'!$C$35</f>
        <v>1.3105941549613507</v>
      </c>
    </row>
    <row r="63" spans="1:33" x14ac:dyDescent="0.25">
      <c r="A63" t="s">
        <v>232</v>
      </c>
      <c r="B63">
        <f>'AEO 2022 Table 1'!C$35/'AEO 2022 Table 1'!$C$35</f>
        <v>1</v>
      </c>
      <c r="C63">
        <f>'AEO 2023 Table 1'!C$35/'AEO 2022 Table 1'!$C$35</f>
        <v>1.1077044433887</v>
      </c>
      <c r="D63">
        <f>'AEO 2023 Table 1'!D$35/'AEO 2022 Table 1'!$C$35</f>
        <v>1.1378415606689434</v>
      </c>
      <c r="E63">
        <f>'AEO 2023 Table 1'!E$35/'AEO 2022 Table 1'!$C$35</f>
        <v>1.2147860175632028</v>
      </c>
      <c r="F63">
        <f>'AEO 2023 Table 1'!F$35/'AEO 2022 Table 1'!$C$35</f>
        <v>1.2298353337695749</v>
      </c>
      <c r="G63">
        <f>'AEO 2023 Table 1'!G$35/'AEO 2022 Table 1'!$C$35</f>
        <v>1.2592310197593499</v>
      </c>
      <c r="H63">
        <f>'AEO 2023 Table 1'!H$35/'AEO 2022 Table 1'!$C$35</f>
        <v>1.2842058462338315</v>
      </c>
      <c r="I63">
        <f>'AEO 2023 Table 1'!I$35/'AEO 2022 Table 1'!$C$35</f>
        <v>1.2929817107240713</v>
      </c>
      <c r="J63">
        <f>'AEO 2023 Table 1'!J$35/'AEO 2022 Table 1'!$C$35</f>
        <v>1.3075575554938046</v>
      </c>
      <c r="K63">
        <f>'AEO 2023 Table 1'!K$35/'AEO 2022 Table 1'!$C$35</f>
        <v>1.3268244307197687</v>
      </c>
      <c r="L63">
        <f>'AEO 2023 Table 1'!L$35/'AEO 2022 Table 1'!$C$35</f>
        <v>1.3342790212652798</v>
      </c>
      <c r="M63">
        <f>'AEO 2023 Table 1'!M$35/'AEO 2022 Table 1'!$C$35</f>
        <v>1.3424690671901565</v>
      </c>
      <c r="N63">
        <f>'AEO 2023 Table 1'!N$35/'AEO 2022 Table 1'!$C$35</f>
        <v>1.3454974199003815</v>
      </c>
      <c r="O63">
        <f>'AEO 2023 Table 1'!O$35/'AEO 2022 Table 1'!$C$35</f>
        <v>1.3598797049095097</v>
      </c>
      <c r="P63">
        <f>'AEO 2023 Table 1'!P$35/'AEO 2022 Table 1'!$C$35</f>
        <v>1.3731912859264306</v>
      </c>
      <c r="Q63">
        <f>'AEO 2023 Table 1'!Q$35/'AEO 2022 Table 1'!$C$35</f>
        <v>1.3790374002396339</v>
      </c>
      <c r="R63">
        <f>'AEO 2023 Table 1'!R$35/'AEO 2022 Table 1'!$C$35</f>
        <v>1.3811566375938591</v>
      </c>
      <c r="S63">
        <f>'AEO 2023 Table 1'!S$35/'AEO 2022 Table 1'!$C$35</f>
        <v>1.3817305640961286</v>
      </c>
      <c r="T63">
        <f>'AEO 2023 Table 1'!T$35/'AEO 2022 Table 1'!$C$35</f>
        <v>1.3904628641944323</v>
      </c>
      <c r="U63">
        <f>'AEO 2023 Table 1'!U$35/'AEO 2022 Table 1'!$C$35</f>
        <v>1.3776772231136289</v>
      </c>
      <c r="V63">
        <f>'AEO 2023 Table 1'!V$35/'AEO 2022 Table 1'!$C$35</f>
        <v>1.3827777827577035</v>
      </c>
      <c r="W63">
        <f>'AEO 2023 Table 1'!W$35/'AEO 2022 Table 1'!$C$35</f>
        <v>1.3870183490350396</v>
      </c>
      <c r="X63">
        <f>'AEO 2023 Table 1'!X$35/'AEO 2022 Table 1'!$C$35</f>
        <v>1.3886189968238032</v>
      </c>
      <c r="Y63">
        <f>'AEO 2023 Table 1'!Y$35/'AEO 2022 Table 1'!$C$35</f>
        <v>1.3875101067596518</v>
      </c>
      <c r="Z63">
        <f>'AEO 2023 Table 1'!Z$35/'AEO 2022 Table 1'!$C$35</f>
        <v>1.3826019116939616</v>
      </c>
      <c r="AA63">
        <f>'AEO 2023 Table 1'!AA$35/'AEO 2022 Table 1'!$C$35</f>
        <v>1.3624602826008361</v>
      </c>
      <c r="AB63">
        <f>'AEO 2023 Table 1'!AB$35/'AEO 2022 Table 1'!$C$35</f>
        <v>1.3464271521496844</v>
      </c>
      <c r="AC63">
        <f>'AEO 2023 Table 1'!AC$35/'AEO 2022 Table 1'!$C$35</f>
        <v>1.3454135181085045</v>
      </c>
      <c r="AD63">
        <f>'AEO 2023 Table 1'!AD$35/'AEO 2022 Table 1'!$C$35</f>
        <v>1.3387617912195939</v>
      </c>
      <c r="AE63">
        <f>'AEO 2023 Table 1'!AE$35/'AEO 2022 Table 1'!$C$35</f>
        <v>1.3105941549613507</v>
      </c>
    </row>
    <row r="64" spans="1:33" x14ac:dyDescent="0.25">
      <c r="A64" t="s">
        <v>233</v>
      </c>
      <c r="B64">
        <f>'AEO 2022 Table 1'!C$35/'AEO 2022 Table 1'!$C$35</f>
        <v>1</v>
      </c>
      <c r="C64">
        <f>'AEO 2023 Table 1'!C$35/'AEO 2022 Table 1'!$C$35</f>
        <v>1.1077044433887</v>
      </c>
      <c r="D64">
        <f>'AEO 2023 Table 1'!D$35/'AEO 2022 Table 1'!$C$35</f>
        <v>1.1378415606689434</v>
      </c>
      <c r="E64">
        <f>'AEO 2023 Table 1'!E$35/'AEO 2022 Table 1'!$C$35</f>
        <v>1.2147860175632028</v>
      </c>
      <c r="F64">
        <f>'AEO 2023 Table 1'!F$35/'AEO 2022 Table 1'!$C$35</f>
        <v>1.2298353337695749</v>
      </c>
      <c r="G64">
        <f>'AEO 2023 Table 1'!G$35/'AEO 2022 Table 1'!$C$35</f>
        <v>1.2592310197593499</v>
      </c>
      <c r="H64">
        <f>'AEO 2023 Table 1'!H$35/'AEO 2022 Table 1'!$C$35</f>
        <v>1.2842058462338315</v>
      </c>
      <c r="I64">
        <f>'AEO 2023 Table 1'!I$35/'AEO 2022 Table 1'!$C$35</f>
        <v>1.2929817107240713</v>
      </c>
      <c r="J64">
        <f>'AEO 2023 Table 1'!J$35/'AEO 2022 Table 1'!$C$35</f>
        <v>1.3075575554938046</v>
      </c>
      <c r="K64">
        <f>'AEO 2023 Table 1'!K$35/'AEO 2022 Table 1'!$C$35</f>
        <v>1.3268244307197687</v>
      </c>
      <c r="L64">
        <f>'AEO 2023 Table 1'!L$35/'AEO 2022 Table 1'!$C$35</f>
        <v>1.3342790212652798</v>
      </c>
      <c r="M64">
        <f>'AEO 2023 Table 1'!M$35/'AEO 2022 Table 1'!$C$35</f>
        <v>1.3424690671901565</v>
      </c>
      <c r="N64">
        <f>'AEO 2023 Table 1'!N$35/'AEO 2022 Table 1'!$C$35</f>
        <v>1.3454974199003815</v>
      </c>
      <c r="O64">
        <f>'AEO 2023 Table 1'!O$35/'AEO 2022 Table 1'!$C$35</f>
        <v>1.3598797049095097</v>
      </c>
      <c r="P64">
        <f>'AEO 2023 Table 1'!P$35/'AEO 2022 Table 1'!$C$35</f>
        <v>1.3731912859264306</v>
      </c>
      <c r="Q64">
        <f>'AEO 2023 Table 1'!Q$35/'AEO 2022 Table 1'!$C$35</f>
        <v>1.3790374002396339</v>
      </c>
      <c r="R64">
        <f>'AEO 2023 Table 1'!R$35/'AEO 2022 Table 1'!$C$35</f>
        <v>1.3811566375938591</v>
      </c>
      <c r="S64">
        <f>'AEO 2023 Table 1'!S$35/'AEO 2022 Table 1'!$C$35</f>
        <v>1.3817305640961286</v>
      </c>
      <c r="T64">
        <f>'AEO 2023 Table 1'!T$35/'AEO 2022 Table 1'!$C$35</f>
        <v>1.3904628641944323</v>
      </c>
      <c r="U64">
        <f>'AEO 2023 Table 1'!U$35/'AEO 2022 Table 1'!$C$35</f>
        <v>1.3776772231136289</v>
      </c>
      <c r="V64">
        <f>'AEO 2023 Table 1'!V$35/'AEO 2022 Table 1'!$C$35</f>
        <v>1.3827777827577035</v>
      </c>
      <c r="W64">
        <f>'AEO 2023 Table 1'!W$35/'AEO 2022 Table 1'!$C$35</f>
        <v>1.3870183490350396</v>
      </c>
      <c r="X64">
        <f>'AEO 2023 Table 1'!X$35/'AEO 2022 Table 1'!$C$35</f>
        <v>1.3886189968238032</v>
      </c>
      <c r="Y64">
        <f>'AEO 2023 Table 1'!Y$35/'AEO 2022 Table 1'!$C$35</f>
        <v>1.3875101067596518</v>
      </c>
      <c r="Z64">
        <f>'AEO 2023 Table 1'!Z$35/'AEO 2022 Table 1'!$C$35</f>
        <v>1.3826019116939616</v>
      </c>
      <c r="AA64">
        <f>'AEO 2023 Table 1'!AA$35/'AEO 2022 Table 1'!$C$35</f>
        <v>1.3624602826008361</v>
      </c>
      <c r="AB64">
        <f>'AEO 2023 Table 1'!AB$35/'AEO 2022 Table 1'!$C$35</f>
        <v>1.3464271521496844</v>
      </c>
      <c r="AC64">
        <f>'AEO 2023 Table 1'!AC$35/'AEO 2022 Table 1'!$C$35</f>
        <v>1.3454135181085045</v>
      </c>
      <c r="AD64">
        <f>'AEO 2023 Table 1'!AD$35/'AEO 2022 Table 1'!$C$35</f>
        <v>1.3387617912195939</v>
      </c>
      <c r="AE64">
        <f>'AEO 2023 Table 1'!AE$35/'AEO 2022 Table 1'!$C$35</f>
        <v>1.3105941549613507</v>
      </c>
    </row>
    <row r="65" spans="1:33" x14ac:dyDescent="0.25">
      <c r="A65" t="s">
        <v>222</v>
      </c>
      <c r="B65">
        <f>'AEO 2022 Table 1'!C$35/'AEO 2022 Table 1'!$C$35</f>
        <v>1</v>
      </c>
      <c r="C65">
        <f>'AEO 2023 Table 1'!C$35/'AEO 2022 Table 1'!$C$35</f>
        <v>1.1077044433887</v>
      </c>
      <c r="D65">
        <f>'AEO 2023 Table 1'!D$35/'AEO 2022 Table 1'!$C$35</f>
        <v>1.1378415606689434</v>
      </c>
      <c r="E65">
        <f>'AEO 2023 Table 1'!E$35/'AEO 2022 Table 1'!$C$35</f>
        <v>1.2147860175632028</v>
      </c>
      <c r="F65">
        <f>'AEO 2023 Table 1'!F$35/'AEO 2022 Table 1'!$C$35</f>
        <v>1.2298353337695749</v>
      </c>
      <c r="G65">
        <f>'AEO 2023 Table 1'!G$35/'AEO 2022 Table 1'!$C$35</f>
        <v>1.2592310197593499</v>
      </c>
      <c r="H65">
        <f>'AEO 2023 Table 1'!H$35/'AEO 2022 Table 1'!$C$35</f>
        <v>1.2842058462338315</v>
      </c>
      <c r="I65">
        <f>'AEO 2023 Table 1'!I$35/'AEO 2022 Table 1'!$C$35</f>
        <v>1.2929817107240713</v>
      </c>
      <c r="J65">
        <f>'AEO 2023 Table 1'!J$35/'AEO 2022 Table 1'!$C$35</f>
        <v>1.3075575554938046</v>
      </c>
      <c r="K65">
        <f>'AEO 2023 Table 1'!K$35/'AEO 2022 Table 1'!$C$35</f>
        <v>1.3268244307197687</v>
      </c>
      <c r="L65">
        <f>'AEO 2023 Table 1'!L$35/'AEO 2022 Table 1'!$C$35</f>
        <v>1.3342790212652798</v>
      </c>
      <c r="M65">
        <f>'AEO 2023 Table 1'!M$35/'AEO 2022 Table 1'!$C$35</f>
        <v>1.3424690671901565</v>
      </c>
      <c r="N65">
        <f>'AEO 2023 Table 1'!N$35/'AEO 2022 Table 1'!$C$35</f>
        <v>1.3454974199003815</v>
      </c>
      <c r="O65">
        <f>'AEO 2023 Table 1'!O$35/'AEO 2022 Table 1'!$C$35</f>
        <v>1.3598797049095097</v>
      </c>
      <c r="P65">
        <f>'AEO 2023 Table 1'!P$35/'AEO 2022 Table 1'!$C$35</f>
        <v>1.3731912859264306</v>
      </c>
      <c r="Q65">
        <f>'AEO 2023 Table 1'!Q$35/'AEO 2022 Table 1'!$C$35</f>
        <v>1.3790374002396339</v>
      </c>
      <c r="R65">
        <f>'AEO 2023 Table 1'!R$35/'AEO 2022 Table 1'!$C$35</f>
        <v>1.3811566375938591</v>
      </c>
      <c r="S65">
        <f>'AEO 2023 Table 1'!S$35/'AEO 2022 Table 1'!$C$35</f>
        <v>1.3817305640961286</v>
      </c>
      <c r="T65">
        <f>'AEO 2023 Table 1'!T$35/'AEO 2022 Table 1'!$C$35</f>
        <v>1.3904628641944323</v>
      </c>
      <c r="U65">
        <f>'AEO 2023 Table 1'!U$35/'AEO 2022 Table 1'!$C$35</f>
        <v>1.3776772231136289</v>
      </c>
      <c r="V65">
        <f>'AEO 2023 Table 1'!V$35/'AEO 2022 Table 1'!$C$35</f>
        <v>1.3827777827577035</v>
      </c>
      <c r="W65">
        <f>'AEO 2023 Table 1'!W$35/'AEO 2022 Table 1'!$C$35</f>
        <v>1.3870183490350396</v>
      </c>
      <c r="X65">
        <f>'AEO 2023 Table 1'!X$35/'AEO 2022 Table 1'!$C$35</f>
        <v>1.3886189968238032</v>
      </c>
      <c r="Y65">
        <f>'AEO 2023 Table 1'!Y$35/'AEO 2022 Table 1'!$C$35</f>
        <v>1.3875101067596518</v>
      </c>
      <c r="Z65">
        <f>'AEO 2023 Table 1'!Z$35/'AEO 2022 Table 1'!$C$35</f>
        <v>1.3826019116939616</v>
      </c>
      <c r="AA65">
        <f>'AEO 2023 Table 1'!AA$35/'AEO 2022 Table 1'!$C$35</f>
        <v>1.3624602826008361</v>
      </c>
      <c r="AB65">
        <f>'AEO 2023 Table 1'!AB$35/'AEO 2022 Table 1'!$C$35</f>
        <v>1.3464271521496844</v>
      </c>
      <c r="AC65">
        <f>'AEO 2023 Table 1'!AC$35/'AEO 2022 Table 1'!$C$35</f>
        <v>1.3454135181085045</v>
      </c>
      <c r="AD65">
        <f>'AEO 2023 Table 1'!AD$35/'AEO 2022 Table 1'!$C$35</f>
        <v>1.3387617912195939</v>
      </c>
      <c r="AE65">
        <f>'AEO 2023 Table 1'!AE$35/'AEO 2022 Table 1'!$C$35</f>
        <v>1.3105941549613507</v>
      </c>
    </row>
    <row r="66" spans="1:33" x14ac:dyDescent="0.25">
      <c r="A66" s="7" t="s">
        <v>274</v>
      </c>
      <c r="B66" s="7">
        <v>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c r="AG66" s="7"/>
    </row>
    <row r="67" spans="1:33" x14ac:dyDescent="0.25">
      <c r="A67" s="7" t="s">
        <v>235</v>
      </c>
      <c r="B67" s="7">
        <v>0</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c r="AG67" s="7"/>
    </row>
    <row r="68" spans="1:33" x14ac:dyDescent="0.25">
      <c r="A68" t="s">
        <v>236</v>
      </c>
      <c r="B68">
        <f>'AEO 2022 Table 1'!C$37/'AEO 2022 Table 1'!$C$37</f>
        <v>1</v>
      </c>
      <c r="C68">
        <f>'AEO 2023 Table 1'!C$37/'AEO 2022 Table 1'!$C$37</f>
        <v>0.95614358575645064</v>
      </c>
      <c r="D68">
        <f>'AEO 2023 Table 1'!D$37/'AEO 2022 Table 1'!$C$37</f>
        <v>0.95125452705002522</v>
      </c>
      <c r="E68">
        <f>'AEO 2023 Table 1'!E$37/'AEO 2022 Table 1'!$C$37</f>
        <v>1.2336767700704581</v>
      </c>
      <c r="F68">
        <f>'AEO 2023 Table 1'!F$37/'AEO 2022 Table 1'!$C$37</f>
        <v>1.2052796686250415</v>
      </c>
      <c r="G68">
        <f>'AEO 2023 Table 1'!G$37/'AEO 2022 Table 1'!$C$37</f>
        <v>1.2639284032699047</v>
      </c>
      <c r="H68">
        <f>'AEO 2023 Table 1'!H$37/'AEO 2022 Table 1'!$C$37</f>
        <v>1.2473188281347423</v>
      </c>
      <c r="I68">
        <f>'AEO 2023 Table 1'!I$37/'AEO 2022 Table 1'!$C$37</f>
        <v>1.2526569861795447</v>
      </c>
      <c r="J68">
        <f>'AEO 2023 Table 1'!J$37/'AEO 2022 Table 1'!$C$37</f>
        <v>1.2464667819591648</v>
      </c>
      <c r="K68">
        <f>'AEO 2023 Table 1'!K$37/'AEO 2022 Table 1'!$C$37</f>
        <v>1.2470525637048744</v>
      </c>
      <c r="L68">
        <f>'AEO 2023 Table 1'!L$37/'AEO 2022 Table 1'!$C$37</f>
        <v>1.2596206885686911</v>
      </c>
      <c r="M68">
        <f>'AEO 2023 Table 1'!M$37/'AEO 2022 Table 1'!$C$37</f>
        <v>1.2830794723881569</v>
      </c>
      <c r="N68">
        <f>'AEO 2023 Table 1'!N$37/'AEO 2022 Table 1'!$C$37</f>
        <v>1.2510030402960151</v>
      </c>
      <c r="O68">
        <f>'AEO 2023 Table 1'!O$37/'AEO 2022 Table 1'!$C$37</f>
        <v>1.2401532085529461</v>
      </c>
      <c r="P68">
        <f>'AEO 2023 Table 1'!P$37/'AEO 2022 Table 1'!$C$37</f>
        <v>1.252060110082591</v>
      </c>
      <c r="Q68">
        <f>'AEO 2023 Table 1'!Q$37/'AEO 2022 Table 1'!$C$37</f>
        <v>1.235727449954491</v>
      </c>
      <c r="R68">
        <f>'AEO 2023 Table 1'!R$37/'AEO 2022 Table 1'!$C$37</f>
        <v>1.2101709462017158</v>
      </c>
      <c r="S68">
        <f>'AEO 2023 Table 1'!S$37/'AEO 2022 Table 1'!$C$37</f>
        <v>1.2295989303270303</v>
      </c>
      <c r="T68">
        <f>'AEO 2023 Table 1'!T$37/'AEO 2022 Table 1'!$C$37</f>
        <v>1.2037881440437312</v>
      </c>
      <c r="U68">
        <f>'AEO 2023 Table 1'!U$37/'AEO 2022 Table 1'!$C$37</f>
        <v>1.2083918560361482</v>
      </c>
      <c r="V68">
        <f>'AEO 2023 Table 1'!V$37/'AEO 2022 Table 1'!$C$37</f>
        <v>1.2018359819987496</v>
      </c>
      <c r="W68">
        <f>'AEO 2023 Table 1'!W$37/'AEO 2022 Table 1'!$C$37</f>
        <v>1.2085662592377115</v>
      </c>
      <c r="X68">
        <f>'AEO 2023 Table 1'!X$37/'AEO 2022 Table 1'!$C$37</f>
        <v>1.1940291089150215</v>
      </c>
      <c r="Y68">
        <f>'AEO 2023 Table 1'!Y$37/'AEO 2022 Table 1'!$C$37</f>
        <v>1.1958960663424454</v>
      </c>
      <c r="Z68">
        <f>'AEO 2023 Table 1'!Z$37/'AEO 2022 Table 1'!$C$37</f>
        <v>1.1999024584638585</v>
      </c>
      <c r="AA68">
        <f>'AEO 2023 Table 1'!AA$37/'AEO 2022 Table 1'!$C$37</f>
        <v>1.1931641932920003</v>
      </c>
      <c r="AB68">
        <f>'AEO 2023 Table 1'!AB$37/'AEO 2022 Table 1'!$C$37</f>
        <v>1.1903812862258305</v>
      </c>
      <c r="AC68">
        <f>'AEO 2023 Table 1'!AC$37/'AEO 2022 Table 1'!$C$37</f>
        <v>1.2006972577870141</v>
      </c>
      <c r="AD68">
        <f>'AEO 2023 Table 1'!AD$37/'AEO 2022 Table 1'!$C$37</f>
        <v>1.2016802173072767</v>
      </c>
      <c r="AE68">
        <f>'AEO 2023 Table 1'!AE$37/'AEO 2022 Table 1'!$C$37</f>
        <v>1.2088382927302266</v>
      </c>
    </row>
    <row r="69" spans="1:33" x14ac:dyDescent="0.25">
      <c r="A69" t="s">
        <v>223</v>
      </c>
      <c r="B69">
        <f>'AEO 2022 Table 1'!C$35/'AEO 2022 Table 1'!$C$35</f>
        <v>1</v>
      </c>
      <c r="C69">
        <f>'AEO 2023 Table 1'!C$35/'AEO 2022 Table 1'!$C$35</f>
        <v>1.1077044433887</v>
      </c>
      <c r="D69">
        <f>'AEO 2023 Table 1'!D$35/'AEO 2022 Table 1'!$C$35</f>
        <v>1.1378415606689434</v>
      </c>
      <c r="E69">
        <f>'AEO 2023 Table 1'!E$35/'AEO 2022 Table 1'!$C$35</f>
        <v>1.2147860175632028</v>
      </c>
      <c r="F69">
        <f>'AEO 2023 Table 1'!F$35/'AEO 2022 Table 1'!$C$35</f>
        <v>1.2298353337695749</v>
      </c>
      <c r="G69">
        <f>'AEO 2023 Table 1'!G$35/'AEO 2022 Table 1'!$C$35</f>
        <v>1.2592310197593499</v>
      </c>
      <c r="H69">
        <f>'AEO 2023 Table 1'!H$35/'AEO 2022 Table 1'!$C$35</f>
        <v>1.2842058462338315</v>
      </c>
      <c r="I69">
        <f>'AEO 2023 Table 1'!I$35/'AEO 2022 Table 1'!$C$35</f>
        <v>1.2929817107240713</v>
      </c>
      <c r="J69">
        <f>'AEO 2023 Table 1'!J$35/'AEO 2022 Table 1'!$C$35</f>
        <v>1.3075575554938046</v>
      </c>
      <c r="K69">
        <f>'AEO 2023 Table 1'!K$35/'AEO 2022 Table 1'!$C$35</f>
        <v>1.3268244307197687</v>
      </c>
      <c r="L69">
        <f>'AEO 2023 Table 1'!L$35/'AEO 2022 Table 1'!$C$35</f>
        <v>1.3342790212652798</v>
      </c>
      <c r="M69">
        <f>'AEO 2023 Table 1'!M$35/'AEO 2022 Table 1'!$C$35</f>
        <v>1.3424690671901565</v>
      </c>
      <c r="N69">
        <f>'AEO 2023 Table 1'!N$35/'AEO 2022 Table 1'!$C$35</f>
        <v>1.3454974199003815</v>
      </c>
      <c r="O69">
        <f>'AEO 2023 Table 1'!O$35/'AEO 2022 Table 1'!$C$35</f>
        <v>1.3598797049095097</v>
      </c>
      <c r="P69">
        <f>'AEO 2023 Table 1'!P$35/'AEO 2022 Table 1'!$C$35</f>
        <v>1.3731912859264306</v>
      </c>
      <c r="Q69">
        <f>'AEO 2023 Table 1'!Q$35/'AEO 2022 Table 1'!$C$35</f>
        <v>1.3790374002396339</v>
      </c>
      <c r="R69">
        <f>'AEO 2023 Table 1'!R$35/'AEO 2022 Table 1'!$C$35</f>
        <v>1.3811566375938591</v>
      </c>
      <c r="S69">
        <f>'AEO 2023 Table 1'!S$35/'AEO 2022 Table 1'!$C$35</f>
        <v>1.3817305640961286</v>
      </c>
      <c r="T69">
        <f>'AEO 2023 Table 1'!T$35/'AEO 2022 Table 1'!$C$35</f>
        <v>1.3904628641944323</v>
      </c>
      <c r="U69">
        <f>'AEO 2023 Table 1'!U$35/'AEO 2022 Table 1'!$C$35</f>
        <v>1.3776772231136289</v>
      </c>
      <c r="V69">
        <f>'AEO 2023 Table 1'!V$35/'AEO 2022 Table 1'!$C$35</f>
        <v>1.3827777827577035</v>
      </c>
      <c r="W69">
        <f>'AEO 2023 Table 1'!W$35/'AEO 2022 Table 1'!$C$35</f>
        <v>1.3870183490350396</v>
      </c>
      <c r="X69">
        <f>'AEO 2023 Table 1'!X$35/'AEO 2022 Table 1'!$C$35</f>
        <v>1.3886189968238032</v>
      </c>
      <c r="Y69">
        <f>'AEO 2023 Table 1'!Y$35/'AEO 2022 Table 1'!$C$35</f>
        <v>1.3875101067596518</v>
      </c>
      <c r="Z69">
        <f>'AEO 2023 Table 1'!Z$35/'AEO 2022 Table 1'!$C$35</f>
        <v>1.3826019116939616</v>
      </c>
      <c r="AA69">
        <f>'AEO 2023 Table 1'!AA$35/'AEO 2022 Table 1'!$C$35</f>
        <v>1.3624602826008361</v>
      </c>
      <c r="AB69">
        <f>'AEO 2023 Table 1'!AB$35/'AEO 2022 Table 1'!$C$35</f>
        <v>1.3464271521496844</v>
      </c>
      <c r="AC69">
        <f>'AEO 2023 Table 1'!AC$35/'AEO 2022 Table 1'!$C$35</f>
        <v>1.3454135181085045</v>
      </c>
      <c r="AD69">
        <f>'AEO 2023 Table 1'!AD$35/'AEO 2022 Table 1'!$C$35</f>
        <v>1.3387617912195939</v>
      </c>
      <c r="AE69">
        <f>'AEO 2023 Table 1'!AE$35/'AEO 2022 Table 1'!$C$35</f>
        <v>1.3105941549613507</v>
      </c>
    </row>
    <row r="70" spans="1:33" x14ac:dyDescent="0.25">
      <c r="A70" t="s">
        <v>237</v>
      </c>
      <c r="B70">
        <f>'AEO 2022 Table 1'!C$35/'AEO 2022 Table 1'!$C$35</f>
        <v>1</v>
      </c>
      <c r="C70">
        <f>'AEO 2023 Table 1'!C$35/'AEO 2022 Table 1'!$C$35</f>
        <v>1.1077044433887</v>
      </c>
      <c r="D70">
        <f>'AEO 2023 Table 1'!D$35/'AEO 2022 Table 1'!$C$35</f>
        <v>1.1378415606689434</v>
      </c>
      <c r="E70">
        <f>'AEO 2023 Table 1'!E$35/'AEO 2022 Table 1'!$C$35</f>
        <v>1.2147860175632028</v>
      </c>
      <c r="F70">
        <f>'AEO 2023 Table 1'!F$35/'AEO 2022 Table 1'!$C$35</f>
        <v>1.2298353337695749</v>
      </c>
      <c r="G70">
        <f>'AEO 2023 Table 1'!G$35/'AEO 2022 Table 1'!$C$35</f>
        <v>1.2592310197593499</v>
      </c>
      <c r="H70">
        <f>'AEO 2023 Table 1'!H$35/'AEO 2022 Table 1'!$C$35</f>
        <v>1.2842058462338315</v>
      </c>
      <c r="I70">
        <f>'AEO 2023 Table 1'!I$35/'AEO 2022 Table 1'!$C$35</f>
        <v>1.2929817107240713</v>
      </c>
      <c r="J70">
        <f>'AEO 2023 Table 1'!J$35/'AEO 2022 Table 1'!$C$35</f>
        <v>1.3075575554938046</v>
      </c>
      <c r="K70">
        <f>'AEO 2023 Table 1'!K$35/'AEO 2022 Table 1'!$C$35</f>
        <v>1.3268244307197687</v>
      </c>
      <c r="L70">
        <f>'AEO 2023 Table 1'!L$35/'AEO 2022 Table 1'!$C$35</f>
        <v>1.3342790212652798</v>
      </c>
      <c r="M70">
        <f>'AEO 2023 Table 1'!M$35/'AEO 2022 Table 1'!$C$35</f>
        <v>1.3424690671901565</v>
      </c>
      <c r="N70">
        <f>'AEO 2023 Table 1'!N$35/'AEO 2022 Table 1'!$C$35</f>
        <v>1.3454974199003815</v>
      </c>
      <c r="O70">
        <f>'AEO 2023 Table 1'!O$35/'AEO 2022 Table 1'!$C$35</f>
        <v>1.3598797049095097</v>
      </c>
      <c r="P70">
        <f>'AEO 2023 Table 1'!P$35/'AEO 2022 Table 1'!$C$35</f>
        <v>1.3731912859264306</v>
      </c>
      <c r="Q70">
        <f>'AEO 2023 Table 1'!Q$35/'AEO 2022 Table 1'!$C$35</f>
        <v>1.3790374002396339</v>
      </c>
      <c r="R70">
        <f>'AEO 2023 Table 1'!R$35/'AEO 2022 Table 1'!$C$35</f>
        <v>1.3811566375938591</v>
      </c>
      <c r="S70">
        <f>'AEO 2023 Table 1'!S$35/'AEO 2022 Table 1'!$C$35</f>
        <v>1.3817305640961286</v>
      </c>
      <c r="T70">
        <f>'AEO 2023 Table 1'!T$35/'AEO 2022 Table 1'!$C$35</f>
        <v>1.3904628641944323</v>
      </c>
      <c r="U70">
        <f>'AEO 2023 Table 1'!U$35/'AEO 2022 Table 1'!$C$35</f>
        <v>1.3776772231136289</v>
      </c>
      <c r="V70">
        <f>'AEO 2023 Table 1'!V$35/'AEO 2022 Table 1'!$C$35</f>
        <v>1.3827777827577035</v>
      </c>
      <c r="W70">
        <f>'AEO 2023 Table 1'!W$35/'AEO 2022 Table 1'!$C$35</f>
        <v>1.3870183490350396</v>
      </c>
      <c r="X70">
        <f>'AEO 2023 Table 1'!X$35/'AEO 2022 Table 1'!$C$35</f>
        <v>1.3886189968238032</v>
      </c>
      <c r="Y70">
        <f>'AEO 2023 Table 1'!Y$35/'AEO 2022 Table 1'!$C$35</f>
        <v>1.3875101067596518</v>
      </c>
      <c r="Z70">
        <f>'AEO 2023 Table 1'!Z$35/'AEO 2022 Table 1'!$C$35</f>
        <v>1.3826019116939616</v>
      </c>
      <c r="AA70">
        <f>'AEO 2023 Table 1'!AA$35/'AEO 2022 Table 1'!$C$35</f>
        <v>1.3624602826008361</v>
      </c>
      <c r="AB70">
        <f>'AEO 2023 Table 1'!AB$35/'AEO 2022 Table 1'!$C$35</f>
        <v>1.3464271521496844</v>
      </c>
      <c r="AC70">
        <f>'AEO 2023 Table 1'!AC$35/'AEO 2022 Table 1'!$C$35</f>
        <v>1.3454135181085045</v>
      </c>
      <c r="AD70">
        <f>'AEO 2023 Table 1'!AD$35/'AEO 2022 Table 1'!$C$35</f>
        <v>1.3387617912195939</v>
      </c>
      <c r="AE70">
        <f>'AEO 2023 Table 1'!AE$35/'AEO 2022 Table 1'!$C$35</f>
        <v>1.3105941549613507</v>
      </c>
    </row>
    <row r="71" spans="1:33" x14ac:dyDescent="0.25">
      <c r="A71" t="s">
        <v>224</v>
      </c>
      <c r="B71">
        <f>'AEO 2022 Table 1'!C$35/'AEO 2022 Table 1'!$C$35</f>
        <v>1</v>
      </c>
      <c r="C71">
        <f>'AEO 2023 Table 1'!C$35/'AEO 2022 Table 1'!$C$35</f>
        <v>1.1077044433887</v>
      </c>
      <c r="D71">
        <f>'AEO 2023 Table 1'!D$35/'AEO 2022 Table 1'!$C$35</f>
        <v>1.1378415606689434</v>
      </c>
      <c r="E71">
        <f>'AEO 2023 Table 1'!E$35/'AEO 2022 Table 1'!$C$35</f>
        <v>1.2147860175632028</v>
      </c>
      <c r="F71">
        <f>'AEO 2023 Table 1'!F$35/'AEO 2022 Table 1'!$C$35</f>
        <v>1.2298353337695749</v>
      </c>
      <c r="G71">
        <f>'AEO 2023 Table 1'!G$35/'AEO 2022 Table 1'!$C$35</f>
        <v>1.2592310197593499</v>
      </c>
      <c r="H71">
        <f>'AEO 2023 Table 1'!H$35/'AEO 2022 Table 1'!$C$35</f>
        <v>1.2842058462338315</v>
      </c>
      <c r="I71">
        <f>'AEO 2023 Table 1'!I$35/'AEO 2022 Table 1'!$C$35</f>
        <v>1.2929817107240713</v>
      </c>
      <c r="J71">
        <f>'AEO 2023 Table 1'!J$35/'AEO 2022 Table 1'!$C$35</f>
        <v>1.3075575554938046</v>
      </c>
      <c r="K71">
        <f>'AEO 2023 Table 1'!K$35/'AEO 2022 Table 1'!$C$35</f>
        <v>1.3268244307197687</v>
      </c>
      <c r="L71">
        <f>'AEO 2023 Table 1'!L$35/'AEO 2022 Table 1'!$C$35</f>
        <v>1.3342790212652798</v>
      </c>
      <c r="M71">
        <f>'AEO 2023 Table 1'!M$35/'AEO 2022 Table 1'!$C$35</f>
        <v>1.3424690671901565</v>
      </c>
      <c r="N71">
        <f>'AEO 2023 Table 1'!N$35/'AEO 2022 Table 1'!$C$35</f>
        <v>1.3454974199003815</v>
      </c>
      <c r="O71">
        <f>'AEO 2023 Table 1'!O$35/'AEO 2022 Table 1'!$C$35</f>
        <v>1.3598797049095097</v>
      </c>
      <c r="P71">
        <f>'AEO 2023 Table 1'!P$35/'AEO 2022 Table 1'!$C$35</f>
        <v>1.3731912859264306</v>
      </c>
      <c r="Q71">
        <f>'AEO 2023 Table 1'!Q$35/'AEO 2022 Table 1'!$C$35</f>
        <v>1.3790374002396339</v>
      </c>
      <c r="R71">
        <f>'AEO 2023 Table 1'!R$35/'AEO 2022 Table 1'!$C$35</f>
        <v>1.3811566375938591</v>
      </c>
      <c r="S71">
        <f>'AEO 2023 Table 1'!S$35/'AEO 2022 Table 1'!$C$35</f>
        <v>1.3817305640961286</v>
      </c>
      <c r="T71">
        <f>'AEO 2023 Table 1'!T$35/'AEO 2022 Table 1'!$C$35</f>
        <v>1.3904628641944323</v>
      </c>
      <c r="U71">
        <f>'AEO 2023 Table 1'!U$35/'AEO 2022 Table 1'!$C$35</f>
        <v>1.3776772231136289</v>
      </c>
      <c r="V71">
        <f>'AEO 2023 Table 1'!V$35/'AEO 2022 Table 1'!$C$35</f>
        <v>1.3827777827577035</v>
      </c>
      <c r="W71">
        <f>'AEO 2023 Table 1'!W$35/'AEO 2022 Table 1'!$C$35</f>
        <v>1.3870183490350396</v>
      </c>
      <c r="X71">
        <f>'AEO 2023 Table 1'!X$35/'AEO 2022 Table 1'!$C$35</f>
        <v>1.3886189968238032</v>
      </c>
      <c r="Y71">
        <f>'AEO 2023 Table 1'!Y$35/'AEO 2022 Table 1'!$C$35</f>
        <v>1.3875101067596518</v>
      </c>
      <c r="Z71">
        <f>'AEO 2023 Table 1'!Z$35/'AEO 2022 Table 1'!$C$35</f>
        <v>1.3826019116939616</v>
      </c>
      <c r="AA71">
        <f>'AEO 2023 Table 1'!AA$35/'AEO 2022 Table 1'!$C$35</f>
        <v>1.3624602826008361</v>
      </c>
      <c r="AB71">
        <f>'AEO 2023 Table 1'!AB$35/'AEO 2022 Table 1'!$C$35</f>
        <v>1.3464271521496844</v>
      </c>
      <c r="AC71">
        <f>'AEO 2023 Table 1'!AC$35/'AEO 2022 Table 1'!$C$35</f>
        <v>1.3454135181085045</v>
      </c>
      <c r="AD71">
        <f>'AEO 2023 Table 1'!AD$35/'AEO 2022 Table 1'!$C$35</f>
        <v>1.3387617912195939</v>
      </c>
      <c r="AE71">
        <f>'AEO 2023 Table 1'!AE$35/'AEO 2022 Table 1'!$C$35</f>
        <v>1.3105941549613507</v>
      </c>
    </row>
    <row r="72" spans="1:33" x14ac:dyDescent="0.25">
      <c r="A72" t="s">
        <v>238</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row>
    <row r="73" spans="1:33" x14ac:dyDescent="0.25">
      <c r="A73" t="s">
        <v>239</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94C6-63B5-463A-9907-BEF2A37240C4}">
  <dimension ref="A1:AI80"/>
  <sheetViews>
    <sheetView topLeftCell="A58" zoomScale="80" zoomScaleNormal="80" workbookViewId="0">
      <selection activeCell="C76" sqref="C76"/>
    </sheetView>
  </sheetViews>
  <sheetFormatPr defaultRowHeight="15" x14ac:dyDescent="0.25"/>
  <cols>
    <col min="3" max="3" width="12" bestFit="1" customWidth="1"/>
    <col min="5" max="5" width="23.85546875" bestFit="1" customWidth="1"/>
  </cols>
  <sheetData>
    <row r="1" spans="1:35" x14ac:dyDescent="0.25">
      <c r="A1" s="1" t="s">
        <v>787</v>
      </c>
    </row>
    <row r="2" spans="1:35" ht="15.75" x14ac:dyDescent="0.25">
      <c r="B2" s="202" t="s">
        <v>785</v>
      </c>
    </row>
    <row r="3" spans="1:35" x14ac:dyDescent="0.25">
      <c r="B3" s="199" t="s">
        <v>124</v>
      </c>
    </row>
    <row r="4" spans="1:35" x14ac:dyDescent="0.25">
      <c r="B4" s="199" t="s">
        <v>124</v>
      </c>
      <c r="C4" s="3" t="s">
        <v>124</v>
      </c>
      <c r="D4" s="3" t="s">
        <v>124</v>
      </c>
      <c r="E4" s="3" t="s">
        <v>124</v>
      </c>
      <c r="F4" s="3" t="s">
        <v>124</v>
      </c>
      <c r="G4" s="3" t="s">
        <v>124</v>
      </c>
      <c r="H4" s="3" t="s">
        <v>124</v>
      </c>
      <c r="I4" s="3" t="s">
        <v>124</v>
      </c>
      <c r="J4" s="3" t="s">
        <v>124</v>
      </c>
      <c r="K4" s="3" t="s">
        <v>124</v>
      </c>
      <c r="L4" s="3" t="s">
        <v>124</v>
      </c>
      <c r="M4" s="3" t="s">
        <v>124</v>
      </c>
      <c r="N4" s="3" t="s">
        <v>124</v>
      </c>
      <c r="O4" s="3" t="s">
        <v>124</v>
      </c>
      <c r="P4" s="3" t="s">
        <v>124</v>
      </c>
      <c r="Q4" s="3" t="s">
        <v>124</v>
      </c>
      <c r="R4" s="3" t="s">
        <v>124</v>
      </c>
      <c r="S4" s="3" t="s">
        <v>124</v>
      </c>
      <c r="T4" s="3" t="s">
        <v>124</v>
      </c>
      <c r="U4" s="3" t="s">
        <v>124</v>
      </c>
      <c r="V4" s="3" t="s">
        <v>124</v>
      </c>
      <c r="W4" s="3" t="s">
        <v>124</v>
      </c>
      <c r="X4" s="3" t="s">
        <v>124</v>
      </c>
      <c r="Y4" s="3" t="s">
        <v>124</v>
      </c>
      <c r="Z4" s="3" t="s">
        <v>124</v>
      </c>
      <c r="AA4" s="3" t="s">
        <v>124</v>
      </c>
      <c r="AB4" s="3" t="s">
        <v>124</v>
      </c>
      <c r="AC4" s="3" t="s">
        <v>124</v>
      </c>
      <c r="AD4" s="3" t="s">
        <v>124</v>
      </c>
      <c r="AE4" s="3" t="s">
        <v>124</v>
      </c>
      <c r="AF4" s="3" t="s">
        <v>124</v>
      </c>
      <c r="AG4" s="3" t="s">
        <v>124</v>
      </c>
      <c r="AH4" s="3" t="s">
        <v>124</v>
      </c>
      <c r="AI4" s="3" t="s">
        <v>607</v>
      </c>
    </row>
    <row r="5" spans="1:35" ht="15.75" thickBot="1" x14ac:dyDescent="0.3">
      <c r="B5" s="200" t="s">
        <v>719</v>
      </c>
      <c r="C5" s="200">
        <v>2019</v>
      </c>
      <c r="D5" s="200">
        <v>2020</v>
      </c>
      <c r="E5" s="200">
        <v>2021</v>
      </c>
      <c r="F5" s="200">
        <v>2022</v>
      </c>
      <c r="G5" s="200">
        <v>2023</v>
      </c>
      <c r="H5" s="200">
        <v>2024</v>
      </c>
      <c r="I5" s="200">
        <v>2025</v>
      </c>
      <c r="J5" s="200">
        <v>2026</v>
      </c>
      <c r="K5" s="200">
        <v>2027</v>
      </c>
      <c r="L5" s="200">
        <v>2028</v>
      </c>
      <c r="M5" s="200">
        <v>2029</v>
      </c>
      <c r="N5" s="200">
        <v>2030</v>
      </c>
      <c r="O5" s="200">
        <v>2031</v>
      </c>
      <c r="P5" s="200">
        <v>2032</v>
      </c>
      <c r="Q5" s="200">
        <v>2033</v>
      </c>
      <c r="R5" s="200">
        <v>2034</v>
      </c>
      <c r="S5" s="200">
        <v>2035</v>
      </c>
      <c r="T5" s="200">
        <v>2036</v>
      </c>
      <c r="U5" s="200">
        <v>2037</v>
      </c>
      <c r="V5" s="200">
        <v>2038</v>
      </c>
      <c r="W5" s="200">
        <v>2039</v>
      </c>
      <c r="X5" s="200">
        <v>2040</v>
      </c>
      <c r="Y5" s="200">
        <v>2041</v>
      </c>
      <c r="Z5" s="200">
        <v>2042</v>
      </c>
      <c r="AA5" s="200">
        <v>2043</v>
      </c>
      <c r="AB5" s="200">
        <v>2044</v>
      </c>
      <c r="AC5" s="200">
        <v>2045</v>
      </c>
      <c r="AD5" s="200">
        <v>2046</v>
      </c>
      <c r="AE5" s="200">
        <v>2047</v>
      </c>
      <c r="AF5" s="200">
        <v>2048</v>
      </c>
      <c r="AG5" s="200">
        <v>2049</v>
      </c>
      <c r="AH5" s="200">
        <v>2050</v>
      </c>
      <c r="AI5" s="200">
        <v>2050</v>
      </c>
    </row>
    <row r="6" spans="1:35" ht="15.75" thickTop="1" x14ac:dyDescent="0.25"/>
    <row r="7" spans="1:35" ht="60.75" x14ac:dyDescent="0.25">
      <c r="B7" s="204" t="s">
        <v>782</v>
      </c>
    </row>
    <row r="8" spans="1:35" ht="24.75" x14ac:dyDescent="0.25">
      <c r="B8" s="204" t="s">
        <v>715</v>
      </c>
      <c r="C8" s="205">
        <v>33.481929999999998</v>
      </c>
      <c r="D8" s="205">
        <v>34.456200000000003</v>
      </c>
      <c r="E8" s="205">
        <v>35.702247999999997</v>
      </c>
      <c r="F8" s="205">
        <v>35.953856999999999</v>
      </c>
      <c r="G8" s="205">
        <v>36.198410000000003</v>
      </c>
      <c r="H8" s="205">
        <v>36.664684000000001</v>
      </c>
      <c r="I8" s="205">
        <v>37.589039</v>
      </c>
      <c r="J8" s="205">
        <v>38.234501000000002</v>
      </c>
      <c r="K8" s="205">
        <v>38.406120000000001</v>
      </c>
      <c r="L8" s="205">
        <v>38.933230999999999</v>
      </c>
      <c r="M8" s="205">
        <v>39.218322999999998</v>
      </c>
      <c r="N8" s="205">
        <v>39.172600000000003</v>
      </c>
      <c r="O8" s="205">
        <v>39.334068000000002</v>
      </c>
      <c r="P8" s="205">
        <v>39.626244</v>
      </c>
      <c r="Q8" s="205">
        <v>39.977119000000002</v>
      </c>
      <c r="R8" s="205">
        <v>40.476387000000003</v>
      </c>
      <c r="S8" s="205">
        <v>40.702357999999997</v>
      </c>
      <c r="T8" s="205">
        <v>40.948742000000003</v>
      </c>
      <c r="U8" s="205">
        <v>41.216800999999997</v>
      </c>
      <c r="V8" s="205">
        <v>41.467945</v>
      </c>
      <c r="W8" s="205">
        <v>41.696528999999998</v>
      </c>
      <c r="X8" s="205">
        <v>42.022109999999998</v>
      </c>
      <c r="Y8" s="205">
        <v>42.227421</v>
      </c>
      <c r="Z8" s="205">
        <v>42.447173999999997</v>
      </c>
      <c r="AA8" s="205">
        <v>42.678153999999999</v>
      </c>
      <c r="AB8" s="205">
        <v>42.884372999999997</v>
      </c>
      <c r="AC8" s="205">
        <v>43.042659999999998</v>
      </c>
      <c r="AD8" s="205">
        <v>43.254784000000001</v>
      </c>
      <c r="AE8" s="205">
        <v>43.615932000000001</v>
      </c>
      <c r="AF8" s="205">
        <v>44.061774999999997</v>
      </c>
      <c r="AG8" s="205">
        <v>44.417220999999998</v>
      </c>
      <c r="AH8" s="205">
        <v>44.650413999999998</v>
      </c>
      <c r="AI8" s="206">
        <v>9.3290000000000005E-3</v>
      </c>
    </row>
    <row r="10" spans="1:35" ht="15.75" x14ac:dyDescent="0.25">
      <c r="B10" s="202" t="s">
        <v>786</v>
      </c>
    </row>
    <row r="11" spans="1:35" x14ac:dyDescent="0.25">
      <c r="B11" s="199" t="s">
        <v>124</v>
      </c>
    </row>
    <row r="12" spans="1:35" x14ac:dyDescent="0.25">
      <c r="B12" s="199" t="s">
        <v>124</v>
      </c>
      <c r="C12" s="3" t="s">
        <v>124</v>
      </c>
      <c r="D12" s="3" t="s">
        <v>124</v>
      </c>
      <c r="E12" s="3" t="s">
        <v>124</v>
      </c>
      <c r="F12" s="3" t="s">
        <v>124</v>
      </c>
      <c r="G12" s="3" t="s">
        <v>124</v>
      </c>
      <c r="H12" s="3" t="s">
        <v>124</v>
      </c>
      <c r="I12" s="3" t="s">
        <v>124</v>
      </c>
      <c r="J12" s="3" t="s">
        <v>124</v>
      </c>
      <c r="K12" s="3" t="s">
        <v>124</v>
      </c>
      <c r="L12" s="3" t="s">
        <v>124</v>
      </c>
      <c r="M12" s="3" t="s">
        <v>124</v>
      </c>
      <c r="N12" s="3" t="s">
        <v>124</v>
      </c>
      <c r="O12" s="3" t="s">
        <v>124</v>
      </c>
      <c r="P12" s="3" t="s">
        <v>124</v>
      </c>
      <c r="Q12" s="3" t="s">
        <v>124</v>
      </c>
      <c r="R12" s="3" t="s">
        <v>124</v>
      </c>
      <c r="S12" s="3" t="s">
        <v>124</v>
      </c>
      <c r="T12" s="3" t="s">
        <v>124</v>
      </c>
      <c r="U12" s="3" t="s">
        <v>124</v>
      </c>
      <c r="V12" s="3" t="s">
        <v>124</v>
      </c>
      <c r="W12" s="3" t="s">
        <v>124</v>
      </c>
      <c r="X12" s="3" t="s">
        <v>124</v>
      </c>
      <c r="Y12" s="3" t="s">
        <v>124</v>
      </c>
      <c r="Z12" s="3" t="s">
        <v>124</v>
      </c>
      <c r="AA12" s="3" t="s">
        <v>124</v>
      </c>
      <c r="AB12" s="3" t="s">
        <v>124</v>
      </c>
      <c r="AC12" s="3" t="s">
        <v>124</v>
      </c>
      <c r="AD12" s="3" t="s">
        <v>124</v>
      </c>
      <c r="AE12" s="3" t="s">
        <v>124</v>
      </c>
      <c r="AF12" s="3" t="s">
        <v>124</v>
      </c>
      <c r="AG12" s="3" t="s">
        <v>124</v>
      </c>
      <c r="AH12" s="3" t="s">
        <v>124</v>
      </c>
      <c r="AI12" s="3" t="s">
        <v>607</v>
      </c>
    </row>
    <row r="13" spans="1:35" ht="15.75" thickBot="1" x14ac:dyDescent="0.3">
      <c r="B13" s="200" t="s">
        <v>719</v>
      </c>
      <c r="C13" s="200">
        <v>2019</v>
      </c>
      <c r="D13" s="200">
        <v>2020</v>
      </c>
      <c r="E13" s="200">
        <v>2021</v>
      </c>
      <c r="F13" s="200">
        <v>2022</v>
      </c>
      <c r="G13" s="200">
        <v>2023</v>
      </c>
      <c r="H13" s="200">
        <v>2024</v>
      </c>
      <c r="I13" s="200">
        <v>2025</v>
      </c>
      <c r="J13" s="200">
        <v>2026</v>
      </c>
      <c r="K13" s="200">
        <v>2027</v>
      </c>
      <c r="L13" s="200">
        <v>2028</v>
      </c>
      <c r="M13" s="200">
        <v>2029</v>
      </c>
      <c r="N13" s="200">
        <v>2030</v>
      </c>
      <c r="O13" s="200">
        <v>2031</v>
      </c>
      <c r="P13" s="200">
        <v>2032</v>
      </c>
      <c r="Q13" s="200">
        <v>2033</v>
      </c>
      <c r="R13" s="200">
        <v>2034</v>
      </c>
      <c r="S13" s="200">
        <v>2035</v>
      </c>
      <c r="T13" s="200">
        <v>2036</v>
      </c>
      <c r="U13" s="200">
        <v>2037</v>
      </c>
      <c r="V13" s="200">
        <v>2038</v>
      </c>
      <c r="W13" s="200">
        <v>2039</v>
      </c>
      <c r="X13" s="200">
        <v>2040</v>
      </c>
      <c r="Y13" s="200">
        <v>2041</v>
      </c>
      <c r="Z13" s="200">
        <v>2042</v>
      </c>
      <c r="AA13" s="200">
        <v>2043</v>
      </c>
      <c r="AB13" s="200">
        <v>2044</v>
      </c>
      <c r="AC13" s="200">
        <v>2045</v>
      </c>
      <c r="AD13" s="200">
        <v>2046</v>
      </c>
      <c r="AE13" s="200">
        <v>2047</v>
      </c>
      <c r="AF13" s="200">
        <v>2048</v>
      </c>
      <c r="AG13" s="200">
        <v>2049</v>
      </c>
      <c r="AH13" s="200">
        <v>2050</v>
      </c>
      <c r="AI13" s="200">
        <v>2050</v>
      </c>
    </row>
    <row r="14" spans="1:35" ht="15.75" thickTop="1" x14ac:dyDescent="0.25"/>
    <row r="15" spans="1:35" ht="24.75" x14ac:dyDescent="0.25">
      <c r="B15" s="204" t="s">
        <v>718</v>
      </c>
    </row>
    <row r="16" spans="1:35" ht="36.75" x14ac:dyDescent="0.25">
      <c r="B16" s="204" t="s">
        <v>717</v>
      </c>
    </row>
    <row r="17" spans="1:35" ht="24.75" x14ac:dyDescent="0.25">
      <c r="B17" s="204" t="s">
        <v>715</v>
      </c>
      <c r="C17" s="205">
        <v>11.781784</v>
      </c>
      <c r="D17" s="205">
        <v>12.683258</v>
      </c>
      <c r="E17" s="205">
        <v>13.176125000000001</v>
      </c>
      <c r="F17" s="205">
        <v>13.561418</v>
      </c>
      <c r="G17" s="205">
        <v>13.616714</v>
      </c>
      <c r="H17" s="205">
        <v>13.699555999999999</v>
      </c>
      <c r="I17" s="205">
        <v>13.691725</v>
      </c>
      <c r="J17" s="205">
        <v>13.733547</v>
      </c>
      <c r="K17" s="205">
        <v>13.688494</v>
      </c>
      <c r="L17" s="205">
        <v>13.582602</v>
      </c>
      <c r="M17" s="205">
        <v>13.614253</v>
      </c>
      <c r="N17" s="205">
        <v>13.744717</v>
      </c>
      <c r="O17" s="205">
        <v>13.801194000000001</v>
      </c>
      <c r="P17" s="205">
        <v>13.843477999999999</v>
      </c>
      <c r="Q17" s="205">
        <v>13.791525999999999</v>
      </c>
      <c r="R17" s="205">
        <v>13.673989000000001</v>
      </c>
      <c r="S17" s="205">
        <v>13.611382000000001</v>
      </c>
      <c r="T17" s="205">
        <v>13.519729999999999</v>
      </c>
      <c r="U17" s="205">
        <v>13.369337</v>
      </c>
      <c r="V17" s="205">
        <v>13.192415</v>
      </c>
      <c r="W17" s="205">
        <v>13.089347</v>
      </c>
      <c r="X17" s="205">
        <v>13.066312999999999</v>
      </c>
      <c r="Y17" s="205">
        <v>13.085129999999999</v>
      </c>
      <c r="Z17" s="205">
        <v>13.143737</v>
      </c>
      <c r="AA17" s="205">
        <v>13.138465999999999</v>
      </c>
      <c r="AB17" s="205">
        <v>13.017924000000001</v>
      </c>
      <c r="AC17" s="205">
        <v>12.827419000000001</v>
      </c>
      <c r="AD17" s="205">
        <v>12.595860999999999</v>
      </c>
      <c r="AE17" s="205">
        <v>12.357331</v>
      </c>
      <c r="AF17" s="205">
        <v>12.179990999999999</v>
      </c>
      <c r="AG17" s="205">
        <v>11.955242</v>
      </c>
      <c r="AH17" s="205">
        <v>11.484654000000001</v>
      </c>
      <c r="AI17" s="206">
        <v>-8.2399999999999997E-4</v>
      </c>
    </row>
    <row r="19" spans="1:35" x14ac:dyDescent="0.25">
      <c r="A19" s="1" t="s">
        <v>793</v>
      </c>
    </row>
    <row r="20" spans="1:35" ht="15.75" x14ac:dyDescent="0.25">
      <c r="B20" s="224" t="s">
        <v>783</v>
      </c>
      <c r="AH20" s="203" t="s">
        <v>597</v>
      </c>
    </row>
    <row r="21" spans="1:35" x14ac:dyDescent="0.25">
      <c r="B21" s="223"/>
      <c r="AH21" s="203" t="s">
        <v>598</v>
      </c>
    </row>
    <row r="22" spans="1:35" x14ac:dyDescent="0.25">
      <c r="B22" s="22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203" t="s">
        <v>599</v>
      </c>
    </row>
    <row r="23" spans="1:35" ht="15.75" thickBot="1" x14ac:dyDescent="0.3">
      <c r="B23" s="220" t="s">
        <v>719</v>
      </c>
      <c r="C23" s="220">
        <v>2020</v>
      </c>
      <c r="D23" s="220">
        <v>2021</v>
      </c>
      <c r="E23" s="220">
        <v>2022</v>
      </c>
      <c r="F23" s="220">
        <v>2023</v>
      </c>
      <c r="G23" s="220">
        <v>2024</v>
      </c>
      <c r="H23" s="220">
        <v>2025</v>
      </c>
      <c r="I23" s="220">
        <v>2026</v>
      </c>
      <c r="J23" s="220">
        <v>2027</v>
      </c>
      <c r="K23" s="220">
        <v>2028</v>
      </c>
      <c r="L23" s="220">
        <v>2029</v>
      </c>
      <c r="M23" s="220">
        <v>2030</v>
      </c>
      <c r="N23" s="220">
        <v>2031</v>
      </c>
      <c r="O23" s="220">
        <v>2032</v>
      </c>
      <c r="P23" s="220">
        <v>2033</v>
      </c>
      <c r="Q23" s="220">
        <v>2034</v>
      </c>
      <c r="R23" s="220">
        <v>2035</v>
      </c>
      <c r="S23" s="220">
        <v>2036</v>
      </c>
      <c r="T23" s="220">
        <v>2037</v>
      </c>
      <c r="U23" s="220">
        <v>2038</v>
      </c>
      <c r="V23" s="220">
        <v>2039</v>
      </c>
      <c r="W23" s="220">
        <v>2040</v>
      </c>
      <c r="X23" s="220">
        <v>2041</v>
      </c>
      <c r="Y23" s="220">
        <v>2042</v>
      </c>
      <c r="Z23" s="220">
        <v>2043</v>
      </c>
      <c r="AA23" s="220">
        <v>2044</v>
      </c>
      <c r="AB23" s="220">
        <v>2045</v>
      </c>
      <c r="AC23" s="220">
        <v>2046</v>
      </c>
      <c r="AD23" s="220">
        <v>2047</v>
      </c>
      <c r="AE23" s="220">
        <v>2048</v>
      </c>
      <c r="AF23" s="220">
        <v>2049</v>
      </c>
      <c r="AG23" s="220">
        <v>2050</v>
      </c>
      <c r="AH23" s="243" t="s">
        <v>600</v>
      </c>
    </row>
    <row r="24" spans="1:35" ht="15.75" thickTop="1" x14ac:dyDescent="0.25"/>
    <row r="25" spans="1:35" ht="60.75" x14ac:dyDescent="0.25">
      <c r="B25" s="216" t="s">
        <v>782</v>
      </c>
    </row>
    <row r="26" spans="1:35" ht="24.75" x14ac:dyDescent="0.25">
      <c r="B26" s="216" t="s">
        <v>715</v>
      </c>
      <c r="C26" s="218">
        <v>33.560645999999998</v>
      </c>
      <c r="D26" s="218">
        <v>31.985188999999998</v>
      </c>
      <c r="E26" s="218">
        <v>32.454051999999997</v>
      </c>
      <c r="F26" s="218">
        <v>33.681125999999999</v>
      </c>
      <c r="G26" s="218">
        <v>34.625038000000004</v>
      </c>
      <c r="H26" s="218">
        <v>35.919364999999999</v>
      </c>
      <c r="I26" s="218">
        <v>36.538918000000002</v>
      </c>
      <c r="J26" s="218">
        <v>36.669884000000003</v>
      </c>
      <c r="K26" s="218">
        <v>36.849013999999997</v>
      </c>
      <c r="L26" s="218">
        <v>37.198405999999999</v>
      </c>
      <c r="M26" s="218">
        <v>37.538455999999996</v>
      </c>
      <c r="N26" s="218">
        <v>37.787768999999997</v>
      </c>
      <c r="O26" s="218">
        <v>37.944546000000003</v>
      </c>
      <c r="P26" s="218">
        <v>38.110557999999997</v>
      </c>
      <c r="Q26" s="218">
        <v>38.251246999999999</v>
      </c>
      <c r="R26" s="218">
        <v>38.255732999999999</v>
      </c>
      <c r="S26" s="218">
        <v>38.418925999999999</v>
      </c>
      <c r="T26" s="218">
        <v>38.630833000000003</v>
      </c>
      <c r="U26" s="218">
        <v>38.939323000000002</v>
      </c>
      <c r="V26" s="218">
        <v>39.238064000000001</v>
      </c>
      <c r="W26" s="218">
        <v>39.566822000000002</v>
      </c>
      <c r="X26" s="218">
        <v>39.754662000000003</v>
      </c>
      <c r="Y26" s="218">
        <v>40.130580999999999</v>
      </c>
      <c r="Z26" s="218">
        <v>40.541694999999997</v>
      </c>
      <c r="AA26" s="218">
        <v>40.907401999999998</v>
      </c>
      <c r="AB26" s="218">
        <v>41.163550999999998</v>
      </c>
      <c r="AC26" s="218">
        <v>41.430427999999999</v>
      </c>
      <c r="AD26" s="218">
        <v>41.693947000000001</v>
      </c>
      <c r="AE26" s="218">
        <v>42.022243000000003</v>
      </c>
      <c r="AF26" s="218">
        <v>42.290173000000003</v>
      </c>
      <c r="AG26" s="218">
        <v>42.628677000000003</v>
      </c>
      <c r="AH26" s="217">
        <v>8.0040000000000007E-3</v>
      </c>
    </row>
    <row r="28" spans="1:35" ht="15.75" x14ac:dyDescent="0.25">
      <c r="B28" s="224" t="s">
        <v>720</v>
      </c>
      <c r="AH28" s="203" t="s">
        <v>597</v>
      </c>
    </row>
    <row r="29" spans="1:35" x14ac:dyDescent="0.25">
      <c r="B29" s="223"/>
      <c r="AH29" s="203" t="s">
        <v>598</v>
      </c>
    </row>
    <row r="30" spans="1:35" x14ac:dyDescent="0.25">
      <c r="B30" s="22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203" t="s">
        <v>599</v>
      </c>
    </row>
    <row r="31" spans="1:35" ht="15.75" thickBot="1" x14ac:dyDescent="0.3">
      <c r="B31" s="220" t="s">
        <v>719</v>
      </c>
      <c r="C31" s="220">
        <v>2020</v>
      </c>
      <c r="D31" s="220">
        <v>2021</v>
      </c>
      <c r="E31" s="220">
        <v>2022</v>
      </c>
      <c r="F31" s="220">
        <v>2023</v>
      </c>
      <c r="G31" s="220">
        <v>2024</v>
      </c>
      <c r="H31" s="220">
        <v>2025</v>
      </c>
      <c r="I31" s="220">
        <v>2026</v>
      </c>
      <c r="J31" s="220">
        <v>2027</v>
      </c>
      <c r="K31" s="220">
        <v>2028</v>
      </c>
      <c r="L31" s="220">
        <v>2029</v>
      </c>
      <c r="M31" s="220">
        <v>2030</v>
      </c>
      <c r="N31" s="220">
        <v>2031</v>
      </c>
      <c r="O31" s="220">
        <v>2032</v>
      </c>
      <c r="P31" s="220">
        <v>2033</v>
      </c>
      <c r="Q31" s="220">
        <v>2034</v>
      </c>
      <c r="R31" s="220">
        <v>2035</v>
      </c>
      <c r="S31" s="220">
        <v>2036</v>
      </c>
      <c r="T31" s="220">
        <v>2037</v>
      </c>
      <c r="U31" s="220">
        <v>2038</v>
      </c>
      <c r="V31" s="220">
        <v>2039</v>
      </c>
      <c r="W31" s="220">
        <v>2040</v>
      </c>
      <c r="X31" s="220">
        <v>2041</v>
      </c>
      <c r="Y31" s="220">
        <v>2042</v>
      </c>
      <c r="Z31" s="220">
        <v>2043</v>
      </c>
      <c r="AA31" s="220">
        <v>2044</v>
      </c>
      <c r="AB31" s="220">
        <v>2045</v>
      </c>
      <c r="AC31" s="220">
        <v>2046</v>
      </c>
      <c r="AD31" s="220">
        <v>2047</v>
      </c>
      <c r="AE31" s="220">
        <v>2048</v>
      </c>
      <c r="AF31" s="220">
        <v>2049</v>
      </c>
      <c r="AG31" s="220">
        <v>2050</v>
      </c>
      <c r="AH31" s="243" t="s">
        <v>600</v>
      </c>
    </row>
    <row r="32" spans="1:35" ht="15.75" thickTop="1" x14ac:dyDescent="0.25"/>
    <row r="33" spans="1:34" ht="24.75" x14ac:dyDescent="0.25">
      <c r="B33" s="216" t="s">
        <v>718</v>
      </c>
    </row>
    <row r="34" spans="1:34" ht="36.75" x14ac:dyDescent="0.25">
      <c r="B34" s="216" t="s">
        <v>717</v>
      </c>
    </row>
    <row r="35" spans="1:34" ht="24.75" x14ac:dyDescent="0.25">
      <c r="B35" s="216" t="s">
        <v>715</v>
      </c>
      <c r="C35" s="218">
        <v>11.01248</v>
      </c>
      <c r="D35" s="218">
        <v>10.680626999999999</v>
      </c>
      <c r="E35" s="218">
        <v>11.154636999999999</v>
      </c>
      <c r="F35" s="218">
        <v>11.775717</v>
      </c>
      <c r="G35" s="218">
        <v>12.173921</v>
      </c>
      <c r="H35" s="218">
        <v>12.657028</v>
      </c>
      <c r="I35" s="218">
        <v>12.897634999999999</v>
      </c>
      <c r="J35" s="218">
        <v>12.955515999999999</v>
      </c>
      <c r="K35" s="218">
        <v>13.089359999999999</v>
      </c>
      <c r="L35" s="218">
        <v>13.121302999999999</v>
      </c>
      <c r="M35" s="218">
        <v>13.200219000000001</v>
      </c>
      <c r="N35" s="218">
        <v>13.215973999999999</v>
      </c>
      <c r="O35" s="218">
        <v>13.138102999999999</v>
      </c>
      <c r="P35" s="218">
        <v>13.190071</v>
      </c>
      <c r="Q35" s="218">
        <v>13.192655999999999</v>
      </c>
      <c r="R35" s="218">
        <v>13.092833000000001</v>
      </c>
      <c r="S35" s="218">
        <v>12.925025</v>
      </c>
      <c r="T35" s="218">
        <v>12.841607</v>
      </c>
      <c r="U35" s="218">
        <v>12.767832</v>
      </c>
      <c r="V35" s="218">
        <v>12.728712</v>
      </c>
      <c r="W35" s="218">
        <v>12.618632</v>
      </c>
      <c r="X35" s="218">
        <v>12.521488</v>
      </c>
      <c r="Y35" s="218">
        <v>12.537490999999999</v>
      </c>
      <c r="Z35" s="218">
        <v>12.570111000000001</v>
      </c>
      <c r="AA35" s="218">
        <v>12.559974</v>
      </c>
      <c r="AB35" s="218">
        <v>12.464836</v>
      </c>
      <c r="AC35" s="218">
        <v>12.518502</v>
      </c>
      <c r="AD35" s="218">
        <v>12.589702000000001</v>
      </c>
      <c r="AE35" s="218">
        <v>12.547648000000001</v>
      </c>
      <c r="AF35" s="218">
        <v>12.500969</v>
      </c>
      <c r="AG35" s="218">
        <v>12.255751</v>
      </c>
      <c r="AH35" s="217">
        <v>3.5720000000000001E-3</v>
      </c>
    </row>
    <row r="36" spans="1:34" x14ac:dyDescent="0.25">
      <c r="B36" s="216"/>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7"/>
    </row>
    <row r="37" spans="1:34" x14ac:dyDescent="0.25">
      <c r="A37" s="1" t="s">
        <v>875</v>
      </c>
    </row>
    <row r="38" spans="1:34" ht="15.75" x14ac:dyDescent="0.25">
      <c r="B38" s="224" t="s">
        <v>783</v>
      </c>
      <c r="AH38" s="203" t="s">
        <v>597</v>
      </c>
    </row>
    <row r="39" spans="1:34" x14ac:dyDescent="0.25">
      <c r="B39" s="223"/>
      <c r="AH39" s="203" t="s">
        <v>598</v>
      </c>
    </row>
    <row r="40" spans="1:34" x14ac:dyDescent="0.25">
      <c r="B40" s="22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203" t="s">
        <v>599</v>
      </c>
    </row>
    <row r="41" spans="1:34" ht="15.75" thickBot="1" x14ac:dyDescent="0.3">
      <c r="B41" s="220" t="s">
        <v>719</v>
      </c>
      <c r="C41" s="220">
        <v>2021</v>
      </c>
      <c r="D41" s="220">
        <v>2022</v>
      </c>
      <c r="E41" s="220">
        <v>2023</v>
      </c>
      <c r="F41" s="220">
        <v>2024</v>
      </c>
      <c r="G41" s="220">
        <v>2025</v>
      </c>
      <c r="H41" s="220">
        <v>2026</v>
      </c>
      <c r="I41" s="220">
        <v>2027</v>
      </c>
      <c r="J41" s="220">
        <v>2028</v>
      </c>
      <c r="K41" s="220">
        <v>2029</v>
      </c>
      <c r="L41" s="220">
        <v>2030</v>
      </c>
      <c r="M41" s="220">
        <v>2031</v>
      </c>
      <c r="N41" s="220">
        <v>2032</v>
      </c>
      <c r="O41" s="220">
        <v>2033</v>
      </c>
      <c r="P41" s="220">
        <v>2034</v>
      </c>
      <c r="Q41" s="220">
        <v>2035</v>
      </c>
      <c r="R41" s="220">
        <v>2036</v>
      </c>
      <c r="S41" s="220">
        <v>2037</v>
      </c>
      <c r="T41" s="220">
        <v>2038</v>
      </c>
      <c r="U41" s="220">
        <v>2039</v>
      </c>
      <c r="V41" s="220">
        <v>2040</v>
      </c>
      <c r="W41" s="220">
        <v>2041</v>
      </c>
      <c r="X41" s="220">
        <v>2042</v>
      </c>
      <c r="Y41" s="220">
        <v>2043</v>
      </c>
      <c r="Z41" s="220">
        <v>2044</v>
      </c>
      <c r="AA41" s="220">
        <v>2045</v>
      </c>
      <c r="AB41" s="220">
        <v>2046</v>
      </c>
      <c r="AC41" s="220">
        <v>2047</v>
      </c>
      <c r="AD41" s="220">
        <v>2048</v>
      </c>
      <c r="AE41" s="220">
        <v>2049</v>
      </c>
      <c r="AF41" s="220">
        <v>2050</v>
      </c>
      <c r="AG41" s="243" t="s">
        <v>600</v>
      </c>
    </row>
    <row r="42" spans="1:34" ht="15.75" thickTop="1" x14ac:dyDescent="0.25"/>
    <row r="43" spans="1:34" ht="60.75" x14ac:dyDescent="0.25">
      <c r="B43" s="216" t="s">
        <v>782</v>
      </c>
    </row>
    <row r="44" spans="1:34" ht="24.75" x14ac:dyDescent="0.25">
      <c r="B44" s="216" t="s">
        <v>715</v>
      </c>
      <c r="C44" s="218">
        <v>34.068829000000001</v>
      </c>
      <c r="D44" s="218">
        <v>35.364215999999999</v>
      </c>
      <c r="E44" s="218">
        <v>35.726497999999999</v>
      </c>
      <c r="F44" s="218">
        <v>36.081386999999999</v>
      </c>
      <c r="G44" s="218">
        <v>36.148895000000003</v>
      </c>
      <c r="H44" s="218">
        <v>36.233414000000003</v>
      </c>
      <c r="I44" s="218">
        <v>36.378056000000001</v>
      </c>
      <c r="J44" s="218">
        <v>36.912776999999998</v>
      </c>
      <c r="K44" s="218">
        <v>37.165882000000003</v>
      </c>
      <c r="L44" s="218">
        <v>37.267997999999999</v>
      </c>
      <c r="M44" s="218">
        <v>37.580272999999998</v>
      </c>
      <c r="N44" s="218">
        <v>37.988171000000001</v>
      </c>
      <c r="O44" s="218">
        <v>38.143799000000001</v>
      </c>
      <c r="P44" s="218">
        <v>38.245750000000001</v>
      </c>
      <c r="Q44" s="218">
        <v>38.245846</v>
      </c>
      <c r="R44" s="218">
        <v>38.359172999999998</v>
      </c>
      <c r="S44" s="218">
        <v>38.550719999999998</v>
      </c>
      <c r="T44" s="218">
        <v>38.805916000000003</v>
      </c>
      <c r="U44" s="218">
        <v>39.012611</v>
      </c>
      <c r="V44" s="218">
        <v>39.299736000000003</v>
      </c>
      <c r="W44" s="218">
        <v>39.618110999999999</v>
      </c>
      <c r="X44" s="218">
        <v>39.912632000000002</v>
      </c>
      <c r="Y44" s="218">
        <v>40.157822000000003</v>
      </c>
      <c r="Z44" s="218">
        <v>40.671782999999998</v>
      </c>
      <c r="AA44" s="218">
        <v>40.964801999999999</v>
      </c>
      <c r="AB44" s="218">
        <v>41.200966000000001</v>
      </c>
      <c r="AC44" s="218">
        <v>41.447510000000001</v>
      </c>
      <c r="AD44" s="218">
        <v>41.676231000000001</v>
      </c>
      <c r="AE44" s="218">
        <v>41.874366999999999</v>
      </c>
      <c r="AF44" s="218">
        <v>42.192718999999997</v>
      </c>
      <c r="AG44" s="217">
        <v>7.0000000000000001E-3</v>
      </c>
    </row>
    <row r="46" spans="1:34" ht="15.75" x14ac:dyDescent="0.25">
      <c r="B46" s="224" t="s">
        <v>720</v>
      </c>
      <c r="AG46" s="203" t="s">
        <v>597</v>
      </c>
    </row>
    <row r="47" spans="1:34" x14ac:dyDescent="0.25">
      <c r="B47" s="223"/>
      <c r="AG47" s="203" t="s">
        <v>598</v>
      </c>
    </row>
    <row r="48" spans="1:34" x14ac:dyDescent="0.25">
      <c r="B48" s="22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03" t="s">
        <v>599</v>
      </c>
    </row>
    <row r="49" spans="1:34" ht="15.75" thickBot="1" x14ac:dyDescent="0.3">
      <c r="B49" s="220" t="s">
        <v>719</v>
      </c>
      <c r="C49" s="220">
        <v>2021</v>
      </c>
      <c r="D49" s="220">
        <v>2022</v>
      </c>
      <c r="E49" s="220">
        <v>2023</v>
      </c>
      <c r="F49" s="220">
        <v>2024</v>
      </c>
      <c r="G49" s="220">
        <v>2025</v>
      </c>
      <c r="H49" s="220">
        <v>2026</v>
      </c>
      <c r="I49" s="220">
        <v>2027</v>
      </c>
      <c r="J49" s="220">
        <v>2028</v>
      </c>
      <c r="K49" s="220">
        <v>2029</v>
      </c>
      <c r="L49" s="220">
        <v>2030</v>
      </c>
      <c r="M49" s="220">
        <v>2031</v>
      </c>
      <c r="N49" s="220">
        <v>2032</v>
      </c>
      <c r="O49" s="220">
        <v>2033</v>
      </c>
      <c r="P49" s="220">
        <v>2034</v>
      </c>
      <c r="Q49" s="220">
        <v>2035</v>
      </c>
      <c r="R49" s="220">
        <v>2036</v>
      </c>
      <c r="S49" s="220">
        <v>2037</v>
      </c>
      <c r="T49" s="220">
        <v>2038</v>
      </c>
      <c r="U49" s="220">
        <v>2039</v>
      </c>
      <c r="V49" s="220">
        <v>2040</v>
      </c>
      <c r="W49" s="220">
        <v>2041</v>
      </c>
      <c r="X49" s="220">
        <v>2042</v>
      </c>
      <c r="Y49" s="220">
        <v>2043</v>
      </c>
      <c r="Z49" s="220">
        <v>2044</v>
      </c>
      <c r="AA49" s="220">
        <v>2045</v>
      </c>
      <c r="AB49" s="220">
        <v>2046</v>
      </c>
      <c r="AC49" s="220">
        <v>2047</v>
      </c>
      <c r="AD49" s="220">
        <v>2048</v>
      </c>
      <c r="AE49" s="220">
        <v>2049</v>
      </c>
      <c r="AF49" s="220">
        <v>2050</v>
      </c>
      <c r="AG49" s="243" t="s">
        <v>600</v>
      </c>
    </row>
    <row r="50" spans="1:34" ht="15.75" thickTop="1" x14ac:dyDescent="0.25"/>
    <row r="51" spans="1:34" ht="24.75" x14ac:dyDescent="0.25">
      <c r="B51" s="216" t="s">
        <v>718</v>
      </c>
    </row>
    <row r="52" spans="1:34" ht="36.75" x14ac:dyDescent="0.25">
      <c r="B52" s="216" t="s">
        <v>717</v>
      </c>
    </row>
    <row r="53" spans="1:34" ht="24.75" x14ac:dyDescent="0.25">
      <c r="B53" s="216" t="s">
        <v>715</v>
      </c>
      <c r="C53" s="218">
        <v>10.691084999999999</v>
      </c>
      <c r="D53" s="218">
        <v>11.476932</v>
      </c>
      <c r="E53" s="218">
        <v>11.883072</v>
      </c>
      <c r="F53" s="218">
        <v>12.199154999999999</v>
      </c>
      <c r="G53" s="218">
        <v>12.596322000000001</v>
      </c>
      <c r="H53" s="218">
        <v>12.763109999999999</v>
      </c>
      <c r="I53" s="218">
        <v>12.690884</v>
      </c>
      <c r="J53" s="218">
        <v>12.838817000000001</v>
      </c>
      <c r="K53" s="218">
        <v>12.789038</v>
      </c>
      <c r="L53" s="218">
        <v>12.685532</v>
      </c>
      <c r="M53" s="218">
        <v>12.569252000000001</v>
      </c>
      <c r="N53" s="218">
        <v>12.411530000000001</v>
      </c>
      <c r="O53" s="218">
        <v>12.446615</v>
      </c>
      <c r="P53" s="218">
        <v>12.333498000000001</v>
      </c>
      <c r="Q53" s="218">
        <v>12.255712000000001</v>
      </c>
      <c r="R53" s="218">
        <v>12.187633999999999</v>
      </c>
      <c r="S53" s="218">
        <v>12.089727</v>
      </c>
      <c r="T53" s="218">
        <v>12.063274</v>
      </c>
      <c r="U53" s="218">
        <v>12.101564</v>
      </c>
      <c r="V53" s="218">
        <v>12.203722000000001</v>
      </c>
      <c r="W53" s="218">
        <v>12.176411</v>
      </c>
      <c r="X53" s="218">
        <v>12.154647000000001</v>
      </c>
      <c r="Y53" s="218">
        <v>12.040544000000001</v>
      </c>
      <c r="Z53" s="218">
        <v>12.072183000000001</v>
      </c>
      <c r="AA53" s="218">
        <v>12.142882999999999</v>
      </c>
      <c r="AB53" s="218">
        <v>12.149234</v>
      </c>
      <c r="AC53" s="218">
        <v>12.029591999999999</v>
      </c>
      <c r="AD53" s="218">
        <v>11.920388000000001</v>
      </c>
      <c r="AE53" s="218">
        <v>12.049524</v>
      </c>
      <c r="AF53" s="218">
        <v>12.168195000000001</v>
      </c>
      <c r="AG53" s="217">
        <v>4.0000000000000001E-3</v>
      </c>
    </row>
    <row r="55" spans="1:34" x14ac:dyDescent="0.25">
      <c r="A55" s="1" t="s">
        <v>788</v>
      </c>
    </row>
    <row r="56" spans="1:34" x14ac:dyDescent="0.25">
      <c r="B56" t="s">
        <v>789</v>
      </c>
      <c r="C56">
        <f>'AEO 2023 Table 59'!C13</f>
        <v>2022</v>
      </c>
      <c r="D56">
        <f>'AEO 2023 Table 59'!D13</f>
        <v>2023</v>
      </c>
      <c r="E56">
        <f>'AEO 2023 Table 59'!E13</f>
        <v>2024</v>
      </c>
      <c r="F56">
        <f>'AEO 2023 Table 59'!F13</f>
        <v>2025</v>
      </c>
      <c r="G56">
        <f>'AEO 2023 Table 59'!G13</f>
        <v>2026</v>
      </c>
      <c r="H56">
        <f>'AEO 2023 Table 59'!H13</f>
        <v>2027</v>
      </c>
      <c r="I56">
        <f>'AEO 2023 Table 59'!I13</f>
        <v>2028</v>
      </c>
      <c r="J56">
        <f>'AEO 2023 Table 59'!J13</f>
        <v>2029</v>
      </c>
      <c r="K56">
        <f>'AEO 2023 Table 59'!K13</f>
        <v>2030</v>
      </c>
      <c r="L56">
        <f>'AEO 2023 Table 59'!L13</f>
        <v>2031</v>
      </c>
      <c r="M56">
        <f>'AEO 2023 Table 59'!M13</f>
        <v>2032</v>
      </c>
      <c r="N56">
        <f>'AEO 2023 Table 59'!N13</f>
        <v>2033</v>
      </c>
      <c r="O56">
        <f>'AEO 2023 Table 59'!O13</f>
        <v>2034</v>
      </c>
      <c r="P56">
        <f>'AEO 2023 Table 59'!P13</f>
        <v>2035</v>
      </c>
      <c r="Q56">
        <f>'AEO 2023 Table 59'!Q13</f>
        <v>2036</v>
      </c>
      <c r="R56">
        <f>'AEO 2023 Table 59'!R13</f>
        <v>2037</v>
      </c>
      <c r="S56">
        <f>'AEO 2023 Table 59'!S13</f>
        <v>2038</v>
      </c>
      <c r="T56">
        <f>'AEO 2023 Table 59'!T13</f>
        <v>2039</v>
      </c>
      <c r="U56">
        <f>'AEO 2023 Table 59'!U13</f>
        <v>2040</v>
      </c>
      <c r="V56">
        <f>'AEO 2023 Table 59'!V13</f>
        <v>2041</v>
      </c>
      <c r="W56">
        <f>'AEO 2023 Table 59'!W13</f>
        <v>2042</v>
      </c>
      <c r="X56">
        <f>'AEO 2023 Table 59'!X13</f>
        <v>2043</v>
      </c>
      <c r="Y56">
        <f>'AEO 2023 Table 59'!Y13</f>
        <v>2044</v>
      </c>
      <c r="Z56">
        <f>'AEO 2023 Table 59'!Z13</f>
        <v>2045</v>
      </c>
      <c r="AA56">
        <f>'AEO 2023 Table 59'!AA13</f>
        <v>2046</v>
      </c>
      <c r="AB56">
        <f>'AEO 2023 Table 59'!AB13</f>
        <v>2047</v>
      </c>
      <c r="AC56">
        <f>'AEO 2023 Table 59'!AC13</f>
        <v>2048</v>
      </c>
      <c r="AD56">
        <f>'AEO 2023 Table 59'!AD13</f>
        <v>2049</v>
      </c>
      <c r="AE56">
        <f>'AEO 2023 Table 59'!AE13</f>
        <v>2050</v>
      </c>
      <c r="AF56" t="str">
        <f>'AEO 2023 Table 59'!AF13</f>
        <v>2021–2050</v>
      </c>
    </row>
    <row r="57" spans="1:34" x14ac:dyDescent="0.25">
      <c r="C57" s="231">
        <f>'AEO 2023 Table 59'!C16</f>
        <v>36.11721</v>
      </c>
      <c r="D57" s="231">
        <f>'AEO 2023 Table 59'!D16</f>
        <v>36.160473000000003</v>
      </c>
      <c r="E57" s="231">
        <f>'AEO 2023 Table 59'!E16</f>
        <v>35.236457999999999</v>
      </c>
      <c r="F57" s="231">
        <f>'AEO 2023 Table 59'!F16</f>
        <v>35.385081999999997</v>
      </c>
      <c r="G57" s="231">
        <f>'AEO 2023 Table 59'!G16</f>
        <v>35.842360999999997</v>
      </c>
      <c r="H57" s="231">
        <f>'AEO 2023 Table 59'!H16</f>
        <v>35.789593000000004</v>
      </c>
      <c r="I57" s="231">
        <f>'AEO 2023 Table 59'!I16</f>
        <v>36.084969000000001</v>
      </c>
      <c r="J57" s="231">
        <f>'AEO 2023 Table 59'!J16</f>
        <v>36.326552999999997</v>
      </c>
      <c r="K57" s="231">
        <f>'AEO 2023 Table 59'!K16</f>
        <v>36.675776999999997</v>
      </c>
      <c r="L57" s="231">
        <f>'AEO 2023 Table 59'!L16</f>
        <v>37.108832999999997</v>
      </c>
      <c r="M57" s="231">
        <f>'AEO 2023 Table 59'!M16</f>
        <v>37.608638999999997</v>
      </c>
      <c r="N57" s="231">
        <f>'AEO 2023 Table 59'!N16</f>
        <v>38.184341000000003</v>
      </c>
      <c r="O57" s="231">
        <f>'AEO 2023 Table 59'!O16</f>
        <v>38.686110999999997</v>
      </c>
      <c r="P57" s="231">
        <f>'AEO 2023 Table 59'!P16</f>
        <v>39.140957</v>
      </c>
      <c r="Q57" s="231">
        <f>'AEO 2023 Table 59'!Q16</f>
        <v>39.498707000000003</v>
      </c>
      <c r="R57" s="231">
        <f>'AEO 2023 Table 59'!R16</f>
        <v>39.853999999999999</v>
      </c>
      <c r="S57" s="231">
        <f>'AEO 2023 Table 59'!S16</f>
        <v>40.120361000000003</v>
      </c>
      <c r="T57" s="231">
        <f>'AEO 2023 Table 59'!T16</f>
        <v>40.358707000000003</v>
      </c>
      <c r="U57" s="231">
        <f>'AEO 2023 Table 59'!U16</f>
        <v>40.500950000000003</v>
      </c>
      <c r="V57" s="231">
        <f>'AEO 2023 Table 59'!V16</f>
        <v>40.620883999999997</v>
      </c>
      <c r="W57" s="231">
        <f>'AEO 2023 Table 59'!W16</f>
        <v>40.794955999999999</v>
      </c>
      <c r="X57" s="231">
        <f>'AEO 2023 Table 59'!X16</f>
        <v>40.906959999999998</v>
      </c>
      <c r="Y57" s="231">
        <f>'AEO 2023 Table 59'!Y16</f>
        <v>40.974735000000003</v>
      </c>
      <c r="Z57" s="231">
        <f>'AEO 2023 Table 59'!Z16</f>
        <v>41.124125999999997</v>
      </c>
      <c r="AA57" s="231">
        <f>'AEO 2023 Table 59'!AA16</f>
        <v>40.952205999999997</v>
      </c>
      <c r="AB57" s="231">
        <f>'AEO 2023 Table 59'!AB16</f>
        <v>41.157238</v>
      </c>
      <c r="AC57" s="231">
        <f>'AEO 2023 Table 59'!AC16</f>
        <v>41.220950999999999</v>
      </c>
      <c r="AD57" s="231">
        <f>'AEO 2023 Table 59'!AD16</f>
        <v>41.302062999999997</v>
      </c>
      <c r="AE57" s="231">
        <f>'AEO 2023 Table 59'!AE16</f>
        <v>41.677504999999996</v>
      </c>
    </row>
    <row r="59" spans="1:34" x14ac:dyDescent="0.25">
      <c r="B59" t="s">
        <v>790</v>
      </c>
      <c r="C59">
        <f>'AEO 2023 Table 58'!C13</f>
        <v>2022</v>
      </c>
      <c r="D59">
        <f>'AEO 2023 Table 58'!D13</f>
        <v>2023</v>
      </c>
      <c r="E59">
        <f>'AEO 2023 Table 58'!E13</f>
        <v>2024</v>
      </c>
      <c r="F59">
        <f>'AEO 2023 Table 58'!F13</f>
        <v>2025</v>
      </c>
      <c r="G59">
        <f>'AEO 2023 Table 58'!G13</f>
        <v>2026</v>
      </c>
      <c r="H59">
        <f>'AEO 2023 Table 58'!H13</f>
        <v>2027</v>
      </c>
      <c r="I59">
        <f>'AEO 2023 Table 58'!I13</f>
        <v>2028</v>
      </c>
      <c r="J59">
        <f>'AEO 2023 Table 58'!J13</f>
        <v>2029</v>
      </c>
      <c r="K59">
        <f>'AEO 2023 Table 58'!K13</f>
        <v>2030</v>
      </c>
      <c r="L59">
        <f>'AEO 2023 Table 58'!L13</f>
        <v>2031</v>
      </c>
      <c r="M59">
        <f>'AEO 2023 Table 58'!M13</f>
        <v>2032</v>
      </c>
      <c r="N59">
        <f>'AEO 2023 Table 58'!N13</f>
        <v>2033</v>
      </c>
      <c r="O59">
        <f>'AEO 2023 Table 58'!O13</f>
        <v>2034</v>
      </c>
      <c r="P59">
        <f>'AEO 2023 Table 58'!P13</f>
        <v>2035</v>
      </c>
      <c r="Q59">
        <f>'AEO 2023 Table 58'!Q13</f>
        <v>2036</v>
      </c>
      <c r="R59">
        <f>'AEO 2023 Table 58'!R13</f>
        <v>2037</v>
      </c>
      <c r="S59">
        <f>'AEO 2023 Table 58'!S13</f>
        <v>2038</v>
      </c>
      <c r="T59">
        <f>'AEO 2023 Table 58'!T13</f>
        <v>2039</v>
      </c>
      <c r="U59">
        <f>'AEO 2023 Table 58'!U13</f>
        <v>2040</v>
      </c>
      <c r="V59">
        <f>'AEO 2023 Table 58'!V13</f>
        <v>2041</v>
      </c>
      <c r="W59">
        <f>'AEO 2023 Table 58'!W13</f>
        <v>2042</v>
      </c>
      <c r="X59">
        <f>'AEO 2023 Table 58'!X13</f>
        <v>2043</v>
      </c>
      <c r="Y59">
        <f>'AEO 2023 Table 58'!Y13</f>
        <v>2044</v>
      </c>
      <c r="Z59">
        <f>'AEO 2023 Table 58'!Z13</f>
        <v>2045</v>
      </c>
      <c r="AA59">
        <f>'AEO 2023 Table 58'!AA13</f>
        <v>2046</v>
      </c>
      <c r="AB59">
        <f>'AEO 2023 Table 58'!AB13</f>
        <v>2047</v>
      </c>
      <c r="AC59">
        <f>'AEO 2023 Table 58'!AC13</f>
        <v>2048</v>
      </c>
      <c r="AD59">
        <f>'AEO 2023 Table 58'!AD13</f>
        <v>2049</v>
      </c>
      <c r="AE59">
        <f>'AEO 2023 Table 58'!AE13</f>
        <v>2050</v>
      </c>
      <c r="AF59" t="str">
        <f>'AEO 2023 Table 58'!AF13</f>
        <v>2021–2050</v>
      </c>
    </row>
    <row r="60" spans="1:34" x14ac:dyDescent="0.25">
      <c r="C60" s="231">
        <f>'AEO 2023 Table 58'!C17</f>
        <v>11.391961</v>
      </c>
      <c r="D60" s="231">
        <f>'AEO 2023 Table 58'!D17</f>
        <v>11.911623000000001</v>
      </c>
      <c r="E60" s="231">
        <f>'AEO 2023 Table 58'!E17</f>
        <v>12.286136000000001</v>
      </c>
      <c r="F60" s="231">
        <f>'AEO 2023 Table 58'!F17</f>
        <v>12.405836000000001</v>
      </c>
      <c r="G60" s="231">
        <f>'AEO 2023 Table 58'!G17</f>
        <v>12.564268</v>
      </c>
      <c r="H60" s="231">
        <f>'AEO 2023 Table 58'!H17</f>
        <v>12.638444</v>
      </c>
      <c r="I60" s="231">
        <f>'AEO 2023 Table 58'!I17</f>
        <v>12.756741999999999</v>
      </c>
      <c r="J60" s="231">
        <f>'AEO 2023 Table 58'!J17</f>
        <v>12.72641</v>
      </c>
      <c r="K60" s="231">
        <f>'AEO 2023 Table 58'!K17</f>
        <v>12.711926999999999</v>
      </c>
      <c r="L60" s="231">
        <f>'AEO 2023 Table 58'!L17</f>
        <v>12.640687</v>
      </c>
      <c r="M60" s="231">
        <f>'AEO 2023 Table 58'!M17</f>
        <v>12.643459</v>
      </c>
      <c r="N60" s="231">
        <f>'AEO 2023 Table 58'!N17</f>
        <v>12.650594</v>
      </c>
      <c r="O60" s="231">
        <f>'AEO 2023 Table 58'!O17</f>
        <v>12.649630999999999</v>
      </c>
      <c r="P60" s="231">
        <f>'AEO 2023 Table 58'!P17</f>
        <v>12.664894</v>
      </c>
      <c r="Q60" s="231">
        <f>'AEO 2023 Table 58'!Q17</f>
        <v>12.608809000000001</v>
      </c>
      <c r="R60" s="231">
        <f>'AEO 2023 Table 58'!R17</f>
        <v>12.553323000000001</v>
      </c>
      <c r="S60" s="231">
        <f>'AEO 2023 Table 58'!S17</f>
        <v>12.463748000000001</v>
      </c>
      <c r="T60" s="231">
        <f>'AEO 2023 Table 58'!T17</f>
        <v>12.381916</v>
      </c>
      <c r="U60" s="231">
        <f>'AEO 2023 Table 58'!U17</f>
        <v>12.31338</v>
      </c>
      <c r="V60" s="231">
        <f>'AEO 2023 Table 58'!V17</f>
        <v>12.207516</v>
      </c>
      <c r="W60" s="231">
        <f>'AEO 2023 Table 58'!W17</f>
        <v>12.241076</v>
      </c>
      <c r="X60" s="231">
        <f>'AEO 2023 Table 58'!X17</f>
        <v>12.313478999999999</v>
      </c>
      <c r="Y60" s="231">
        <f>'AEO 2023 Table 58'!Y17</f>
        <v>12.393143</v>
      </c>
      <c r="Z60" s="231">
        <f>'AEO 2023 Table 58'!Z17</f>
        <v>12.397959999999999</v>
      </c>
      <c r="AA60" s="231">
        <f>'AEO 2023 Table 58'!AA17</f>
        <v>12.389208</v>
      </c>
      <c r="AB60" s="231">
        <f>'AEO 2023 Table 58'!AB17</f>
        <v>12.286963</v>
      </c>
      <c r="AC60" s="231">
        <f>'AEO 2023 Table 58'!AC17</f>
        <v>12.299671999999999</v>
      </c>
      <c r="AD60" s="231">
        <f>'AEO 2023 Table 58'!AD17</f>
        <v>12.441811</v>
      </c>
      <c r="AE60" s="231">
        <f>'AEO 2023 Table 58'!AE17</f>
        <v>12.510002</v>
      </c>
      <c r="AF60" s="231">
        <f>'AEO 2023 Table 58'!AF17</f>
        <v>3.0000000000000001E-3</v>
      </c>
    </row>
    <row r="62" spans="1:34" x14ac:dyDescent="0.25">
      <c r="A62" s="1" t="s">
        <v>791</v>
      </c>
    </row>
    <row r="63" spans="1:34" x14ac:dyDescent="0.25">
      <c r="C63">
        <v>2019</v>
      </c>
      <c r="D63">
        <v>2020</v>
      </c>
      <c r="E63">
        <v>2021</v>
      </c>
      <c r="F63" s="227">
        <v>2022</v>
      </c>
      <c r="G63">
        <v>2023</v>
      </c>
      <c r="H63">
        <v>2024</v>
      </c>
      <c r="I63">
        <v>2025</v>
      </c>
      <c r="J63">
        <v>2026</v>
      </c>
      <c r="K63">
        <v>2027</v>
      </c>
      <c r="L63">
        <v>2028</v>
      </c>
      <c r="M63">
        <v>2029</v>
      </c>
      <c r="N63">
        <v>2030</v>
      </c>
      <c r="O63">
        <v>2031</v>
      </c>
      <c r="P63">
        <v>2032</v>
      </c>
      <c r="Q63">
        <v>2033</v>
      </c>
      <c r="R63">
        <v>2034</v>
      </c>
      <c r="S63">
        <v>2035</v>
      </c>
      <c r="T63">
        <v>2036</v>
      </c>
      <c r="U63">
        <v>2037</v>
      </c>
      <c r="V63">
        <v>2038</v>
      </c>
      <c r="W63">
        <v>2039</v>
      </c>
      <c r="X63">
        <v>2040</v>
      </c>
      <c r="Y63">
        <v>2041</v>
      </c>
      <c r="Z63">
        <v>2042</v>
      </c>
      <c r="AA63">
        <v>2043</v>
      </c>
      <c r="AB63">
        <v>2044</v>
      </c>
      <c r="AC63">
        <v>2045</v>
      </c>
      <c r="AD63">
        <v>2046</v>
      </c>
      <c r="AE63">
        <v>2047</v>
      </c>
      <c r="AF63">
        <v>2048</v>
      </c>
      <c r="AG63">
        <v>2049</v>
      </c>
      <c r="AH63">
        <v>2050</v>
      </c>
    </row>
    <row r="64" spans="1:34" x14ac:dyDescent="0.25">
      <c r="B64" t="s">
        <v>792</v>
      </c>
      <c r="C64" s="231">
        <f>C8</f>
        <v>33.481929999999998</v>
      </c>
      <c r="D64" s="231">
        <f>C26</f>
        <v>33.560645999999998</v>
      </c>
      <c r="E64" s="231">
        <f>C44</f>
        <v>34.068829000000001</v>
      </c>
      <c r="F64" s="244">
        <f t="shared" ref="F64:AH64" si="0">C57</f>
        <v>36.11721</v>
      </c>
      <c r="G64" s="244">
        <f t="shared" si="0"/>
        <v>36.160473000000003</v>
      </c>
      <c r="H64" s="244">
        <f t="shared" si="0"/>
        <v>35.236457999999999</v>
      </c>
      <c r="I64" s="244">
        <f t="shared" si="0"/>
        <v>35.385081999999997</v>
      </c>
      <c r="J64" s="244">
        <f t="shared" si="0"/>
        <v>35.842360999999997</v>
      </c>
      <c r="K64" s="244">
        <f t="shared" si="0"/>
        <v>35.789593000000004</v>
      </c>
      <c r="L64" s="244">
        <f t="shared" si="0"/>
        <v>36.084969000000001</v>
      </c>
      <c r="M64" s="244">
        <f t="shared" si="0"/>
        <v>36.326552999999997</v>
      </c>
      <c r="N64" s="244">
        <f t="shared" si="0"/>
        <v>36.675776999999997</v>
      </c>
      <c r="O64" s="244">
        <f t="shared" si="0"/>
        <v>37.108832999999997</v>
      </c>
      <c r="P64" s="244">
        <f t="shared" si="0"/>
        <v>37.608638999999997</v>
      </c>
      <c r="Q64" s="244">
        <f t="shared" si="0"/>
        <v>38.184341000000003</v>
      </c>
      <c r="R64" s="244">
        <f t="shared" si="0"/>
        <v>38.686110999999997</v>
      </c>
      <c r="S64" s="244">
        <f t="shared" si="0"/>
        <v>39.140957</v>
      </c>
      <c r="T64" s="244">
        <f t="shared" si="0"/>
        <v>39.498707000000003</v>
      </c>
      <c r="U64" s="244">
        <f t="shared" si="0"/>
        <v>39.853999999999999</v>
      </c>
      <c r="V64" s="244">
        <f t="shared" si="0"/>
        <v>40.120361000000003</v>
      </c>
      <c r="W64" s="244">
        <f t="shared" si="0"/>
        <v>40.358707000000003</v>
      </c>
      <c r="X64" s="244">
        <f t="shared" si="0"/>
        <v>40.500950000000003</v>
      </c>
      <c r="Y64" s="244">
        <f t="shared" si="0"/>
        <v>40.620883999999997</v>
      </c>
      <c r="Z64" s="244">
        <f t="shared" si="0"/>
        <v>40.794955999999999</v>
      </c>
      <c r="AA64" s="244">
        <f t="shared" si="0"/>
        <v>40.906959999999998</v>
      </c>
      <c r="AB64" s="244">
        <f t="shared" si="0"/>
        <v>40.974735000000003</v>
      </c>
      <c r="AC64" s="244">
        <f t="shared" si="0"/>
        <v>41.124125999999997</v>
      </c>
      <c r="AD64" s="244">
        <f t="shared" si="0"/>
        <v>40.952205999999997</v>
      </c>
      <c r="AE64" s="244">
        <f t="shared" si="0"/>
        <v>41.157238</v>
      </c>
      <c r="AF64" s="244">
        <f t="shared" si="0"/>
        <v>41.220950999999999</v>
      </c>
      <c r="AG64" s="244">
        <f t="shared" si="0"/>
        <v>41.302062999999997</v>
      </c>
      <c r="AH64" s="244">
        <f t="shared" si="0"/>
        <v>41.677504999999996</v>
      </c>
    </row>
    <row r="65" spans="1:34" x14ac:dyDescent="0.25">
      <c r="B65" t="s">
        <v>790</v>
      </c>
      <c r="C65" s="231">
        <f>C17</f>
        <v>11.781784</v>
      </c>
      <c r="D65" s="231">
        <f>C35</f>
        <v>11.01248</v>
      </c>
      <c r="E65" s="231">
        <f>C53</f>
        <v>10.691084999999999</v>
      </c>
      <c r="F65" s="244">
        <f t="shared" ref="F65:AH65" si="1">C60</f>
        <v>11.391961</v>
      </c>
      <c r="G65" s="244">
        <f t="shared" si="1"/>
        <v>11.911623000000001</v>
      </c>
      <c r="H65" s="244">
        <f t="shared" si="1"/>
        <v>12.286136000000001</v>
      </c>
      <c r="I65" s="244">
        <f t="shared" si="1"/>
        <v>12.405836000000001</v>
      </c>
      <c r="J65" s="244">
        <f t="shared" si="1"/>
        <v>12.564268</v>
      </c>
      <c r="K65" s="244">
        <f t="shared" si="1"/>
        <v>12.638444</v>
      </c>
      <c r="L65" s="244">
        <f t="shared" si="1"/>
        <v>12.756741999999999</v>
      </c>
      <c r="M65" s="244">
        <f t="shared" si="1"/>
        <v>12.72641</v>
      </c>
      <c r="N65" s="244">
        <f t="shared" si="1"/>
        <v>12.711926999999999</v>
      </c>
      <c r="O65" s="244">
        <f t="shared" si="1"/>
        <v>12.640687</v>
      </c>
      <c r="P65" s="244">
        <f t="shared" si="1"/>
        <v>12.643459</v>
      </c>
      <c r="Q65" s="244">
        <f t="shared" si="1"/>
        <v>12.650594</v>
      </c>
      <c r="R65" s="244">
        <f t="shared" si="1"/>
        <v>12.649630999999999</v>
      </c>
      <c r="S65" s="244">
        <f t="shared" si="1"/>
        <v>12.664894</v>
      </c>
      <c r="T65" s="244">
        <f t="shared" si="1"/>
        <v>12.608809000000001</v>
      </c>
      <c r="U65" s="244">
        <f t="shared" si="1"/>
        <v>12.553323000000001</v>
      </c>
      <c r="V65" s="244">
        <f t="shared" si="1"/>
        <v>12.463748000000001</v>
      </c>
      <c r="W65" s="244">
        <f t="shared" si="1"/>
        <v>12.381916</v>
      </c>
      <c r="X65" s="244">
        <f t="shared" si="1"/>
        <v>12.31338</v>
      </c>
      <c r="Y65" s="244">
        <f t="shared" si="1"/>
        <v>12.207516</v>
      </c>
      <c r="Z65" s="244">
        <f t="shared" si="1"/>
        <v>12.241076</v>
      </c>
      <c r="AA65" s="244">
        <f t="shared" si="1"/>
        <v>12.313478999999999</v>
      </c>
      <c r="AB65" s="244">
        <f t="shared" si="1"/>
        <v>12.393143</v>
      </c>
      <c r="AC65" s="244">
        <f t="shared" si="1"/>
        <v>12.397959999999999</v>
      </c>
      <c r="AD65" s="244">
        <f t="shared" si="1"/>
        <v>12.389208</v>
      </c>
      <c r="AE65" s="244">
        <f t="shared" si="1"/>
        <v>12.286963</v>
      </c>
      <c r="AF65" s="244">
        <f t="shared" si="1"/>
        <v>12.299671999999999</v>
      </c>
      <c r="AG65" s="244">
        <f t="shared" si="1"/>
        <v>12.441811</v>
      </c>
      <c r="AH65" s="244">
        <f t="shared" si="1"/>
        <v>12.510002</v>
      </c>
    </row>
    <row r="66" spans="1:34" x14ac:dyDescent="0.25">
      <c r="F66" s="227"/>
    </row>
    <row r="67" spans="1:34" x14ac:dyDescent="0.25">
      <c r="B67" t="s">
        <v>792</v>
      </c>
      <c r="C67">
        <f t="shared" ref="C67:AH67" si="2">C64/$C64</f>
        <v>1</v>
      </c>
      <c r="D67">
        <f t="shared" si="2"/>
        <v>1.0023509994794206</v>
      </c>
      <c r="E67">
        <f t="shared" si="2"/>
        <v>1.0175288282366042</v>
      </c>
      <c r="F67" s="227">
        <f t="shared" si="2"/>
        <v>1.0787075297033355</v>
      </c>
      <c r="G67">
        <f t="shared" si="2"/>
        <v>1.0799996595178356</v>
      </c>
      <c r="H67">
        <f t="shared" si="2"/>
        <v>1.0524022360718155</v>
      </c>
      <c r="I67">
        <f t="shared" si="2"/>
        <v>1.0568411677582505</v>
      </c>
      <c r="J67">
        <f t="shared" si="2"/>
        <v>1.07049865405011</v>
      </c>
      <c r="K67">
        <f t="shared" si="2"/>
        <v>1.0689226397641953</v>
      </c>
      <c r="L67">
        <f t="shared" si="2"/>
        <v>1.077744592381622</v>
      </c>
      <c r="M67">
        <f t="shared" si="2"/>
        <v>1.0849599470520366</v>
      </c>
      <c r="N67">
        <f t="shared" si="2"/>
        <v>1.0953901701604418</v>
      </c>
      <c r="O67">
        <f t="shared" si="2"/>
        <v>1.1083241915863273</v>
      </c>
      <c r="P67">
        <f t="shared" si="2"/>
        <v>1.1232518256862731</v>
      </c>
      <c r="Q67">
        <f t="shared" si="2"/>
        <v>1.1404462347301965</v>
      </c>
      <c r="R67">
        <f t="shared" si="2"/>
        <v>1.155432527336387</v>
      </c>
      <c r="S67">
        <f t="shared" si="2"/>
        <v>1.1690173475662844</v>
      </c>
      <c r="T67">
        <f t="shared" si="2"/>
        <v>1.1797022154935515</v>
      </c>
      <c r="U67">
        <f t="shared" si="2"/>
        <v>1.190313700554299</v>
      </c>
      <c r="V67">
        <f t="shared" si="2"/>
        <v>1.198269066329211</v>
      </c>
      <c r="W67">
        <f t="shared" si="2"/>
        <v>1.2053877121181487</v>
      </c>
      <c r="X67">
        <f t="shared" si="2"/>
        <v>1.2096360633930006</v>
      </c>
      <c r="Y67">
        <f t="shared" si="2"/>
        <v>1.2132181149652961</v>
      </c>
      <c r="Z67">
        <f t="shared" si="2"/>
        <v>1.2184170984169671</v>
      </c>
      <c r="AA67">
        <f t="shared" si="2"/>
        <v>1.2217623058168989</v>
      </c>
      <c r="AB67">
        <f t="shared" si="2"/>
        <v>1.223786532018913</v>
      </c>
      <c r="AC67">
        <f t="shared" si="2"/>
        <v>1.2282483715843142</v>
      </c>
      <c r="AD67">
        <f t="shared" si="2"/>
        <v>1.2231136616079181</v>
      </c>
      <c r="AE67">
        <f t="shared" si="2"/>
        <v>1.2292373229380744</v>
      </c>
      <c r="AF67">
        <f t="shared" si="2"/>
        <v>1.2311402299688221</v>
      </c>
      <c r="AG67">
        <f t="shared" si="2"/>
        <v>1.233562790436513</v>
      </c>
      <c r="AH67">
        <f t="shared" si="2"/>
        <v>1.2447760627896898</v>
      </c>
    </row>
    <row r="68" spans="1:34" x14ac:dyDescent="0.25">
      <c r="B68" t="s">
        <v>384</v>
      </c>
      <c r="C68">
        <f t="shared" ref="C68:AH68" si="3">C65/$C65</f>
        <v>1</v>
      </c>
      <c r="D68">
        <f t="shared" si="3"/>
        <v>0.93470394636330123</v>
      </c>
      <c r="E68">
        <f t="shared" si="3"/>
        <v>0.90742497061565541</v>
      </c>
      <c r="F68" s="227">
        <f t="shared" si="3"/>
        <v>0.96691307530336668</v>
      </c>
      <c r="G68">
        <f t="shared" si="3"/>
        <v>1.0110203174663532</v>
      </c>
      <c r="H68">
        <f t="shared" si="3"/>
        <v>1.0428077785163945</v>
      </c>
      <c r="I68">
        <f t="shared" si="3"/>
        <v>1.0529675302144397</v>
      </c>
      <c r="J68">
        <f t="shared" si="3"/>
        <v>1.0664147297217468</v>
      </c>
      <c r="K68">
        <f t="shared" si="3"/>
        <v>1.0727105504565353</v>
      </c>
      <c r="L68">
        <f t="shared" si="3"/>
        <v>1.0827513048957611</v>
      </c>
      <c r="M68">
        <f t="shared" si="3"/>
        <v>1.0801768221179406</v>
      </c>
      <c r="N68">
        <f t="shared" si="3"/>
        <v>1.0789475515762299</v>
      </c>
      <c r="O68">
        <f t="shared" si="3"/>
        <v>1.072900929095288</v>
      </c>
      <c r="P68">
        <f t="shared" si="3"/>
        <v>1.0731362075556639</v>
      </c>
      <c r="Q68">
        <f t="shared" si="3"/>
        <v>1.0737418034484421</v>
      </c>
      <c r="R68">
        <f t="shared" si="3"/>
        <v>1.0736600671001946</v>
      </c>
      <c r="S68">
        <f t="shared" si="3"/>
        <v>1.0749555415376824</v>
      </c>
      <c r="T68">
        <f t="shared" si="3"/>
        <v>1.0701952268009667</v>
      </c>
      <c r="U68">
        <f t="shared" si="3"/>
        <v>1.0654857532611361</v>
      </c>
      <c r="V68">
        <f t="shared" si="3"/>
        <v>1.0578829148454938</v>
      </c>
      <c r="W68">
        <f t="shared" si="3"/>
        <v>1.0509372774106196</v>
      </c>
      <c r="X68">
        <f t="shared" si="3"/>
        <v>1.0451201617683705</v>
      </c>
      <c r="Y68">
        <f t="shared" si="3"/>
        <v>1.0361347653292574</v>
      </c>
      <c r="Z68">
        <f t="shared" si="3"/>
        <v>1.0389832303834461</v>
      </c>
      <c r="AA68">
        <f t="shared" si="3"/>
        <v>1.0451285645705268</v>
      </c>
      <c r="AB68">
        <f t="shared" si="3"/>
        <v>1.0518901891258574</v>
      </c>
      <c r="AC68">
        <f t="shared" si="3"/>
        <v>1.0522990406206734</v>
      </c>
      <c r="AD68">
        <f t="shared" si="3"/>
        <v>1.0515561989593427</v>
      </c>
      <c r="AE68">
        <f t="shared" si="3"/>
        <v>1.0428779716212757</v>
      </c>
      <c r="AF68">
        <f t="shared" si="3"/>
        <v>1.0439566707384891</v>
      </c>
      <c r="AG68">
        <f t="shared" si="3"/>
        <v>1.0560209727151677</v>
      </c>
      <c r="AH68">
        <f t="shared" si="3"/>
        <v>1.0618088058650541</v>
      </c>
    </row>
    <row r="69" spans="1:34" x14ac:dyDescent="0.25">
      <c r="F69" s="227"/>
    </row>
    <row r="70" spans="1:34" x14ac:dyDescent="0.25">
      <c r="A70" s="1" t="s">
        <v>794</v>
      </c>
      <c r="F70" s="227"/>
    </row>
    <row r="71" spans="1:34" x14ac:dyDescent="0.25">
      <c r="B71" t="s">
        <v>792</v>
      </c>
      <c r="C71">
        <f>C64/$F64</f>
        <v>0.9270353385546668</v>
      </c>
      <c r="D71">
        <f t="shared" ref="D71:G71" si="4">D64/$F64</f>
        <v>0.92921479815301344</v>
      </c>
      <c r="E71">
        <f t="shared" si="4"/>
        <v>0.94328518177345377</v>
      </c>
      <c r="F71" s="227">
        <f t="shared" si="4"/>
        <v>1</v>
      </c>
      <c r="G71">
        <f t="shared" si="4"/>
        <v>1.0011978500000416</v>
      </c>
      <c r="H71">
        <f t="shared" ref="H71:AH71" si="5">H64/$F64</f>
        <v>0.97561406321252386</v>
      </c>
      <c r="I71">
        <f t="shared" si="5"/>
        <v>0.97972910975127914</v>
      </c>
      <c r="J71">
        <f t="shared" si="5"/>
        <v>0.99239008217965885</v>
      </c>
      <c r="K71">
        <f t="shared" si="5"/>
        <v>0.99092906124254898</v>
      </c>
      <c r="L71">
        <f t="shared" si="5"/>
        <v>0.99910732307395844</v>
      </c>
      <c r="M71">
        <f t="shared" si="5"/>
        <v>1.0057962118336383</v>
      </c>
      <c r="N71">
        <f t="shared" si="5"/>
        <v>1.0154653972441392</v>
      </c>
      <c r="O71">
        <f t="shared" si="5"/>
        <v>1.0274556921755584</v>
      </c>
      <c r="P71">
        <f t="shared" si="5"/>
        <v>1.0412941365072219</v>
      </c>
      <c r="Q71">
        <f t="shared" si="5"/>
        <v>1.0572339613165027</v>
      </c>
      <c r="R71">
        <f t="shared" si="5"/>
        <v>1.0711267841563619</v>
      </c>
      <c r="S71">
        <f t="shared" si="5"/>
        <v>1.0837203925773891</v>
      </c>
      <c r="T71">
        <f t="shared" si="5"/>
        <v>1.093625642733755</v>
      </c>
      <c r="U71">
        <f t="shared" si="5"/>
        <v>1.1034628643796129</v>
      </c>
      <c r="V71">
        <f t="shared" si="5"/>
        <v>1.1108377695840848</v>
      </c>
      <c r="W71">
        <f t="shared" si="5"/>
        <v>1.1174370057930831</v>
      </c>
      <c r="X71">
        <f t="shared" si="5"/>
        <v>1.1213753775554647</v>
      </c>
      <c r="Y71">
        <f t="shared" si="5"/>
        <v>1.124696065947508</v>
      </c>
      <c r="Z71">
        <f t="shared" si="5"/>
        <v>1.1295157073317679</v>
      </c>
      <c r="AA71">
        <f t="shared" si="5"/>
        <v>1.1326168328062991</v>
      </c>
      <c r="AB71">
        <f t="shared" si="5"/>
        <v>1.1344933620287947</v>
      </c>
      <c r="AC71">
        <f t="shared" si="5"/>
        <v>1.138629644980883</v>
      </c>
      <c r="AD71">
        <f t="shared" si="5"/>
        <v>1.1338695873795346</v>
      </c>
      <c r="AE71">
        <f t="shared" si="5"/>
        <v>1.1395464378339302</v>
      </c>
      <c r="AF71">
        <f t="shared" si="5"/>
        <v>1.1413104998974173</v>
      </c>
      <c r="AG71">
        <f t="shared" si="5"/>
        <v>1.1435562990607524</v>
      </c>
      <c r="AH71">
        <f t="shared" si="5"/>
        <v>1.1539513987929853</v>
      </c>
    </row>
    <row r="72" spans="1:34" x14ac:dyDescent="0.25">
      <c r="B72" t="s">
        <v>384</v>
      </c>
      <c r="C72">
        <f>C65/$F65</f>
        <v>1.0342191304903519</v>
      </c>
      <c r="D72">
        <f t="shared" ref="D72:G72" si="6">D65/$F65</f>
        <v>0.96668870267375384</v>
      </c>
      <c r="E72">
        <f t="shared" si="6"/>
        <v>0.93847626409535634</v>
      </c>
      <c r="F72" s="227">
        <f t="shared" si="6"/>
        <v>1</v>
      </c>
      <c r="G72">
        <f t="shared" si="6"/>
        <v>1.0456165536381314</v>
      </c>
      <c r="H72">
        <f t="shared" ref="H72:AH72" si="7">H65/$F65</f>
        <v>1.078491753965801</v>
      </c>
      <c r="I72">
        <f t="shared" si="7"/>
        <v>1.088999163532951</v>
      </c>
      <c r="J72">
        <f t="shared" si="7"/>
        <v>1.1029065145149286</v>
      </c>
      <c r="K72">
        <f t="shared" si="7"/>
        <v>1.1094177727609846</v>
      </c>
      <c r="L72">
        <f t="shared" si="7"/>
        <v>1.1198021130865878</v>
      </c>
      <c r="M72">
        <f t="shared" si="7"/>
        <v>1.1171395337466481</v>
      </c>
      <c r="N72">
        <f t="shared" si="7"/>
        <v>1.1158681986358625</v>
      </c>
      <c r="O72">
        <f t="shared" si="7"/>
        <v>1.1096146659912196</v>
      </c>
      <c r="P72">
        <f t="shared" si="7"/>
        <v>1.1098579954759324</v>
      </c>
      <c r="Q72">
        <f t="shared" si="7"/>
        <v>1.1104843143335901</v>
      </c>
      <c r="R72">
        <f t="shared" si="7"/>
        <v>1.1103997810385762</v>
      </c>
      <c r="S72">
        <f t="shared" si="7"/>
        <v>1.111739585484887</v>
      </c>
      <c r="T72">
        <f t="shared" si="7"/>
        <v>1.1068163769170207</v>
      </c>
      <c r="U72">
        <f t="shared" si="7"/>
        <v>1.1019457492875897</v>
      </c>
      <c r="V72">
        <f t="shared" si="7"/>
        <v>1.0940827483521056</v>
      </c>
      <c r="W72">
        <f t="shared" si="7"/>
        <v>1.0868994372435088</v>
      </c>
      <c r="X72">
        <f t="shared" si="7"/>
        <v>1.0808832649620201</v>
      </c>
      <c r="Y72">
        <f t="shared" si="7"/>
        <v>1.0715903960696493</v>
      </c>
      <c r="Z72">
        <f t="shared" si="7"/>
        <v>1.0745363331212245</v>
      </c>
      <c r="AA72">
        <f t="shared" si="7"/>
        <v>1.0808919553007599</v>
      </c>
      <c r="AB72">
        <f t="shared" si="7"/>
        <v>1.087884956769076</v>
      </c>
      <c r="AC72">
        <f t="shared" si="7"/>
        <v>1.0883077988065444</v>
      </c>
      <c r="AD72">
        <f t="shared" si="7"/>
        <v>1.0875395377494708</v>
      </c>
      <c r="AE72">
        <f t="shared" si="7"/>
        <v>1.0785643490176977</v>
      </c>
      <c r="AF72">
        <f t="shared" si="7"/>
        <v>1.0796799602807627</v>
      </c>
      <c r="AG72">
        <f t="shared" si="7"/>
        <v>1.0921570921810564</v>
      </c>
      <c r="AH72">
        <f t="shared" si="7"/>
        <v>1.098142979948755</v>
      </c>
    </row>
    <row r="75" spans="1:34" ht="15.75" thickBot="1" x14ac:dyDescent="0.3">
      <c r="A75" s="1" t="s">
        <v>795</v>
      </c>
      <c r="C75">
        <v>2019</v>
      </c>
      <c r="D75">
        <v>2020</v>
      </c>
      <c r="E75">
        <v>2021</v>
      </c>
      <c r="F75" s="227">
        <v>2022</v>
      </c>
      <c r="G75">
        <v>2023</v>
      </c>
      <c r="H75">
        <v>2024</v>
      </c>
      <c r="I75">
        <v>2025</v>
      </c>
      <c r="J75">
        <v>2026</v>
      </c>
      <c r="K75">
        <v>2027</v>
      </c>
      <c r="L75">
        <v>2028</v>
      </c>
      <c r="M75">
        <v>2029</v>
      </c>
      <c r="N75">
        <v>2030</v>
      </c>
      <c r="O75">
        <v>2031</v>
      </c>
      <c r="P75">
        <v>2032</v>
      </c>
      <c r="Q75">
        <v>2033</v>
      </c>
      <c r="R75">
        <v>2034</v>
      </c>
      <c r="S75">
        <v>2035</v>
      </c>
      <c r="T75">
        <v>2036</v>
      </c>
      <c r="U75">
        <v>2037</v>
      </c>
      <c r="V75">
        <v>2038</v>
      </c>
      <c r="W75">
        <v>2039</v>
      </c>
      <c r="X75">
        <v>2040</v>
      </c>
      <c r="Y75">
        <v>2041</v>
      </c>
      <c r="Z75">
        <v>2042</v>
      </c>
      <c r="AA75">
        <v>2043</v>
      </c>
      <c r="AB75">
        <v>2044</v>
      </c>
      <c r="AC75">
        <v>2045</v>
      </c>
      <c r="AD75">
        <v>2046</v>
      </c>
      <c r="AE75">
        <v>2047</v>
      </c>
      <c r="AF75">
        <v>2048</v>
      </c>
      <c r="AG75">
        <v>2049</v>
      </c>
      <c r="AH75">
        <v>2050</v>
      </c>
    </row>
    <row r="76" spans="1:34" ht="15.75" thickBot="1" x14ac:dyDescent="0.3">
      <c r="B76" s="247" t="s">
        <v>792</v>
      </c>
      <c r="C76" s="248">
        <f>C71*'Start Year Data'!$B$28</f>
        <v>3.3079195256765676E+16</v>
      </c>
      <c r="D76" s="248">
        <f>D71*'Start Year Data'!$B$28</f>
        <v>3.3156964427593992E+16</v>
      </c>
      <c r="E76" s="249">
        <f>E71*'Start Year Data'!$B$28</f>
        <v>3.3659034788626616E+16</v>
      </c>
      <c r="F76" s="248">
        <f>F71*'Start Year Data'!$B$28</f>
        <v>3.5682777E+16</v>
      </c>
      <c r="G76" s="248">
        <f>G71*'Start Year Data'!$B$28</f>
        <v>3.5725519614430932E+16</v>
      </c>
      <c r="H76" s="248">
        <f>H71*'Start Year Data'!$B$28</f>
        <v>3.4812619055676392E+16</v>
      </c>
      <c r="I76" s="248">
        <f>I71*'Start Year Data'!$B$28</f>
        <v>3.495945534366342E+16</v>
      </c>
      <c r="J76" s="248">
        <f>J71*'Start Year Data'!$B$28</f>
        <v>3.541123399942844E+16</v>
      </c>
      <c r="K76" s="248">
        <f>K71*'Start Year Data'!$B$28</f>
        <v>3.535910071513722E+16</v>
      </c>
      <c r="L76" s="248">
        <f>L71*'Start Year Data'!$B$28</f>
        <v>3.5650923808315012E+16</v>
      </c>
      <c r="M76" s="248">
        <f>M71*'Start Year Data'!$B$28</f>
        <v>3.5889601934304476E+16</v>
      </c>
      <c r="N76" s="248">
        <f>N71*'Start Year Data'!$B$28</f>
        <v>3.6234625321079032E+16</v>
      </c>
      <c r="O76" s="248">
        <f>O71*'Start Year Data'!$B$28</f>
        <v>3.6662472341281096E+16</v>
      </c>
      <c r="P76" s="248">
        <f>P71*'Start Year Data'!$B$28</f>
        <v>3.715626646439476E+16</v>
      </c>
      <c r="Q76" s="248">
        <f>Q71*'Start Year Data'!$B$28</f>
        <v>3.7725043678483392E+16</v>
      </c>
      <c r="R76" s="248">
        <f>R71*'Start Year Data'!$B$28</f>
        <v>3.8220778177778592E+16</v>
      </c>
      <c r="S76" s="248">
        <f>S71*'Start Year Data'!$B$28</f>
        <v>3.8670153098691432E+16</v>
      </c>
      <c r="T76" s="248">
        <f>T71*'Start Year Data'!$B$28</f>
        <v>3.9023599931150248E+16</v>
      </c>
      <c r="U76" s="248">
        <f>U71*'Start Year Data'!$B$28</f>
        <v>3.9374619317438968E+16</v>
      </c>
      <c r="V76" s="248">
        <f>V71*'Start Year Data'!$B$28</f>
        <v>3.963777641524628E+16</v>
      </c>
      <c r="W76" s="248">
        <f>W71*'Start Year Data'!$B$28</f>
        <v>3.9873255489262296E+16</v>
      </c>
      <c r="X76" s="248">
        <f>X71*'Start Year Data'!$B$28</f>
        <v>4.0013787530602448E+16</v>
      </c>
      <c r="Y76" s="248">
        <f>Y71*'Start Year Data'!$B$28</f>
        <v>4.0132278913982224E+16</v>
      </c>
      <c r="Z76" s="248">
        <f>Z71*'Start Year Data'!$B$28</f>
        <v>4.0304257102716736E+16</v>
      </c>
      <c r="AA76" s="248">
        <f>AA71*'Start Year Data'!$B$28</f>
        <v>4.0414913871473456E+16</v>
      </c>
      <c r="AB76" s="248">
        <f>AB71*'Start Year Data'!$B$28</f>
        <v>4.0481873645253752E+16</v>
      </c>
      <c r="AC76" s="248">
        <f>AC71*'Start Year Data'!$B$28</f>
        <v>4.0629467707442016E+16</v>
      </c>
      <c r="AD76" s="248">
        <f>AD71*'Start Year Data'!$B$28</f>
        <v>4.0459615633545944E+16</v>
      </c>
      <c r="AE76" s="248">
        <f>AE71*'Start Year Data'!$B$28</f>
        <v>4.0662181422372496E+16</v>
      </c>
      <c r="AF76" s="248">
        <f>AF71*'Start Year Data'!$B$28</f>
        <v>4.0725128055598064E+16</v>
      </c>
      <c r="AG76" s="248">
        <f>AG71*'Start Year Data'!$B$28</f>
        <v>4.0805264406330136E+16</v>
      </c>
      <c r="AH76" s="250">
        <f>AH71*'Start Year Data'!$B$28</f>
        <v>4.117619043196816E+16</v>
      </c>
    </row>
    <row r="77" spans="1:34" ht="15.75" thickBot="1" x14ac:dyDescent="0.3">
      <c r="E77" s="194"/>
    </row>
    <row r="78" spans="1:34" ht="15.75" thickBot="1" x14ac:dyDescent="0.3">
      <c r="B78" s="247" t="s">
        <v>384</v>
      </c>
      <c r="C78" s="248">
        <f>C72*'Start Year Data'!$B$42</f>
        <v>2.4050854715983412E+16</v>
      </c>
      <c r="D78" s="248">
        <f>D72*'Start Year Data'!$B$42</f>
        <v>2.2480428816440108E+16</v>
      </c>
      <c r="E78" s="248">
        <f>E72*'Start Year Data'!$B$42</f>
        <v>2.1824346133932648E+16</v>
      </c>
      <c r="F78" s="248">
        <f>F72*'Start Year Data'!$B$42</f>
        <v>2.3255085897106E+16</v>
      </c>
      <c r="G78" s="248">
        <f>G72*'Start Year Data'!$B$42</f>
        <v>2.4315902770290688E+16</v>
      </c>
      <c r="H78" s="248">
        <f>H72*'Start Year Data'!$B$42</f>
        <v>2.5080418377795212E+16</v>
      </c>
      <c r="I78" s="248">
        <f>I72*'Start Year Data'!$B$42</f>
        <v>2.532476908983536E+16</v>
      </c>
      <c r="J78" s="248">
        <f>J72*'Start Year Data'!$B$42</f>
        <v>2.5648185731522452E+16</v>
      </c>
      <c r="K78" s="248">
        <f>K72*'Start Year Data'!$B$42</f>
        <v>2.5799605601332724E+16</v>
      </c>
      <c r="L78" s="248">
        <f>L72*'Start Year Data'!$B$42</f>
        <v>2.6041094327589408E+16</v>
      </c>
      <c r="M78" s="248">
        <f>M72*'Start Year Data'!$B$42</f>
        <v>2.5979175816331248E+16</v>
      </c>
      <c r="N78" s="248">
        <f>N72*'Start Year Data'!$B$42</f>
        <v>2.5949610809125924E+16</v>
      </c>
      <c r="O78" s="248">
        <f>O72*'Start Year Data'!$B$42</f>
        <v>2.5804184370314396E+16</v>
      </c>
      <c r="P78" s="248">
        <f>P72*'Start Year Data'!$B$42</f>
        <v>2.5809843018382692E+16</v>
      </c>
      <c r="Q78" s="248">
        <f>Q72*'Start Year Data'!$B$42</f>
        <v>2.5824408117216496E+16</v>
      </c>
      <c r="R78" s="248">
        <f>R72*'Start Year Data'!$B$42</f>
        <v>2.5822442288179784E+16</v>
      </c>
      <c r="S78" s="248">
        <f>S72*'Start Year Data'!$B$42</f>
        <v>2.5853599555664068E+16</v>
      </c>
      <c r="T78" s="248">
        <f>T72*'Start Year Data'!$B$42</f>
        <v>2.5739109917528968E+16</v>
      </c>
      <c r="U78" s="248">
        <f>U72*'Start Year Data'!$B$42</f>
        <v>2.5625843053633732E+16</v>
      </c>
      <c r="V78" s="248">
        <f>V72*'Start Year Data'!$B$42</f>
        <v>2.5442988291470024E+16</v>
      </c>
      <c r="W78" s="248">
        <f>W72*'Start Year Data'!$B$42</f>
        <v>2.5275939774613968E+16</v>
      </c>
      <c r="X78" s="248">
        <f>X72*'Start Year Data'!$B$42</f>
        <v>2.5136033171436164E+16</v>
      </c>
      <c r="Y78" s="248">
        <f>Y72*'Start Year Data'!$B$42</f>
        <v>2.4919926707113536E+16</v>
      </c>
      <c r="Z78" s="248">
        <f>Z72*'Start Year Data'!$B$42</f>
        <v>2.4988434726295384E+16</v>
      </c>
      <c r="AA78" s="248">
        <f>AA72*'Start Year Data'!$B$42</f>
        <v>2.5136235266010028E+16</v>
      </c>
      <c r="AB78" s="248">
        <f>AB72*'Start Year Data'!$B$42</f>
        <v>2.5298858115834312E+16</v>
      </c>
      <c r="AC78" s="248">
        <f>AC72*'Start Year Data'!$B$42</f>
        <v>2.5308691343736544E+16</v>
      </c>
      <c r="AD78" s="248">
        <f>AD72*'Start Year Data'!$B$42</f>
        <v>2.5290825366862896E+16</v>
      </c>
      <c r="AE78" s="248">
        <f>AE72*'Start Year Data'!$B$42</f>
        <v>2.5082106581962776E+16</v>
      </c>
      <c r="AF78" s="248">
        <f>AF72*'Start Year Data'!$B$42</f>
        <v>2.5108050217713132E+16</v>
      </c>
      <c r="AG78" s="248">
        <f>AG72*'Start Year Data'!$B$42</f>
        <v>2.5398206991803984E+16</v>
      </c>
      <c r="AH78" s="250">
        <f>AH72*'Start Year Data'!$B$42</f>
        <v>2.5537409326012248E+16</v>
      </c>
    </row>
    <row r="79" spans="1:34" x14ac:dyDescent="0.25">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row>
    <row r="80" spans="1:34" x14ac:dyDescent="0.2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F22"/>
  <sheetViews>
    <sheetView workbookViewId="0">
      <selection activeCell="D34" sqref="D34"/>
    </sheetView>
  </sheetViews>
  <sheetFormatPr defaultRowHeight="15" x14ac:dyDescent="0.25"/>
  <cols>
    <col min="1" max="1" width="36.28515625" customWidth="1"/>
    <col min="2" max="33" width="13" customWidth="1"/>
  </cols>
  <sheetData>
    <row r="1" spans="1:32" x14ac:dyDescent="0.2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25">
      <c r="A2" s="24" t="s">
        <v>225</v>
      </c>
      <c r="B2">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row>
    <row r="3" spans="1:32" x14ac:dyDescent="0.25">
      <c r="A3" s="1" t="s">
        <v>226</v>
      </c>
      <c r="B3">
        <f>'Start Year Data'!B27</f>
        <v>1.3864106347E+16</v>
      </c>
      <c r="C3">
        <f>$B3*'Time Series Scaling Factors'!C4</f>
        <v>1.248678609059972E+16</v>
      </c>
      <c r="D3">
        <f>$B3*'Time Series Scaling Factors'!D4</f>
        <v>1.172673946351922E+16</v>
      </c>
      <c r="E3">
        <f>$B3*'Time Series Scaling Factors'!E4</f>
        <v>1.2780690811192408E+16</v>
      </c>
      <c r="F3">
        <f>$B3*'Time Series Scaling Factors'!F4</f>
        <v>1.2002181272880054E+16</v>
      </c>
      <c r="G3">
        <f>$B3*'Time Series Scaling Factors'!G4</f>
        <v>1.0984046829126528E+16</v>
      </c>
      <c r="H3">
        <f>$B3*'Time Series Scaling Factors'!H4</f>
        <v>9853725203958848</v>
      </c>
      <c r="I3">
        <f>$B3*'Time Series Scaling Factors'!I4</f>
        <v>8849552330642349</v>
      </c>
      <c r="J3">
        <f>$B3*'Time Series Scaling Factors'!J4</f>
        <v>7905397687636510</v>
      </c>
      <c r="K3">
        <f>$B3*'Time Series Scaling Factors'!K4</f>
        <v>7514447236924447</v>
      </c>
      <c r="L3">
        <f>$B3*'Time Series Scaling Factors'!L4</f>
        <v>7481085417231232</v>
      </c>
      <c r="M3">
        <f>$B3*'Time Series Scaling Factors'!M4</f>
        <v>7534091088153060</v>
      </c>
      <c r="N3">
        <f>$B3*'Time Series Scaling Factors'!N4</f>
        <v>7501106321947599</v>
      </c>
      <c r="O3">
        <f>$B3*'Time Series Scaling Factors'!O4</f>
        <v>7431946662836910</v>
      </c>
      <c r="P3">
        <f>$B3*'Time Series Scaling Factors'!P4</f>
        <v>7486825950668396</v>
      </c>
      <c r="Q3">
        <f>$B3*'Time Series Scaling Factors'!Q4</f>
        <v>7399074165366570</v>
      </c>
      <c r="R3">
        <f>$B3*'Time Series Scaling Factors'!R4</f>
        <v>7204229657291318</v>
      </c>
      <c r="S3">
        <f>$B3*'Time Series Scaling Factors'!S4</f>
        <v>7087770968247629</v>
      </c>
      <c r="T3">
        <f>$B3*'Time Series Scaling Factors'!T4</f>
        <v>6919474838610746</v>
      </c>
      <c r="U3">
        <f>$B3*'Time Series Scaling Factors'!U4</f>
        <v>6818481697399061</v>
      </c>
      <c r="V3">
        <f>$B3*'Time Series Scaling Factors'!V4</f>
        <v>6823650295770530</v>
      </c>
      <c r="W3">
        <f>$B3*'Time Series Scaling Factors'!W4</f>
        <v>6835812389028640</v>
      </c>
      <c r="X3">
        <f>$B3*'Time Series Scaling Factors'!X4</f>
        <v>6740328888949820</v>
      </c>
      <c r="Y3">
        <f>$B3*'Time Series Scaling Factors'!Y4</f>
        <v>6632891945997969</v>
      </c>
      <c r="Z3">
        <f>$B3*'Time Series Scaling Factors'!Z4</f>
        <v>6554751847216854</v>
      </c>
      <c r="AA3">
        <f>$B3*'Time Series Scaling Factors'!AA4</f>
        <v>6481794115614345</v>
      </c>
      <c r="AB3">
        <f>$B3*'Time Series Scaling Factors'!AB4</f>
        <v>6447628409412125</v>
      </c>
      <c r="AC3">
        <f>$B3*'Time Series Scaling Factors'!AC4</f>
        <v>6428849874755130</v>
      </c>
      <c r="AD3">
        <f>$B3*'Time Series Scaling Factors'!AD4</f>
        <v>6388774172874058</v>
      </c>
      <c r="AE3">
        <f>$B3*'Time Series Scaling Factors'!AE4</f>
        <v>6297212664551294</v>
      </c>
    </row>
    <row r="4" spans="1:32" x14ac:dyDescent="0.25">
      <c r="A4" s="1" t="s">
        <v>216</v>
      </c>
      <c r="B4" s="227">
        <f>'growth rate gas and oil'!E76</f>
        <v>3.3659034788626616E+16</v>
      </c>
      <c r="C4" s="227">
        <f>'growth rate gas and oil'!F76</f>
        <v>3.5682777E+16</v>
      </c>
      <c r="D4" s="227">
        <f>'growth rate gas and oil'!G76</f>
        <v>3.5725519614430932E+16</v>
      </c>
      <c r="E4" s="227">
        <f>'growth rate gas and oil'!H76</f>
        <v>3.4812619055676392E+16</v>
      </c>
      <c r="F4" s="227">
        <f>'growth rate gas and oil'!I76</f>
        <v>3.495945534366342E+16</v>
      </c>
      <c r="G4" s="227">
        <f>'growth rate gas and oil'!J76</f>
        <v>3.541123399942844E+16</v>
      </c>
      <c r="H4" s="227">
        <f>'growth rate gas and oil'!K76</f>
        <v>3.535910071513722E+16</v>
      </c>
      <c r="I4" s="227">
        <f>'growth rate gas and oil'!L76</f>
        <v>3.5650923808315012E+16</v>
      </c>
      <c r="J4" s="227">
        <f>'growth rate gas and oil'!M76</f>
        <v>3.5889601934304476E+16</v>
      </c>
      <c r="K4" s="227">
        <f>'growth rate gas and oil'!N76</f>
        <v>3.6234625321079032E+16</v>
      </c>
      <c r="L4" s="227">
        <f>'growth rate gas and oil'!O76</f>
        <v>3.6662472341281096E+16</v>
      </c>
      <c r="M4" s="227">
        <f>'growth rate gas and oil'!P76</f>
        <v>3.715626646439476E+16</v>
      </c>
      <c r="N4" s="227">
        <f>'growth rate gas and oil'!Q76</f>
        <v>3.7725043678483392E+16</v>
      </c>
      <c r="O4" s="227">
        <f>'growth rate gas and oil'!R76</f>
        <v>3.8220778177778592E+16</v>
      </c>
      <c r="P4" s="227">
        <f>'growth rate gas and oil'!S76</f>
        <v>3.8670153098691432E+16</v>
      </c>
      <c r="Q4" s="227">
        <f>'growth rate gas and oil'!T76</f>
        <v>3.9023599931150248E+16</v>
      </c>
      <c r="R4" s="227">
        <f>'growth rate gas and oil'!U76</f>
        <v>3.9374619317438968E+16</v>
      </c>
      <c r="S4" s="227">
        <f>'growth rate gas and oil'!V76</f>
        <v>3.963777641524628E+16</v>
      </c>
      <c r="T4" s="227">
        <f>'growth rate gas and oil'!W76</f>
        <v>3.9873255489262296E+16</v>
      </c>
      <c r="U4" s="227">
        <f>'growth rate gas and oil'!X76</f>
        <v>4.0013787530602448E+16</v>
      </c>
      <c r="V4" s="227">
        <f>'growth rate gas and oil'!Y76</f>
        <v>4.0132278913982224E+16</v>
      </c>
      <c r="W4" s="227">
        <f>'growth rate gas and oil'!Z76</f>
        <v>4.0304257102716736E+16</v>
      </c>
      <c r="X4" s="227">
        <f>'growth rate gas and oil'!AA76</f>
        <v>4.0414913871473456E+16</v>
      </c>
      <c r="Y4" s="227">
        <f>'growth rate gas and oil'!AB76</f>
        <v>4.0481873645253752E+16</v>
      </c>
      <c r="Z4" s="227">
        <f>'growth rate gas and oil'!AC76</f>
        <v>4.0629467707442016E+16</v>
      </c>
      <c r="AA4" s="227">
        <f>'growth rate gas and oil'!AD76</f>
        <v>4.0459615633545944E+16</v>
      </c>
      <c r="AB4" s="227">
        <f>'growth rate gas and oil'!AE76</f>
        <v>4.0662181422372496E+16</v>
      </c>
      <c r="AC4" s="227">
        <f>'growth rate gas and oil'!AF76</f>
        <v>4.0725128055598064E+16</v>
      </c>
      <c r="AD4" s="227">
        <f>'growth rate gas and oil'!AG76</f>
        <v>4.0805264406330136E+16</v>
      </c>
      <c r="AE4" s="227">
        <f>'growth rate gas and oil'!AH76</f>
        <v>4.117619043196816E+16</v>
      </c>
    </row>
    <row r="5" spans="1:32" x14ac:dyDescent="0.25">
      <c r="A5" s="1" t="s">
        <v>227</v>
      </c>
      <c r="B5">
        <f>'Start Year Data'!B29</f>
        <v>540000000000000</v>
      </c>
      <c r="C5">
        <f>$B5*'Time Series Scaling Factors'!C6</f>
        <v>536243408876821.69</v>
      </c>
      <c r="D5">
        <f>$B5*'Time Series Scaling Factors'!D6</f>
        <v>544392597107552.5</v>
      </c>
      <c r="E5">
        <f>$B5*'Time Series Scaling Factors'!E6</f>
        <v>548343480910954.75</v>
      </c>
      <c r="F5">
        <f>$B5*'Time Series Scaling Factors'!F6</f>
        <v>543378910622264</v>
      </c>
      <c r="G5">
        <f>$B5*'Time Series Scaling Factors'!G6</f>
        <v>538118712251343.75</v>
      </c>
      <c r="H5">
        <f>$B5*'Time Series Scaling Factors'!H6</f>
        <v>538109536211004.63</v>
      </c>
      <c r="I5">
        <f>$B5*'Time Series Scaling Factors'!I6</f>
        <v>531776073585637.44</v>
      </c>
      <c r="J5">
        <f>$B5*'Time Series Scaling Factors'!J6</f>
        <v>531767495982711.81</v>
      </c>
      <c r="K5">
        <f>$B5*'Time Series Scaling Factors'!K6</f>
        <v>526541408544356.44</v>
      </c>
      <c r="L5">
        <f>$B5*'Time Series Scaling Factors'!L6</f>
        <v>526544932675790.94</v>
      </c>
      <c r="M5">
        <f>$B5*'Time Series Scaling Factors'!M6</f>
        <v>526550784063833.38</v>
      </c>
      <c r="N5">
        <f>$B5*'Time Series Scaling Factors'!N6</f>
        <v>496889898598104.94</v>
      </c>
      <c r="O5">
        <f>$B5*'Time Series Scaling Factors'!O6</f>
        <v>492262514545353.81</v>
      </c>
      <c r="P5">
        <f>$B5*'Time Series Scaling Factors'!P6</f>
        <v>486325682938992.56</v>
      </c>
      <c r="Q5">
        <f>$B5*'Time Series Scaling Factors'!Q6</f>
        <v>475147138028481.19</v>
      </c>
      <c r="R5">
        <f>$B5*'Time Series Scaling Factors'!R6</f>
        <v>467554895550507</v>
      </c>
      <c r="S5">
        <f>$B5*'Time Series Scaling Factors'!S6</f>
        <v>454626120684878.38</v>
      </c>
      <c r="T5">
        <f>$B5*'Time Series Scaling Factors'!T6</f>
        <v>447780661605807.06</v>
      </c>
      <c r="U5">
        <f>$B5*'Time Series Scaling Factors'!U6</f>
        <v>434441691139801.63</v>
      </c>
      <c r="V5">
        <f>$B5*'Time Series Scaling Factors'!V6</f>
        <v>434559184351969.88</v>
      </c>
      <c r="W5">
        <f>$B5*'Time Series Scaling Factors'!W6</f>
        <v>434766709148334.88</v>
      </c>
      <c r="X5">
        <f>$B5*'Time Series Scaling Factors'!X6</f>
        <v>434944445060120.81</v>
      </c>
      <c r="Y5">
        <f>$B5*'Time Series Scaling Factors'!Y6</f>
        <v>435141530448273.88</v>
      </c>
      <c r="Z5">
        <f>$B5*'Time Series Scaling Factors'!Z6</f>
        <v>435143259267468.25</v>
      </c>
      <c r="AA5">
        <f>$B5*'Time Series Scaling Factors'!AA6</f>
        <v>434975098354297.06</v>
      </c>
      <c r="AB5">
        <f>$B5*'Time Series Scaling Factors'!AB6</f>
        <v>434839851498864.06</v>
      </c>
      <c r="AC5">
        <f>$B5*'Time Series Scaling Factors'!AC6</f>
        <v>434241879536765.13</v>
      </c>
      <c r="AD5">
        <f>$B5*'Time Series Scaling Factors'!AD6</f>
        <v>434323998448495.56</v>
      </c>
      <c r="AE5">
        <f>$B5*'Time Series Scaling Factors'!AE6</f>
        <v>434047121405219.69</v>
      </c>
    </row>
    <row r="6" spans="1:32" x14ac:dyDescent="0.25">
      <c r="A6" s="1" t="s">
        <v>228</v>
      </c>
      <c r="B6">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row>
    <row r="7" spans="1:32" x14ac:dyDescent="0.25">
      <c r="A7" s="1" t="s">
        <v>229</v>
      </c>
      <c r="B7">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row>
    <row r="8" spans="1:32" x14ac:dyDescent="0.25">
      <c r="A8" s="1" t="s">
        <v>230</v>
      </c>
      <c r="B8">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row>
    <row r="9" spans="1:32" x14ac:dyDescent="0.25">
      <c r="A9" s="1" t="s">
        <v>219</v>
      </c>
      <c r="B9">
        <f>'Start Year Data'!B33</f>
        <v>166043036334000</v>
      </c>
      <c r="C9">
        <f>$B9*'Time Series Scaling Factors'!C10</f>
        <v>170903510478866.16</v>
      </c>
      <c r="D9">
        <f>$B9*'Time Series Scaling Factors'!D10</f>
        <v>177753206469555.88</v>
      </c>
      <c r="E9">
        <f>$B9*'Time Series Scaling Factors'!E10</f>
        <v>175332911797818.81</v>
      </c>
      <c r="F9">
        <f>$B9*'Time Series Scaling Factors'!F10</f>
        <v>173493726606192.78</v>
      </c>
      <c r="G9">
        <f>$B9*'Time Series Scaling Factors'!G10</f>
        <v>172572244424457.06</v>
      </c>
      <c r="H9">
        <f>$B9*'Time Series Scaling Factors'!H10</f>
        <v>172207360084882.06</v>
      </c>
      <c r="I9">
        <f>$B9*'Time Series Scaling Factors'!I10</f>
        <v>168464072712360.94</v>
      </c>
      <c r="J9">
        <f>$B9*'Time Series Scaling Factors'!J10</f>
        <v>168367438935081.16</v>
      </c>
      <c r="K9">
        <f>$B9*'Time Series Scaling Factors'!K10</f>
        <v>168298001067342.91</v>
      </c>
      <c r="L9">
        <f>$B9*'Time Series Scaling Factors'!L10</f>
        <v>168399720832900.53</v>
      </c>
      <c r="M9">
        <f>$B9*'Time Series Scaling Factors'!M10</f>
        <v>168579814265045.78</v>
      </c>
      <c r="N9">
        <f>$B9*'Time Series Scaling Factors'!N10</f>
        <v>168930676817493.59</v>
      </c>
      <c r="O9">
        <f>$B9*'Time Series Scaling Factors'!O10</f>
        <v>169286907913123.53</v>
      </c>
      <c r="P9">
        <f>$B9*'Time Series Scaling Factors'!P10</f>
        <v>170150042507115.78</v>
      </c>
      <c r="Q9">
        <f>$B9*'Time Series Scaling Factors'!Q10</f>
        <v>170188434654741.16</v>
      </c>
      <c r="R9">
        <f>$B9*'Time Series Scaling Factors'!R10</f>
        <v>170472967443398.25</v>
      </c>
      <c r="S9">
        <f>$B9*'Time Series Scaling Factors'!S10</f>
        <v>170748564433205.97</v>
      </c>
      <c r="T9">
        <f>$B9*'Time Series Scaling Factors'!T10</f>
        <v>171089784799543.56</v>
      </c>
      <c r="U9">
        <f>$B9*'Time Series Scaling Factors'!U10</f>
        <v>171580582668359.19</v>
      </c>
      <c r="V9">
        <f>$B9*'Time Series Scaling Factors'!V10</f>
        <v>172809802460269.81</v>
      </c>
      <c r="W9">
        <f>$B9*'Time Series Scaling Factors'!W10</f>
        <v>173389075333502.72</v>
      </c>
      <c r="X9">
        <f>$B9*'Time Series Scaling Factors'!X10</f>
        <v>173980709983799.97</v>
      </c>
      <c r="Y9">
        <f>$B9*'Time Series Scaling Factors'!Y10</f>
        <v>173913461916570.16</v>
      </c>
      <c r="Z9">
        <f>$B9*'Time Series Scaling Factors'!Z10</f>
        <v>174195804904718.69</v>
      </c>
      <c r="AA9">
        <f>$B9*'Time Series Scaling Factors'!AA10</f>
        <v>175566019593888.38</v>
      </c>
      <c r="AB9">
        <f>$B9*'Time Series Scaling Factors'!AB10</f>
        <v>177277242733217.41</v>
      </c>
      <c r="AC9">
        <f>$B9*'Time Series Scaling Factors'!AC10</f>
        <v>180323714392305.69</v>
      </c>
      <c r="AD9">
        <f>$B9*'Time Series Scaling Factors'!AD10</f>
        <v>182052067422709.53</v>
      </c>
      <c r="AE9">
        <f>$B9*'Time Series Scaling Factors'!AE10</f>
        <v>183269207992460.19</v>
      </c>
    </row>
    <row r="10" spans="1:32" x14ac:dyDescent="0.25">
      <c r="A10" s="1" t="s">
        <v>220</v>
      </c>
      <c r="B10">
        <f>'Start Year Data'!B34</f>
        <v>1.8360236509349E+16</v>
      </c>
      <c r="C10">
        <f>$B10*'Time Series Scaling Factors'!C11</f>
        <v>1.9480149369556328E+16</v>
      </c>
      <c r="D10">
        <f>$B10*'Time Series Scaling Factors'!D11</f>
        <v>2.0259901489087132E+16</v>
      </c>
      <c r="E10">
        <f>$B10*'Time Series Scaling Factors'!E11</f>
        <v>2.082550420908596E+16</v>
      </c>
      <c r="F10">
        <f>$B10*'Time Series Scaling Factors'!F11</f>
        <v>2.1145684063652024E+16</v>
      </c>
      <c r="G10">
        <f>$B10*'Time Series Scaling Factors'!G11</f>
        <v>2.1440779068099396E+16</v>
      </c>
      <c r="H10">
        <f>$B10*'Time Series Scaling Factors'!H11</f>
        <v>2.1611313423438704E+16</v>
      </c>
      <c r="I10">
        <f>$B10*'Time Series Scaling Factors'!I11</f>
        <v>2.190299522128138E+16</v>
      </c>
      <c r="J10">
        <f>$B10*'Time Series Scaling Factors'!J11</f>
        <v>2.187337210574214E+16</v>
      </c>
      <c r="K10">
        <f>$B10*'Time Series Scaling Factors'!K11</f>
        <v>2.19130058678576E+16</v>
      </c>
      <c r="L10">
        <f>$B10*'Time Series Scaling Factors'!L11</f>
        <v>2.1791855256174464E+16</v>
      </c>
      <c r="M10">
        <f>$B10*'Time Series Scaling Factors'!M11</f>
        <v>2.184054891093726E+16</v>
      </c>
      <c r="N10">
        <f>$B10*'Time Series Scaling Factors'!N11</f>
        <v>2.18883488570069E+16</v>
      </c>
      <c r="O10">
        <f>$B10*'Time Series Scaling Factors'!O11</f>
        <v>2.180813533261674E+16</v>
      </c>
      <c r="P10">
        <f>$B10*'Time Series Scaling Factors'!P11</f>
        <v>2.175204481228722E+16</v>
      </c>
      <c r="Q10">
        <f>$B10*'Time Series Scaling Factors'!Q11</f>
        <v>2.1649305550436952E+16</v>
      </c>
      <c r="R10">
        <f>$B10*'Time Series Scaling Factors'!R11</f>
        <v>2.16187855570248E+16</v>
      </c>
      <c r="S10">
        <f>$B10*'Time Series Scaling Factors'!S11</f>
        <v>2.153468265677056E+16</v>
      </c>
      <c r="T10">
        <f>$B10*'Time Series Scaling Factors'!T11</f>
        <v>2.1447067513044032E+16</v>
      </c>
      <c r="U10">
        <f>$B10*'Time Series Scaling Factors'!U11</f>
        <v>2.127882447467334E+16</v>
      </c>
      <c r="V10">
        <f>$B10*'Time Series Scaling Factors'!V11</f>
        <v>2.1047705702100652E+16</v>
      </c>
      <c r="W10">
        <f>$B10*'Time Series Scaling Factors'!W11</f>
        <v>2.1089699710844564E+16</v>
      </c>
      <c r="X10">
        <f>$B10*'Time Series Scaling Factors'!X11</f>
        <v>2.1203571508907136E+16</v>
      </c>
      <c r="Y10">
        <f>$B10*'Time Series Scaling Factors'!Y11</f>
        <v>2.1425401415594624E+16</v>
      </c>
      <c r="Z10">
        <f>$B10*'Time Series Scaling Factors'!Z11</f>
        <v>2.1478298987312964E+16</v>
      </c>
      <c r="AA10">
        <f>$B10*'Time Series Scaling Factors'!AA11</f>
        <v>2.152484473049142E+16</v>
      </c>
      <c r="AB10">
        <f>$B10*'Time Series Scaling Factors'!AB11</f>
        <v>2.135111742654094E+16</v>
      </c>
      <c r="AC10">
        <f>$B10*'Time Series Scaling Factors'!AC11</f>
        <v>2.1416597434213144E+16</v>
      </c>
      <c r="AD10">
        <f>$B10*'Time Series Scaling Factors'!AD11</f>
        <v>2.1645523134389872E+16</v>
      </c>
      <c r="AE10">
        <f>$B10*'Time Series Scaling Factors'!AE11</f>
        <v>2.1701610485539632E+16</v>
      </c>
    </row>
    <row r="11" spans="1:32" x14ac:dyDescent="0.25">
      <c r="A11" s="1" t="s">
        <v>231</v>
      </c>
      <c r="B11">
        <f>'Start Year Data'!B35</f>
        <v>1.0682345175E+16</v>
      </c>
      <c r="C11">
        <f>$B11*'Time Series Scaling Factors'!C12</f>
        <v>1.133393240986838E+16</v>
      </c>
      <c r="D11">
        <f>$B11*'Time Series Scaling Factors'!D12</f>
        <v>1.1787607463973728E+16</v>
      </c>
      <c r="E11">
        <f>$B11*'Time Series Scaling Factors'!E12</f>
        <v>1.2116686203448016E+16</v>
      </c>
      <c r="F11">
        <f>$B11*'Time Series Scaling Factors'!F12</f>
        <v>1.2302973113358704E+16</v>
      </c>
      <c r="G11">
        <f>$B11*'Time Series Scaling Factors'!G12</f>
        <v>1.2474665166199082E+16</v>
      </c>
      <c r="H11">
        <f>$B11*'Time Series Scaling Factors'!H12</f>
        <v>1.257388539394522E+16</v>
      </c>
      <c r="I11">
        <f>$B11*'Time Series Scaling Factors'!I12</f>
        <v>1.2743591576337448E+16</v>
      </c>
      <c r="J11">
        <f>$B11*'Time Series Scaling Factors'!J12</f>
        <v>1.2726356267566348E+16</v>
      </c>
      <c r="K11">
        <f>$B11*'Time Series Scaling Factors'!K12</f>
        <v>1.2749415966567806E+16</v>
      </c>
      <c r="L11">
        <f>$B11*'Time Series Scaling Factors'!L12</f>
        <v>1.2678928168030864E+16</v>
      </c>
      <c r="M11">
        <f>$B11*'Time Series Scaling Factors'!M12</f>
        <v>1.2707259090006928E+16</v>
      </c>
      <c r="N11">
        <f>$B11*'Time Series Scaling Factors'!N12</f>
        <v>1.2735070034762582E+16</v>
      </c>
      <c r="O11">
        <f>$B11*'Time Series Scaling Factors'!O12</f>
        <v>1.2688400235340194E+16</v>
      </c>
      <c r="P11">
        <f>$B11*'Time Series Scaling Factors'!P12</f>
        <v>1.2655765672114378E+16</v>
      </c>
      <c r="Q11">
        <f>$B11*'Time Series Scaling Factors'!Q12</f>
        <v>1.259598995748508E+16</v>
      </c>
      <c r="R11">
        <f>$B11*'Time Series Scaling Factors'!R12</f>
        <v>1.257823282760272E+16</v>
      </c>
      <c r="S11">
        <f>$B11*'Time Series Scaling Factors'!S12</f>
        <v>1.2529300113131588E+16</v>
      </c>
      <c r="T11">
        <f>$B11*'Time Series Scaling Factors'!T12</f>
        <v>1.247832390662317E+16</v>
      </c>
      <c r="U11">
        <f>$B11*'Time Series Scaling Factors'!U12</f>
        <v>1.2380436811963396E+16</v>
      </c>
      <c r="V11">
        <f>$B11*'Time Series Scaling Factors'!V12</f>
        <v>1.2245967383762586E+16</v>
      </c>
      <c r="W11">
        <f>$B11*'Time Series Scaling Factors'!W12</f>
        <v>1.2270400320476448E+16</v>
      </c>
      <c r="X11">
        <f>$B11*'Time Series Scaling Factors'!X12</f>
        <v>1.233665316269789E+16</v>
      </c>
      <c r="Y11">
        <f>$B11*'Time Series Scaling Factors'!Y12</f>
        <v>1.2465718146810004E+16</v>
      </c>
      <c r="Z11">
        <f>$B11*'Time Series Scaling Factors'!Z12</f>
        <v>1.2496494990001916E+16</v>
      </c>
      <c r="AA11">
        <f>$B11*'Time Series Scaling Factors'!AA12</f>
        <v>1.2523576214952694E+16</v>
      </c>
      <c r="AB11">
        <f>$B11*'Time Series Scaling Factors'!AB12</f>
        <v>1.2422498267172654E+16</v>
      </c>
      <c r="AC11">
        <f>$B11*'Time Series Scaling Factors'!AC12</f>
        <v>1.2460595818021736E+16</v>
      </c>
      <c r="AD11">
        <f>$B11*'Time Series Scaling Factors'!AD12</f>
        <v>1.2593789273752612E+16</v>
      </c>
      <c r="AE11">
        <f>$B11*'Time Series Scaling Factors'!AE12</f>
        <v>1.2626421993087576E+16</v>
      </c>
    </row>
    <row r="12" spans="1:32" x14ac:dyDescent="0.25">
      <c r="A12" s="1" t="s">
        <v>232</v>
      </c>
      <c r="B12">
        <f>'Start Year Data'!B36</f>
        <v>1515620096655000</v>
      </c>
      <c r="C12">
        <f>$B12*'Time Series Scaling Factors'!C13</f>
        <v>1559985897569487</v>
      </c>
      <c r="D12">
        <f>$B12*'Time Series Scaling Factors'!D13</f>
        <v>1622509067036129.3</v>
      </c>
      <c r="E12">
        <f>$B12*'Time Series Scaling Factors'!E13</f>
        <v>1600416919570619.5</v>
      </c>
      <c r="F12">
        <f>$B12*'Time Series Scaling Factors'!F13</f>
        <v>1583629066858196.5</v>
      </c>
      <c r="G12">
        <f>$B12*'Time Series Scaling Factors'!G13</f>
        <v>1575217892597694.5</v>
      </c>
      <c r="H12">
        <f>$B12*'Time Series Scaling Factors'!H13</f>
        <v>1571887273920605.8</v>
      </c>
      <c r="I12">
        <f>$B12*'Time Series Scaling Factors'!I13</f>
        <v>1537719014325932.3</v>
      </c>
      <c r="J12">
        <f>$B12*'Time Series Scaling Factors'!J13</f>
        <v>1536836953276613</v>
      </c>
      <c r="K12">
        <f>$B12*'Time Series Scaling Factors'!K13</f>
        <v>1536203133092782.5</v>
      </c>
      <c r="L12">
        <f>$B12*'Time Series Scaling Factors'!L13</f>
        <v>1537131618407855.3</v>
      </c>
      <c r="M12">
        <f>$B12*'Time Series Scaling Factors'!M13</f>
        <v>1538775488762561.8</v>
      </c>
      <c r="N12">
        <f>$B12*'Time Series Scaling Factors'!N13</f>
        <v>1541978118318093.8</v>
      </c>
      <c r="O12">
        <f>$B12*'Time Series Scaling Factors'!O13</f>
        <v>1545229751265254.3</v>
      </c>
      <c r="P12">
        <f>$B12*'Time Series Scaling Factors'!P13</f>
        <v>1553108336032527</v>
      </c>
      <c r="Q12">
        <f>$B12*'Time Series Scaling Factors'!Q13</f>
        <v>1553458774760820</v>
      </c>
      <c r="R12">
        <f>$B12*'Time Series Scaling Factors'!R13</f>
        <v>1556055954517148.5</v>
      </c>
      <c r="S12">
        <f>$B12*'Time Series Scaling Factors'!S13</f>
        <v>1558571569417673.3</v>
      </c>
      <c r="T12">
        <f>$B12*'Time Series Scaling Factors'!T13</f>
        <v>1561686186302713.8</v>
      </c>
      <c r="U12">
        <f>$B12*'Time Series Scaling Factors'!U13</f>
        <v>1566166127947939.3</v>
      </c>
      <c r="V12">
        <f>$B12*'Time Series Scaling Factors'!V13</f>
        <v>1577386292677270.5</v>
      </c>
      <c r="W12">
        <f>$B12*'Time Series Scaling Factors'!W13</f>
        <v>1582673823112168.5</v>
      </c>
      <c r="X12">
        <f>$B12*'Time Series Scaling Factors'!X13</f>
        <v>1588074190304106.8</v>
      </c>
      <c r="Y12">
        <f>$B12*'Time Series Scaling Factors'!Y13</f>
        <v>1587460358345808.5</v>
      </c>
      <c r="Z12">
        <f>$B12*'Time Series Scaling Factors'!Z13</f>
        <v>1590037549876603.8</v>
      </c>
      <c r="AA12">
        <f>$B12*'Time Series Scaling Factors'!AA13</f>
        <v>1602544698417660.8</v>
      </c>
      <c r="AB12">
        <f>$B12*'Time Series Scaling Factors'!AB13</f>
        <v>1618164529499351.8</v>
      </c>
      <c r="AC12">
        <f>$B12*'Time Series Scaling Factors'!AC13</f>
        <v>1645972342295043.5</v>
      </c>
      <c r="AD12">
        <f>$B12*'Time Series Scaling Factors'!AD13</f>
        <v>1661748532882918.3</v>
      </c>
      <c r="AE12">
        <f>$B12*'Time Series Scaling Factors'!AE13</f>
        <v>1672858439981084.8</v>
      </c>
    </row>
    <row r="13" spans="1:32" x14ac:dyDescent="0.25">
      <c r="A13" s="1" t="s">
        <v>233</v>
      </c>
      <c r="B13">
        <f>'Start Year Data'!B37</f>
        <v>203604487000000</v>
      </c>
      <c r="C13">
        <f>$B13*'Time Series Scaling Factors'!C14</f>
        <v>209564474041260.81</v>
      </c>
      <c r="D13">
        <f>$B13*'Time Series Scaling Factors'!D14</f>
        <v>217963675050118.56</v>
      </c>
      <c r="E13">
        <f>$B13*'Time Series Scaling Factors'!E14</f>
        <v>214995873051866.66</v>
      </c>
      <c r="F13">
        <f>$B13*'Time Series Scaling Factors'!F14</f>
        <v>212740636302968.81</v>
      </c>
      <c r="G13">
        <f>$B13*'Time Series Scaling Factors'!G14</f>
        <v>211610700889630.91</v>
      </c>
      <c r="H13">
        <f>$B13*'Time Series Scaling Factors'!H14</f>
        <v>211163274183797.5</v>
      </c>
      <c r="I13">
        <f>$B13*'Time Series Scaling Factors'!I14</f>
        <v>206573198490152.28</v>
      </c>
      <c r="J13">
        <f>$B13*'Time Series Scaling Factors'!J14</f>
        <v>206454704688278.25</v>
      </c>
      <c r="K13">
        <f>$B13*'Time Series Scaling Factors'!K14</f>
        <v>206369558922750.41</v>
      </c>
      <c r="L13">
        <f>$B13*'Time Series Scaling Factors'!L14</f>
        <v>206494289240512.53</v>
      </c>
      <c r="M13">
        <f>$B13*'Time Series Scaling Factors'!M14</f>
        <v>206715122535744.78</v>
      </c>
      <c r="N13">
        <f>$B13*'Time Series Scaling Factors'!N14</f>
        <v>207145355513747.81</v>
      </c>
      <c r="O13">
        <f>$B13*'Time Series Scaling Factors'!O14</f>
        <v>207582171480743.78</v>
      </c>
      <c r="P13">
        <f>$B13*'Time Series Scaling Factors'!P14</f>
        <v>208640560197920.94</v>
      </c>
      <c r="Q13">
        <f>$B13*'Time Series Scaling Factors'!Q14</f>
        <v>208687637231048.5</v>
      </c>
      <c r="R13">
        <f>$B13*'Time Series Scaling Factors'!R14</f>
        <v>209036535647677.5</v>
      </c>
      <c r="S13">
        <f>$B13*'Time Series Scaling Factors'!S14</f>
        <v>209374476852364.16</v>
      </c>
      <c r="T13">
        <f>$B13*'Time Series Scaling Factors'!T14</f>
        <v>209792886435662.66</v>
      </c>
      <c r="U13">
        <f>$B13*'Time Series Scaling Factors'!U14</f>
        <v>210394710218864.75</v>
      </c>
      <c r="V13">
        <f>$B13*'Time Series Scaling Factors'!V14</f>
        <v>211901998152571.16</v>
      </c>
      <c r="W13">
        <f>$B13*'Time Series Scaling Factors'!W14</f>
        <v>212612311326743.41</v>
      </c>
      <c r="X13">
        <f>$B13*'Time Series Scaling Factors'!X14</f>
        <v>213337782699254.88</v>
      </c>
      <c r="Y13">
        <f>$B13*'Time Series Scaling Factors'!Y14</f>
        <v>213255322100289.88</v>
      </c>
      <c r="Z13">
        <f>$B13*'Time Series Scaling Factors'!Z14</f>
        <v>213601535350355.91</v>
      </c>
      <c r="AA13">
        <f>$B13*'Time Series Scaling Factors'!AA14</f>
        <v>215281713363404.78</v>
      </c>
      <c r="AB13">
        <f>$B13*'Time Series Scaling Factors'!AB14</f>
        <v>217380041104923.41</v>
      </c>
      <c r="AC13">
        <f>$B13*'Time Series Scaling Factors'!AC14</f>
        <v>221115670812760.16</v>
      </c>
      <c r="AD13">
        <f>$B13*'Time Series Scaling Factors'!AD14</f>
        <v>223235003486263</v>
      </c>
      <c r="AE13">
        <f>$B13*'Time Series Scaling Factors'!AE14</f>
        <v>224727479694735.16</v>
      </c>
    </row>
    <row r="14" spans="1:32" x14ac:dyDescent="0.25">
      <c r="A14" s="1" t="s">
        <v>222</v>
      </c>
      <c r="B14">
        <f>'Start Year Data'!B38</f>
        <v>3537592380000000</v>
      </c>
      <c r="C14">
        <f>$B14*'Time Series Scaling Factors'!C15</f>
        <v>3753373652671302.5</v>
      </c>
      <c r="D14">
        <f>$B14*'Time Series Scaling Factors'!D15</f>
        <v>3903613828223313</v>
      </c>
      <c r="E14">
        <f>$B14*'Time Series Scaling Factors'!E15</f>
        <v>4012592373862215.5</v>
      </c>
      <c r="F14">
        <f>$B14*'Time Series Scaling Factors'!F15</f>
        <v>4074283616955172</v>
      </c>
      <c r="G14">
        <f>$B14*'Time Series Scaling Factors'!G15</f>
        <v>4131141590357503.5</v>
      </c>
      <c r="H14">
        <f>$B14*'Time Series Scaling Factors'!H15</f>
        <v>4163999611313244</v>
      </c>
      <c r="I14">
        <f>$B14*'Time Series Scaling Factors'!I15</f>
        <v>4220199938847561.5</v>
      </c>
      <c r="J14">
        <f>$B14*'Time Series Scaling Factors'!J15</f>
        <v>4214492250509771.5</v>
      </c>
      <c r="K14">
        <f>$B14*'Time Series Scaling Factors'!K15</f>
        <v>4222128758611341.5</v>
      </c>
      <c r="L14">
        <f>$B14*'Time Series Scaling Factors'!L15</f>
        <v>4198785841405217.5</v>
      </c>
      <c r="M14">
        <f>$B14*'Time Series Scaling Factors'!M15</f>
        <v>4208167981006496.5</v>
      </c>
      <c r="N14">
        <f>$B14*'Time Series Scaling Factors'!N15</f>
        <v>4217377923639548.5</v>
      </c>
      <c r="O14">
        <f>$B14*'Time Series Scaling Factors'!O15</f>
        <v>4201922635113658.5</v>
      </c>
      <c r="P14">
        <f>$B14*'Time Series Scaling Factors'!P15</f>
        <v>4191115290817908</v>
      </c>
      <c r="Q14">
        <f>$B14*'Time Series Scaling Factors'!Q15</f>
        <v>4171319814345518</v>
      </c>
      <c r="R14">
        <f>$B14*'Time Series Scaling Factors'!R15</f>
        <v>4165439318411955</v>
      </c>
      <c r="S14">
        <f>$B14*'Time Series Scaling Factors'!S15</f>
        <v>4149234637229127.5</v>
      </c>
      <c r="T14">
        <f>$B14*'Time Series Scaling Factors'!T15</f>
        <v>4132353228067446</v>
      </c>
      <c r="U14">
        <f>$B14*'Time Series Scaling Factors'!U15</f>
        <v>4099936690828116.5</v>
      </c>
      <c r="V14">
        <f>$B14*'Time Series Scaling Factors'!V15</f>
        <v>4055405455715117</v>
      </c>
      <c r="W14">
        <f>$B14*'Time Series Scaling Factors'!W15</f>
        <v>4063496728682242.5</v>
      </c>
      <c r="X14">
        <f>$B14*'Time Series Scaling Factors'!X15</f>
        <v>4085437187070016</v>
      </c>
      <c r="Y14">
        <f>$B14*'Time Series Scaling Factors'!Y15</f>
        <v>4128178672843044</v>
      </c>
      <c r="Z14">
        <f>$B14*'Time Series Scaling Factors'!Z15</f>
        <v>4138370809885288.5</v>
      </c>
      <c r="AA14">
        <f>$B14*'Time Series Scaling Factors'!AA15</f>
        <v>4147339096666654.5</v>
      </c>
      <c r="AB14">
        <f>$B14*'Time Series Scaling Factors'!AB15</f>
        <v>4113865868457408.5</v>
      </c>
      <c r="AC14">
        <f>$B14*'Time Series Scaling Factors'!AC15</f>
        <v>4126482349517746.5</v>
      </c>
      <c r="AD14">
        <f>$B14*'Time Series Scaling Factors'!AD15</f>
        <v>4170591030368289.5</v>
      </c>
      <c r="AE14">
        <f>$B14*'Time Series Scaling Factors'!AE15</f>
        <v>4181397764036493.5</v>
      </c>
    </row>
    <row r="15" spans="1:32" x14ac:dyDescent="0.25">
      <c r="A15" s="1" t="s">
        <v>274</v>
      </c>
      <c r="B15">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row>
    <row r="16" spans="1:32" x14ac:dyDescent="0.25">
      <c r="A16" s="1" t="s">
        <v>235</v>
      </c>
      <c r="B16">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row>
    <row r="17" spans="1:31" x14ac:dyDescent="0.25">
      <c r="A17" s="1" t="s">
        <v>236</v>
      </c>
      <c r="B17">
        <f>'Start Year Data'!B41</f>
        <v>906213062527442.13</v>
      </c>
      <c r="C17">
        <f>$B17*'Time Series Scaling Factors'!C18</f>
        <v>816185939509617</v>
      </c>
      <c r="D17">
        <f>$B17*'Time Series Scaling Factors'!D18</f>
        <v>766506272868909.75</v>
      </c>
      <c r="E17">
        <f>$B17*'Time Series Scaling Factors'!E18</f>
        <v>835396719510392.38</v>
      </c>
      <c r="F17">
        <f>$B17*'Time Series Scaling Factors'!F18</f>
        <v>784510243652284</v>
      </c>
      <c r="G17">
        <f>$B17*'Time Series Scaling Factors'!G18</f>
        <v>717960932124664</v>
      </c>
      <c r="H17">
        <f>$B17*'Time Series Scaling Factors'!H18</f>
        <v>644078620784355.63</v>
      </c>
      <c r="I17">
        <f>$B17*'Time Series Scaling Factors'!I18</f>
        <v>578441892959339</v>
      </c>
      <c r="J17">
        <f>$B17*'Time Series Scaling Factors'!J18</f>
        <v>516728195074803.75</v>
      </c>
      <c r="K17">
        <f>$B17*'Time Series Scaling Factors'!K18</f>
        <v>491174120663586.88</v>
      </c>
      <c r="L17">
        <f>$B17*'Time Series Scaling Factors'!L18</f>
        <v>488993459606971.5</v>
      </c>
      <c r="M17">
        <f>$B17*'Time Series Scaling Factors'!M18</f>
        <v>492458120810164.38</v>
      </c>
      <c r="N17">
        <f>$B17*'Time Series Scaling Factors'!N18</f>
        <v>490302105467259.19</v>
      </c>
      <c r="O17">
        <f>$B17*'Time Series Scaling Factors'!O18</f>
        <v>485781555428373.13</v>
      </c>
      <c r="P17">
        <f>$B17*'Time Series Scaling Factors'!P18</f>
        <v>489368683675254.81</v>
      </c>
      <c r="Q17">
        <f>$B17*'Time Series Scaling Factors'!Q18</f>
        <v>483632878415954.69</v>
      </c>
      <c r="R17">
        <f>$B17*'Time Series Scaling Factors'!R18</f>
        <v>470897067397184.31</v>
      </c>
      <c r="S17">
        <f>$B17*'Time Series Scaling Factors'!S18</f>
        <v>463284864878336.13</v>
      </c>
      <c r="T17">
        <f>$B17*'Time Series Scaling Factors'!T18</f>
        <v>452284361331076.75</v>
      </c>
      <c r="U17">
        <f>$B17*'Time Series Scaling Factors'!U18</f>
        <v>445683048451540.75</v>
      </c>
      <c r="V17">
        <f>$B17*'Time Series Scaling Factors'!V18</f>
        <v>446020888572061.56</v>
      </c>
      <c r="W17">
        <f>$B17*'Time Series Scaling Factors'!W18</f>
        <v>446815851298278.69</v>
      </c>
      <c r="X17">
        <f>$B17*'Time Series Scaling Factors'!X18</f>
        <v>440574670448855.31</v>
      </c>
      <c r="Y17">
        <f>$B17*'Time Series Scaling Factors'!Y18</f>
        <v>433552165091194.75</v>
      </c>
      <c r="Z17">
        <f>$B17*'Time Series Scaling Factors'!Z18</f>
        <v>428444617842903.88</v>
      </c>
      <c r="AA17">
        <f>$B17*'Time Series Scaling Factors'!AA18</f>
        <v>423675810699061.44</v>
      </c>
      <c r="AB17">
        <f>$B17*'Time Series Scaling Factors'!AB18</f>
        <v>421442604426979.88</v>
      </c>
      <c r="AC17">
        <f>$B17*'Time Series Scaling Factors'!AC18</f>
        <v>420215164808776.44</v>
      </c>
      <c r="AD17">
        <f>$B17*'Time Series Scaling Factors'!AD18</f>
        <v>417595657743148.56</v>
      </c>
      <c r="AE17">
        <f>$B17*'Time Series Scaling Factors'!AE18</f>
        <v>411610833854030.19</v>
      </c>
    </row>
    <row r="18" spans="1:31" x14ac:dyDescent="0.25">
      <c r="A18" s="1" t="s">
        <v>223</v>
      </c>
      <c r="B18" s="227">
        <f>'growth rate gas and oil'!E78</f>
        <v>2.1824346133932648E+16</v>
      </c>
      <c r="C18" s="227">
        <f>'growth rate gas and oil'!F78</f>
        <v>2.3255085897106E+16</v>
      </c>
      <c r="D18" s="227">
        <f>'growth rate gas and oil'!G78</f>
        <v>2.4315902770290688E+16</v>
      </c>
      <c r="E18" s="227">
        <f>'growth rate gas and oil'!H78</f>
        <v>2.5080418377795212E+16</v>
      </c>
      <c r="F18" s="227">
        <f>'growth rate gas and oil'!I78</f>
        <v>2.532476908983536E+16</v>
      </c>
      <c r="G18" s="227">
        <f>'growth rate gas and oil'!J78</f>
        <v>2.5648185731522452E+16</v>
      </c>
      <c r="H18" s="227">
        <f>'growth rate gas and oil'!K78</f>
        <v>2.5799605601332724E+16</v>
      </c>
      <c r="I18" s="227">
        <f>'growth rate gas and oil'!L78</f>
        <v>2.6041094327589408E+16</v>
      </c>
      <c r="J18" s="227">
        <f>'growth rate gas and oil'!M78</f>
        <v>2.5979175816331248E+16</v>
      </c>
      <c r="K18" s="227">
        <f>'growth rate gas and oil'!N78</f>
        <v>2.5949610809125924E+16</v>
      </c>
      <c r="L18" s="227">
        <f>'growth rate gas and oil'!O78</f>
        <v>2.5804184370314396E+16</v>
      </c>
      <c r="M18" s="227">
        <f>'growth rate gas and oil'!P78</f>
        <v>2.5809843018382692E+16</v>
      </c>
      <c r="N18" s="227">
        <f>'growth rate gas and oil'!Q78</f>
        <v>2.5824408117216496E+16</v>
      </c>
      <c r="O18" s="227">
        <f>'growth rate gas and oil'!R78</f>
        <v>2.5822442288179784E+16</v>
      </c>
      <c r="P18" s="227">
        <f>'growth rate gas and oil'!S78</f>
        <v>2.5853599555664068E+16</v>
      </c>
      <c r="Q18" s="227">
        <f>'growth rate gas and oil'!T78</f>
        <v>2.5739109917528968E+16</v>
      </c>
      <c r="R18" s="227">
        <f>'growth rate gas and oil'!U78</f>
        <v>2.5625843053633732E+16</v>
      </c>
      <c r="S18" s="227">
        <f>'growth rate gas and oil'!V78</f>
        <v>2.5442988291470024E+16</v>
      </c>
      <c r="T18" s="227">
        <f>'growth rate gas and oil'!W78</f>
        <v>2.5275939774613968E+16</v>
      </c>
      <c r="U18" s="227">
        <f>'growth rate gas and oil'!X78</f>
        <v>2.5136033171436164E+16</v>
      </c>
      <c r="V18" s="227">
        <f>'growth rate gas and oil'!Y78</f>
        <v>2.4919926707113536E+16</v>
      </c>
      <c r="W18" s="227">
        <f>'growth rate gas and oil'!Z78</f>
        <v>2.4988434726295384E+16</v>
      </c>
      <c r="X18" s="227">
        <f>'growth rate gas and oil'!AA78</f>
        <v>2.5136235266010028E+16</v>
      </c>
      <c r="Y18" s="227">
        <f>'growth rate gas and oil'!AB78</f>
        <v>2.5298858115834312E+16</v>
      </c>
      <c r="Z18" s="227">
        <f>'growth rate gas and oil'!AC78</f>
        <v>2.5308691343736544E+16</v>
      </c>
      <c r="AA18" s="227">
        <f>'growth rate gas and oil'!AD78</f>
        <v>2.5290825366862896E+16</v>
      </c>
      <c r="AB18" s="227">
        <f>'growth rate gas and oil'!AE78</f>
        <v>2.5082106581962776E+16</v>
      </c>
      <c r="AC18" s="227">
        <f>'growth rate gas and oil'!AF78</f>
        <v>2.5108050217713132E+16</v>
      </c>
      <c r="AD18" s="227">
        <f>'growth rate gas and oil'!AG78</f>
        <v>2.5398206991803984E+16</v>
      </c>
      <c r="AE18" s="227">
        <f>'growth rate gas and oil'!AH78</f>
        <v>2.5537409326012248E+16</v>
      </c>
    </row>
    <row r="19" spans="1:31" x14ac:dyDescent="0.25">
      <c r="A19" s="1" t="s">
        <v>237</v>
      </c>
      <c r="B19">
        <f>'Start Year Data'!B43</f>
        <v>979835237000000</v>
      </c>
      <c r="C19">
        <f>$B19*'Time Series Scaling Factors'!C20</f>
        <v>1039601900803150.6</v>
      </c>
      <c r="D19">
        <f>$B19*'Time Series Scaling Factors'!D20</f>
        <v>1081215123075787.3</v>
      </c>
      <c r="E19">
        <f>$B19*'Time Series Scaling Factors'!E20</f>
        <v>1111399781912600.3</v>
      </c>
      <c r="F19">
        <f>$B19*'Time Series Scaling Factors'!F20</f>
        <v>1128486898602062.3</v>
      </c>
      <c r="G19">
        <f>$B19*'Time Series Scaling Factors'!G20</f>
        <v>1144235305953621.8</v>
      </c>
      <c r="H19">
        <f>$B19*'Time Series Scaling Factors'!H20</f>
        <v>1153336254647580.5</v>
      </c>
      <c r="I19">
        <f>$B19*'Time Series Scaling Factors'!I20</f>
        <v>1168902508566599.3</v>
      </c>
      <c r="J19">
        <f>$B19*'Time Series Scaling Factors'!J20</f>
        <v>1167321604506878</v>
      </c>
      <c r="K19">
        <f>$B19*'Time Series Scaling Factors'!K20</f>
        <v>1169436749193376.5</v>
      </c>
      <c r="L19">
        <f>$B19*'Time Series Scaling Factors'!L20</f>
        <v>1162971274837924</v>
      </c>
      <c r="M19">
        <f>$B19*'Time Series Scaling Factors'!M20</f>
        <v>1165569921033500.3</v>
      </c>
      <c r="N19">
        <f>$B19*'Time Series Scaling Factors'!N20</f>
        <v>1168120872458438.8</v>
      </c>
      <c r="O19">
        <f>$B19*'Time Series Scaling Factors'!O20</f>
        <v>1163840097663331</v>
      </c>
      <c r="P19">
        <f>$B19*'Time Series Scaling Factors'!P20</f>
        <v>1160846701132053.3</v>
      </c>
      <c r="Q19">
        <f>$B19*'Time Series Scaling Factors'!Q20</f>
        <v>1155363789790851</v>
      </c>
      <c r="R19">
        <f>$B19*'Time Series Scaling Factors'!R20</f>
        <v>1153735021830100.3</v>
      </c>
      <c r="S19">
        <f>$B19*'Time Series Scaling Factors'!S20</f>
        <v>1149246681761003.5</v>
      </c>
      <c r="T19">
        <f>$B19*'Time Series Scaling Factors'!T20</f>
        <v>1144570902934605.8</v>
      </c>
      <c r="U19">
        <f>$B19*'Time Series Scaling Factors'!U20</f>
        <v>1135592235514303</v>
      </c>
      <c r="V19">
        <f>$B19*'Time Series Scaling Factors'!V20</f>
        <v>1123258063392740.3</v>
      </c>
      <c r="W19">
        <f>$B19*'Time Series Scaling Factors'!W20</f>
        <v>1125499167938927.4</v>
      </c>
      <c r="X19">
        <f>$B19*'Time Series Scaling Factors'!X20</f>
        <v>1131576192065792</v>
      </c>
      <c r="Y19">
        <f>$B19*'Time Series Scaling Factors'!Y20</f>
        <v>1143414643007431.3</v>
      </c>
      <c r="Z19">
        <f>$B19*'Time Series Scaling Factors'!Z20</f>
        <v>1146237640668435</v>
      </c>
      <c r="AA19">
        <f>$B19*'Time Series Scaling Factors'!AA20</f>
        <v>1148721658740608.5</v>
      </c>
      <c r="AB19">
        <f>$B19*'Time Series Scaling Factors'!AB20</f>
        <v>1139450311176375.8</v>
      </c>
      <c r="AC19">
        <f>$B19*'Time Series Scaling Factors'!AC20</f>
        <v>1142944798777534</v>
      </c>
      <c r="AD19">
        <f>$B19*'Time Series Scaling Factors'!AD20</f>
        <v>1155161932667603.5</v>
      </c>
      <c r="AE19">
        <f>$B19*'Time Series Scaling Factors'!AE20</f>
        <v>1158155160068489.3</v>
      </c>
    </row>
    <row r="20" spans="1:31" x14ac:dyDescent="0.25">
      <c r="A20" s="1" t="s">
        <v>224</v>
      </c>
      <c r="B20">
        <f>'Start Year Data'!B44</f>
        <v>4171558240080000</v>
      </c>
      <c r="C20">
        <f>$B20*'Time Series Scaling Factors'!C21</f>
        <v>4625424853098828</v>
      </c>
      <c r="D20">
        <f>$B20*'Time Series Scaling Factors'!D21</f>
        <v>4864280614485712</v>
      </c>
      <c r="E20">
        <f>$B20*'Time Series Scaling Factors'!E21</f>
        <v>4961013021058499</v>
      </c>
      <c r="F20">
        <f>$B20*'Time Series Scaling Factors'!F21</f>
        <v>4948527905381027</v>
      </c>
      <c r="G20">
        <f>$B20*'Time Series Scaling Factors'!G21</f>
        <v>5044527959801432</v>
      </c>
      <c r="H20">
        <f>$B20*'Time Series Scaling Factors'!H21</f>
        <v>4965654823806440</v>
      </c>
      <c r="I20">
        <f>$B20*'Time Series Scaling Factors'!I21</f>
        <v>4899393625447014</v>
      </c>
      <c r="J20">
        <f>$B20*'Time Series Scaling Factors'!J21</f>
        <v>4838350585025371</v>
      </c>
      <c r="K20">
        <f>$B20*'Time Series Scaling Factors'!K21</f>
        <v>4798412980982159</v>
      </c>
      <c r="L20">
        <f>$B20*'Time Series Scaling Factors'!L21</f>
        <v>4787475926765007</v>
      </c>
      <c r="M20">
        <f>$B20*'Time Series Scaling Factors'!M21</f>
        <v>4830646597627269</v>
      </c>
      <c r="N20">
        <f>$B20*'Time Series Scaling Factors'!N21</f>
        <v>4863231505142219</v>
      </c>
      <c r="O20">
        <f>$B20*'Time Series Scaling Factors'!O21</f>
        <v>4930401296497200</v>
      </c>
      <c r="P20">
        <f>$B20*'Time Series Scaling Factors'!P21</f>
        <v>4965547650320725</v>
      </c>
      <c r="Q20">
        <f>$B20*'Time Series Scaling Factors'!Q21</f>
        <v>5039393754427458</v>
      </c>
      <c r="R20">
        <f>$B20*'Time Series Scaling Factors'!R21</f>
        <v>5071195104680187</v>
      </c>
      <c r="S20">
        <f>$B20*'Time Series Scaling Factors'!S21</f>
        <v>5071719063943679</v>
      </c>
      <c r="T20">
        <f>$B20*'Time Series Scaling Factors'!T21</f>
        <v>5147697920416130</v>
      </c>
      <c r="U20">
        <f>$B20*'Time Series Scaling Factors'!U21</f>
        <v>5139923079435804</v>
      </c>
      <c r="V20">
        <f>$B20*'Time Series Scaling Factors'!V21</f>
        <v>5174780064847900</v>
      </c>
      <c r="W20">
        <f>$B20*'Time Series Scaling Factors'!W21</f>
        <v>5265252349038458</v>
      </c>
      <c r="X20">
        <f>$B20*'Time Series Scaling Factors'!X21</f>
        <v>5339030576604240</v>
      </c>
      <c r="Y20">
        <f>$B20*'Time Series Scaling Factors'!Y21</f>
        <v>5377796417203641</v>
      </c>
      <c r="Z20">
        <f>$B20*'Time Series Scaling Factors'!Z21</f>
        <v>5406290274605572</v>
      </c>
      <c r="AA20">
        <f>$B20*'Time Series Scaling Factors'!AA21</f>
        <v>5444299351314178</v>
      </c>
      <c r="AB20">
        <f>$B20*'Time Series Scaling Factors'!AB21</f>
        <v>5474903930976428</v>
      </c>
      <c r="AC20">
        <f>$B20*'Time Series Scaling Factors'!AC21</f>
        <v>5499215640802482</v>
      </c>
      <c r="AD20">
        <f>$B20*'Time Series Scaling Factors'!AD21</f>
        <v>5527017633813301</v>
      </c>
      <c r="AE20">
        <f>$B20*'Time Series Scaling Factors'!AE21</f>
        <v>5543516396530777</v>
      </c>
    </row>
    <row r="21" spans="1:31" x14ac:dyDescent="0.25">
      <c r="A21" s="1" t="s">
        <v>238</v>
      </c>
      <c r="B21">
        <f>'Start Year Data'!B45</f>
        <v>3564295858911020.5</v>
      </c>
      <c r="C21">
        <f>$B21*'Time Series Scaling Factors'!C22</f>
        <v>3049014096978158</v>
      </c>
      <c r="D21">
        <f>$B21*'Time Series Scaling Factors'!D22</f>
        <v>2061549702866445.3</v>
      </c>
      <c r="E21">
        <f>$B21*'Time Series Scaling Factors'!E22</f>
        <v>1551409966647093</v>
      </c>
      <c r="F21">
        <f>$B21*'Time Series Scaling Factors'!F22</f>
        <v>1342902327480547.3</v>
      </c>
      <c r="G21">
        <f>$B21*'Time Series Scaling Factors'!G22</f>
        <v>1520051628548230.5</v>
      </c>
      <c r="H21">
        <f>$B21*'Time Series Scaling Factors'!H22</f>
        <v>1507475550065025.8</v>
      </c>
      <c r="I21">
        <f>$B21*'Time Series Scaling Factors'!I22</f>
        <v>1404957456510452.3</v>
      </c>
      <c r="J21">
        <f>$B21*'Time Series Scaling Factors'!J22</f>
        <v>1383904887296139.5</v>
      </c>
      <c r="K21">
        <f>$B21*'Time Series Scaling Factors'!K22</f>
        <v>1397660390780558.8</v>
      </c>
      <c r="L21">
        <f>$B21*'Time Series Scaling Factors'!L22</f>
        <v>1399148871908153.8</v>
      </c>
      <c r="M21">
        <f>$B21*'Time Series Scaling Factors'!M22</f>
        <v>1190935253705083.8</v>
      </c>
      <c r="N21">
        <f>$B21*'Time Series Scaling Factors'!N22</f>
        <v>1183664917153687.8</v>
      </c>
      <c r="O21">
        <f>$B21*'Time Series Scaling Factors'!O22</f>
        <v>1194610515748528</v>
      </c>
      <c r="P21">
        <f>$B21*'Time Series Scaling Factors'!P22</f>
        <v>1185529277353907.8</v>
      </c>
      <c r="Q21">
        <f>$B21*'Time Series Scaling Factors'!Q22</f>
        <v>1179820927170976</v>
      </c>
      <c r="R21">
        <f>$B21*'Time Series Scaling Factors'!R22</f>
        <v>1176003666366762</v>
      </c>
      <c r="S21">
        <f>$B21*'Time Series Scaling Factors'!S22</f>
        <v>1177483794626076.5</v>
      </c>
      <c r="T21">
        <f>$B21*'Time Series Scaling Factors'!T22</f>
        <v>1176143994553875.3</v>
      </c>
      <c r="U21">
        <f>$B21*'Time Series Scaling Factors'!U22</f>
        <v>1170449008960192.3</v>
      </c>
      <c r="V21">
        <f>$B21*'Time Series Scaling Factors'!V22</f>
        <v>1173957213638025.8</v>
      </c>
      <c r="W21">
        <f>$B21*'Time Series Scaling Factors'!W22</f>
        <v>1170144964554780</v>
      </c>
      <c r="X21">
        <f>$B21*'Time Series Scaling Factors'!X22</f>
        <v>1169277936827258.5</v>
      </c>
      <c r="Y21">
        <f>$B21*'Time Series Scaling Factors'!Y22</f>
        <v>1170706277303233.5</v>
      </c>
      <c r="Z21">
        <f>$B21*'Time Series Scaling Factors'!Z22</f>
        <v>1170479079286002.3</v>
      </c>
      <c r="AA21">
        <f>$B21*'Time Series Scaling Factors'!AA22</f>
        <v>1131937274465862</v>
      </c>
      <c r="AB21">
        <f>$B21*'Time Series Scaling Factors'!AB22</f>
        <v>1127004070459365.8</v>
      </c>
      <c r="AC21">
        <f>$B21*'Time Series Scaling Factors'!AC22</f>
        <v>1132134402157283</v>
      </c>
      <c r="AD21">
        <f>$B21*'Time Series Scaling Factors'!AD22</f>
        <v>1133103334877827.5</v>
      </c>
      <c r="AE21">
        <f>$B21*'Time Series Scaling Factors'!AE22</f>
        <v>1128928571311205.5</v>
      </c>
    </row>
    <row r="22" spans="1:31" x14ac:dyDescent="0.25">
      <c r="A22" s="1" t="s">
        <v>239</v>
      </c>
      <c r="B22">
        <f>'Start Year Data'!B46</f>
        <v>1345098039215686.5</v>
      </c>
      <c r="C22">
        <f>$B22*'Time Series Scaling Factors'!C23</f>
        <v>1345098039215686.5</v>
      </c>
      <c r="D22">
        <f>$B22*'Time Series Scaling Factors'!D23</f>
        <v>2690196078431373</v>
      </c>
      <c r="E22">
        <f>$B22*'Time Series Scaling Factors'!E23</f>
        <v>4035294117647059.5</v>
      </c>
      <c r="F22">
        <f>$B22*'Time Series Scaling Factors'!F23</f>
        <v>5380392156862746</v>
      </c>
      <c r="G22">
        <f>$B22*'Time Series Scaling Factors'!G23</f>
        <v>6725490196078432</v>
      </c>
      <c r="H22">
        <f>$B22*'Time Series Scaling Factors'!H23</f>
        <v>8070588235294119</v>
      </c>
      <c r="I22">
        <f>$B22*'Time Series Scaling Factors'!I23</f>
        <v>9415686274509806</v>
      </c>
      <c r="J22">
        <f>$B22*'Time Series Scaling Factors'!J23</f>
        <v>1.0760784313725492E+16</v>
      </c>
      <c r="K22">
        <f>$B22*'Time Series Scaling Factors'!K23</f>
        <v>1.2105882352941178E+16</v>
      </c>
      <c r="L22">
        <f>$B22*'Time Series Scaling Factors'!L23</f>
        <v>1.3450980392156864E+16</v>
      </c>
      <c r="M22">
        <f>$B22*'Time Series Scaling Factors'!M23</f>
        <v>1.4796078431372552E+16</v>
      </c>
      <c r="N22">
        <f>$B22*'Time Series Scaling Factors'!N23</f>
        <v>1.6141176470588238E+16</v>
      </c>
      <c r="O22">
        <f>$B22*'Time Series Scaling Factors'!O23</f>
        <v>1.7486274509803924E+16</v>
      </c>
      <c r="P22">
        <f>$B22*'Time Series Scaling Factors'!P23</f>
        <v>1.8831372549019612E+16</v>
      </c>
      <c r="Q22">
        <f>$B22*'Time Series Scaling Factors'!Q23</f>
        <v>2.0176470588235296E+16</v>
      </c>
      <c r="R22">
        <f>$B22*'Time Series Scaling Factors'!R23</f>
        <v>2.1521568627450984E+16</v>
      </c>
      <c r="S22">
        <f>$B22*'Time Series Scaling Factors'!S23</f>
        <v>2.2866666666666672E+16</v>
      </c>
      <c r="T22">
        <f>$B22*'Time Series Scaling Factors'!T23</f>
        <v>2.4211764705882356E+16</v>
      </c>
      <c r="U22">
        <f>$B22*'Time Series Scaling Factors'!U23</f>
        <v>2.5556862745098044E+16</v>
      </c>
      <c r="V22">
        <f>$B22*'Time Series Scaling Factors'!V23</f>
        <v>2.6901960784313728E+16</v>
      </c>
      <c r="W22">
        <f>$B22*'Time Series Scaling Factors'!W23</f>
        <v>2.8247058823529416E+16</v>
      </c>
      <c r="X22">
        <f>$B22*'Time Series Scaling Factors'!X23</f>
        <v>2.9592156862745104E+16</v>
      </c>
      <c r="Y22">
        <f>$B22*'Time Series Scaling Factors'!Y23</f>
        <v>3.0937254901960788E+16</v>
      </c>
      <c r="Z22">
        <f>$B22*'Time Series Scaling Factors'!Z23</f>
        <v>3.2282352941176476E+16</v>
      </c>
      <c r="AA22">
        <f>$B22*'Time Series Scaling Factors'!AA23</f>
        <v>3.3627450980392164E+16</v>
      </c>
      <c r="AB22">
        <f>$B22*'Time Series Scaling Factors'!AB23</f>
        <v>3.4972549019607848E+16</v>
      </c>
      <c r="AC22">
        <f>$B22*'Time Series Scaling Factors'!AC23</f>
        <v>3.6317647058823536E+16</v>
      </c>
      <c r="AD22">
        <f>$B22*'Time Series Scaling Factors'!AD23</f>
        <v>3.7662745098039224E+16</v>
      </c>
      <c r="AE22">
        <f>$B22*'Time Series Scaling Factors'!AE23</f>
        <v>3.9007843137254912E+16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F22"/>
  <sheetViews>
    <sheetView workbookViewId="0">
      <selection activeCell="B3" sqref="B3"/>
    </sheetView>
  </sheetViews>
  <sheetFormatPr defaultRowHeight="15" x14ac:dyDescent="0.25"/>
  <cols>
    <col min="1" max="1" width="36.28515625" customWidth="1"/>
    <col min="2" max="33" width="13" customWidth="1"/>
  </cols>
  <sheetData>
    <row r="1" spans="1:32" x14ac:dyDescent="0.2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25">
      <c r="A2" s="24" t="s">
        <v>225</v>
      </c>
      <c r="B2">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row>
    <row r="3" spans="1:32" x14ac:dyDescent="0.25">
      <c r="A3" s="1" t="s">
        <v>226</v>
      </c>
      <c r="B3">
        <f>'Start Year Data'!C27</f>
        <v>117950568000000</v>
      </c>
      <c r="C3">
        <f>$B3*'Time Series Scaling Factors'!C29</f>
        <v>103036353377412.3</v>
      </c>
      <c r="D3">
        <f>$B3*'Time Series Scaling Factors'!D29</f>
        <v>136932701884127.45</v>
      </c>
      <c r="E3">
        <f>$B3*'Time Series Scaling Factors'!E29</f>
        <v>59095514065044.016</v>
      </c>
      <c r="F3">
        <f>$B3*'Time Series Scaling Factors'!F29</f>
        <v>53145344393322.047</v>
      </c>
      <c r="G3">
        <f>$B3*'Time Series Scaling Factors'!G29</f>
        <v>57401326222819.133</v>
      </c>
      <c r="H3">
        <f>$B3*'Time Series Scaling Factors'!H29</f>
        <v>63070011316583.328</v>
      </c>
      <c r="I3">
        <f>$B3*'Time Series Scaling Factors'!I29</f>
        <v>72017402778709.875</v>
      </c>
      <c r="J3">
        <f>$B3*'Time Series Scaling Factors'!J29</f>
        <v>68704983250216.945</v>
      </c>
      <c r="K3">
        <f>$B3*'Time Series Scaling Factors'!K29</f>
        <v>71603502656142.828</v>
      </c>
      <c r="L3">
        <f>$B3*'Time Series Scaling Factors'!L29</f>
        <v>67804882492995.586</v>
      </c>
      <c r="M3">
        <f>$B3*'Time Series Scaling Factors'!M29</f>
        <v>69178592222653.828</v>
      </c>
      <c r="N3">
        <f>$B3*'Time Series Scaling Factors'!N29</f>
        <v>68781345588825.984</v>
      </c>
      <c r="O3">
        <f>$B3*'Time Series Scaling Factors'!O29</f>
        <v>69212711565436.586</v>
      </c>
      <c r="P3">
        <f>$B3*'Time Series Scaling Factors'!P29</f>
        <v>67402761667341.633</v>
      </c>
      <c r="Q3">
        <f>$B3*'Time Series Scaling Factors'!Q29</f>
        <v>66615985870077.289</v>
      </c>
      <c r="R3">
        <f>$B3*'Time Series Scaling Factors'!R29</f>
        <v>66556683202859.625</v>
      </c>
      <c r="S3">
        <f>$B3*'Time Series Scaling Factors'!S29</f>
        <v>67839408018430.516</v>
      </c>
      <c r="T3">
        <f>$B3*'Time Series Scaling Factors'!T29</f>
        <v>68677362829869.008</v>
      </c>
      <c r="U3">
        <f>$B3*'Time Series Scaling Factors'!U29</f>
        <v>69300447018306.539</v>
      </c>
      <c r="V3">
        <f>$B3*'Time Series Scaling Factors'!V29</f>
        <v>67444192297863.555</v>
      </c>
      <c r="W3">
        <f>$B3*'Time Series Scaling Factors'!W29</f>
        <v>67312995301210.805</v>
      </c>
      <c r="X3">
        <f>$B3*'Time Series Scaling Factors'!X29</f>
        <v>66310130332988.969</v>
      </c>
      <c r="Y3">
        <f>$B3*'Time Series Scaling Factors'!Y29</f>
        <v>65584281933550.984</v>
      </c>
      <c r="Z3">
        <f>$B3*'Time Series Scaling Factors'!Z29</f>
        <v>64386855474936.977</v>
      </c>
      <c r="AA3">
        <f>$B3*'Time Series Scaling Factors'!AA29</f>
        <v>62981463498409.023</v>
      </c>
      <c r="AB3">
        <f>$B3*'Time Series Scaling Factors'!AB29</f>
        <v>62834425378321.43</v>
      </c>
      <c r="AC3">
        <f>$B3*'Time Series Scaling Factors'!AC29</f>
        <v>64034288932848.477</v>
      </c>
      <c r="AD3">
        <f>$B3*'Time Series Scaling Factors'!AD29</f>
        <v>64656154573329.477</v>
      </c>
      <c r="AE3">
        <f>$B3*'Time Series Scaling Factors'!AE29</f>
        <v>63876690063804.305</v>
      </c>
    </row>
    <row r="4" spans="1:32" x14ac:dyDescent="0.25">
      <c r="A4" s="1" t="s">
        <v>216</v>
      </c>
      <c r="B4">
        <f>'Start Year Data'!C28</f>
        <v>2798295000000000</v>
      </c>
      <c r="C4">
        <f>$B4*'Time Series Scaling Factors'!C30</f>
        <v>2981649000000000</v>
      </c>
      <c r="D4">
        <f>$B4*'Time Series Scaling Factors'!D30</f>
        <v>2808482000000000</v>
      </c>
      <c r="E4">
        <f>$B4*'Time Series Scaling Factors'!E30</f>
        <v>2461069000000000.5</v>
      </c>
      <c r="F4">
        <f>$B4*'Time Series Scaling Factors'!F30</f>
        <v>2350870000000000</v>
      </c>
      <c r="G4">
        <f>$B4*'Time Series Scaling Factors'!G30</f>
        <v>2252110000000000</v>
      </c>
      <c r="H4">
        <f>$B4*'Time Series Scaling Factors'!H30</f>
        <v>2184048000000000.3</v>
      </c>
      <c r="I4">
        <f>$B4*'Time Series Scaling Factors'!I30</f>
        <v>2073739000000000.3</v>
      </c>
      <c r="J4">
        <f>$B4*'Time Series Scaling Factors'!J30</f>
        <v>2040553000000000.3</v>
      </c>
      <c r="K4">
        <f>$B4*'Time Series Scaling Factors'!K30</f>
        <v>2072865000000000.3</v>
      </c>
      <c r="L4">
        <f>$B4*'Time Series Scaling Factors'!L30</f>
        <v>2067940000000000.3</v>
      </c>
      <c r="M4">
        <f>$B4*'Time Series Scaling Factors'!M30</f>
        <v>2118680000000000</v>
      </c>
      <c r="N4">
        <f>$B4*'Time Series Scaling Factors'!N30</f>
        <v>2137902000000000</v>
      </c>
      <c r="O4">
        <f>$B4*'Time Series Scaling Factors'!O30</f>
        <v>2141702000000000</v>
      </c>
      <c r="P4">
        <f>$B4*'Time Series Scaling Factors'!P30</f>
        <v>2125696000000000</v>
      </c>
      <c r="Q4">
        <f>$B4*'Time Series Scaling Factors'!Q30</f>
        <v>2080384000000000</v>
      </c>
      <c r="R4">
        <f>$B4*'Time Series Scaling Factors'!R30</f>
        <v>2079351000000000</v>
      </c>
      <c r="S4">
        <f>$B4*'Time Series Scaling Factors'!S30</f>
        <v>2136969000000000.3</v>
      </c>
      <c r="T4">
        <f>$B4*'Time Series Scaling Factors'!T30</f>
        <v>2110060000000000</v>
      </c>
      <c r="U4">
        <f>$B4*'Time Series Scaling Factors'!U30</f>
        <v>2231398000000000</v>
      </c>
      <c r="V4">
        <f>$B4*'Time Series Scaling Factors'!V30</f>
        <v>2256781000000000</v>
      </c>
      <c r="W4">
        <f>$B4*'Time Series Scaling Factors'!W30</f>
        <v>2269709000000000</v>
      </c>
      <c r="X4">
        <f>$B4*'Time Series Scaling Factors'!X30</f>
        <v>2318002000000000</v>
      </c>
      <c r="Y4">
        <f>$B4*'Time Series Scaling Factors'!Y30</f>
        <v>2401960000000000</v>
      </c>
      <c r="Z4">
        <f>$B4*'Time Series Scaling Factors'!Z30</f>
        <v>2477401000000000</v>
      </c>
      <c r="AA4">
        <f>$B4*'Time Series Scaling Factors'!AA30</f>
        <v>2508059000000000</v>
      </c>
      <c r="AB4">
        <f>$B4*'Time Series Scaling Factors'!AB30</f>
        <v>2535450000000000</v>
      </c>
      <c r="AC4">
        <f>$B4*'Time Series Scaling Factors'!AC30</f>
        <v>2582582000000000</v>
      </c>
      <c r="AD4">
        <f>$B4*'Time Series Scaling Factors'!AD30</f>
        <v>2599269000000000</v>
      </c>
      <c r="AE4">
        <f>$B4*'Time Series Scaling Factors'!AE30</f>
        <v>2627204000000000</v>
      </c>
    </row>
    <row r="5" spans="1:32" x14ac:dyDescent="0.25">
      <c r="A5" s="1" t="s">
        <v>227</v>
      </c>
      <c r="B5">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row>
    <row r="6" spans="1:32" x14ac:dyDescent="0.25">
      <c r="A6" s="1" t="s">
        <v>228</v>
      </c>
      <c r="B6">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row>
    <row r="7" spans="1:32" x14ac:dyDescent="0.25">
      <c r="A7" s="1" t="s">
        <v>229</v>
      </c>
      <c r="B7">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row>
    <row r="8" spans="1:32" x14ac:dyDescent="0.25">
      <c r="A8" s="1" t="s">
        <v>230</v>
      </c>
      <c r="B8">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row>
    <row r="9" spans="1:32" x14ac:dyDescent="0.25">
      <c r="A9" s="1" t="s">
        <v>219</v>
      </c>
      <c r="B9">
        <f>'Start Year Data'!C33</f>
        <v>5522103312930.1787</v>
      </c>
      <c r="C9">
        <f>$B9*'Time Series Scaling Factors'!C35</f>
        <v>5522103312930.1787</v>
      </c>
      <c r="D9">
        <f>$B9*'Time Series Scaling Factors'!D35</f>
        <v>5522103312930.1787</v>
      </c>
      <c r="E9">
        <f>$B9*'Time Series Scaling Factors'!E35</f>
        <v>5522103312930.1787</v>
      </c>
      <c r="F9">
        <f>$B9*'Time Series Scaling Factors'!F35</f>
        <v>5522103312930.1787</v>
      </c>
      <c r="G9">
        <f>$B9*'Time Series Scaling Factors'!G35</f>
        <v>5522103312930.1787</v>
      </c>
      <c r="H9">
        <f>$B9*'Time Series Scaling Factors'!H35</f>
        <v>5522103312930.1787</v>
      </c>
      <c r="I9">
        <f>$B9*'Time Series Scaling Factors'!I35</f>
        <v>5522103312930.1787</v>
      </c>
      <c r="J9">
        <f>$B9*'Time Series Scaling Factors'!J35</f>
        <v>5522103312930.1787</v>
      </c>
      <c r="K9">
        <f>$B9*'Time Series Scaling Factors'!K35</f>
        <v>5522103312930.1787</v>
      </c>
      <c r="L9">
        <f>$B9*'Time Series Scaling Factors'!L35</f>
        <v>5522103312930.1787</v>
      </c>
      <c r="M9">
        <f>$B9*'Time Series Scaling Factors'!M35</f>
        <v>5522103312930.1787</v>
      </c>
      <c r="N9">
        <f>$B9*'Time Series Scaling Factors'!N35</f>
        <v>5522103312930.1787</v>
      </c>
      <c r="O9">
        <f>$B9*'Time Series Scaling Factors'!O35</f>
        <v>5522103312930.1787</v>
      </c>
      <c r="P9">
        <f>$B9*'Time Series Scaling Factors'!P35</f>
        <v>5522103312930.1787</v>
      </c>
      <c r="Q9">
        <f>$B9*'Time Series Scaling Factors'!Q35</f>
        <v>5522103312930.1787</v>
      </c>
      <c r="R9">
        <f>$B9*'Time Series Scaling Factors'!R35</f>
        <v>5522103312930.1787</v>
      </c>
      <c r="S9">
        <f>$B9*'Time Series Scaling Factors'!S35</f>
        <v>5522103312930.1787</v>
      </c>
      <c r="T9">
        <f>$B9*'Time Series Scaling Factors'!T35</f>
        <v>5522103312930.1787</v>
      </c>
      <c r="U9">
        <f>$B9*'Time Series Scaling Factors'!U35</f>
        <v>5522103312930.1787</v>
      </c>
      <c r="V9">
        <f>$B9*'Time Series Scaling Factors'!V35</f>
        <v>5522103312930.1787</v>
      </c>
      <c r="W9">
        <f>$B9*'Time Series Scaling Factors'!W35</f>
        <v>5522103312930.1787</v>
      </c>
      <c r="X9">
        <f>$B9*'Time Series Scaling Factors'!X35</f>
        <v>5522103312930.1787</v>
      </c>
      <c r="Y9">
        <f>$B9*'Time Series Scaling Factors'!Y35</f>
        <v>5522103312930.1787</v>
      </c>
      <c r="Z9">
        <f>$B9*'Time Series Scaling Factors'!Z35</f>
        <v>5522103312930.1787</v>
      </c>
      <c r="AA9">
        <f>$B9*'Time Series Scaling Factors'!AA35</f>
        <v>5522103312930.1787</v>
      </c>
      <c r="AB9">
        <f>$B9*'Time Series Scaling Factors'!AB35</f>
        <v>5522103312930.1787</v>
      </c>
      <c r="AC9">
        <f>$B9*'Time Series Scaling Factors'!AC35</f>
        <v>5522103312930.1787</v>
      </c>
      <c r="AD9">
        <f>$B9*'Time Series Scaling Factors'!AD35</f>
        <v>5522103312930.1787</v>
      </c>
      <c r="AE9">
        <f>$B9*'Time Series Scaling Factors'!AE35</f>
        <v>5522103312930.1787</v>
      </c>
    </row>
    <row r="10" spans="1:32" x14ac:dyDescent="0.25">
      <c r="A10" s="1" t="s">
        <v>220</v>
      </c>
      <c r="B10">
        <f>'Start Year Data'!C34</f>
        <v>59529362424000</v>
      </c>
      <c r="C10">
        <f>$B10*'Time Series Scaling Factors'!C36</f>
        <v>60070811101686.063</v>
      </c>
      <c r="D10">
        <f>$B10*'Time Series Scaling Factors'!D36</f>
        <v>61086756347521.961</v>
      </c>
      <c r="E10">
        <f>$B10*'Time Series Scaling Factors'!E36</f>
        <v>50871598825176.734</v>
      </c>
      <c r="F10">
        <f>$B10*'Time Series Scaling Factors'!F36</f>
        <v>50922166349837.758</v>
      </c>
      <c r="G10">
        <f>$B10*'Time Series Scaling Factors'!G36</f>
        <v>50944622572097.367</v>
      </c>
      <c r="H10">
        <f>$B10*'Time Series Scaling Factors'!H36</f>
        <v>50401608649014.914</v>
      </c>
      <c r="I10">
        <f>$B10*'Time Series Scaling Factors'!I36</f>
        <v>49404484216776.023</v>
      </c>
      <c r="J10">
        <f>$B10*'Time Series Scaling Factors'!J36</f>
        <v>48443915838311.063</v>
      </c>
      <c r="K10">
        <f>$B10*'Time Series Scaling Factors'!K36</f>
        <v>48023028924987.844</v>
      </c>
      <c r="L10">
        <f>$B10*'Time Series Scaling Factors'!L36</f>
        <v>48046671704241.492</v>
      </c>
      <c r="M10">
        <f>$B10*'Time Series Scaling Factors'!M36</f>
        <v>47221585413192.125</v>
      </c>
      <c r="N10">
        <f>$B10*'Time Series Scaling Factors'!N36</f>
        <v>46933580260255</v>
      </c>
      <c r="O10">
        <f>$B10*'Time Series Scaling Factors'!O36</f>
        <v>46512655478091.539</v>
      </c>
      <c r="P10">
        <f>$B10*'Time Series Scaling Factors'!P36</f>
        <v>46476061555477.383</v>
      </c>
      <c r="Q10">
        <f>$B10*'Time Series Scaling Factors'!Q36</f>
        <v>46332993077067.961</v>
      </c>
      <c r="R10">
        <f>$B10*'Time Series Scaling Factors'!R36</f>
        <v>46468904344672.883</v>
      </c>
      <c r="S10">
        <f>$B10*'Time Series Scaling Factors'!S36</f>
        <v>46516467608008.578</v>
      </c>
      <c r="T10">
        <f>$B10*'Time Series Scaling Factors'!T36</f>
        <v>46614926592620.672</v>
      </c>
      <c r="U10">
        <f>$B10*'Time Series Scaling Factors'!U36</f>
        <v>46735311635729.07</v>
      </c>
      <c r="V10">
        <f>$B10*'Time Series Scaling Factors'!V36</f>
        <v>46999875976560.477</v>
      </c>
      <c r="W10">
        <f>$B10*'Time Series Scaling Factors'!W36</f>
        <v>46940636487485.531</v>
      </c>
      <c r="X10">
        <f>$B10*'Time Series Scaling Factors'!X36</f>
        <v>47025046132370.289</v>
      </c>
      <c r="Y10">
        <f>$B10*'Time Series Scaling Factors'!Y36</f>
        <v>46921083542977.305</v>
      </c>
      <c r="Z10">
        <f>$B10*'Time Series Scaling Factors'!Z36</f>
        <v>47305035714124.25</v>
      </c>
      <c r="AA10">
        <f>$B10*'Time Series Scaling Factors'!AA36</f>
        <v>46988136636087.492</v>
      </c>
      <c r="AB10">
        <f>$B10*'Time Series Scaling Factors'!AB36</f>
        <v>47261890482149.352</v>
      </c>
      <c r="AC10">
        <f>$B10*'Time Series Scaling Factors'!AC36</f>
        <v>48178859202556.609</v>
      </c>
      <c r="AD10">
        <f>$B10*'Time Series Scaling Factors'!AD36</f>
        <v>48430055842784.898</v>
      </c>
      <c r="AE10">
        <f>$B10*'Time Series Scaling Factors'!AE36</f>
        <v>47558769566648.32</v>
      </c>
    </row>
    <row r="11" spans="1:32" x14ac:dyDescent="0.25">
      <c r="A11" s="1" t="s">
        <v>231</v>
      </c>
      <c r="B11">
        <f>'Start Year Data'!C35</f>
        <v>320229375000000</v>
      </c>
      <c r="C11">
        <f>$B11*'Time Series Scaling Factors'!C37</f>
        <v>323142017846987.44</v>
      </c>
      <c r="D11">
        <f>$B11*'Time Series Scaling Factors'!D37</f>
        <v>328607144598909.19</v>
      </c>
      <c r="E11">
        <f>$B11*'Time Series Scaling Factors'!E37</f>
        <v>273656219950867.97</v>
      </c>
      <c r="F11">
        <f>$B11*'Time Series Scaling Factors'!F37</f>
        <v>273928240448956.97</v>
      </c>
      <c r="G11">
        <f>$B11*'Time Series Scaling Factors'!G37</f>
        <v>274049040365607.13</v>
      </c>
      <c r="H11">
        <f>$B11*'Time Series Scaling Factors'!H37</f>
        <v>271127977513187.16</v>
      </c>
      <c r="I11">
        <f>$B11*'Time Series Scaling Factors'!I37</f>
        <v>265764094536265.56</v>
      </c>
      <c r="J11">
        <f>$B11*'Time Series Scaling Factors'!J37</f>
        <v>260596859428157.22</v>
      </c>
      <c r="K11">
        <f>$B11*'Time Series Scaling Factors'!K37</f>
        <v>258332760709289.78</v>
      </c>
      <c r="L11">
        <f>$B11*'Time Series Scaling Factors'!L37</f>
        <v>258459943533284</v>
      </c>
      <c r="M11">
        <f>$B11*'Time Series Scaling Factors'!M37</f>
        <v>254021514217983.88</v>
      </c>
      <c r="N11">
        <f>$B11*'Time Series Scaling Factors'!N37</f>
        <v>252472233218383.38</v>
      </c>
      <c r="O11">
        <f>$B11*'Time Series Scaling Factors'!O37</f>
        <v>250207930789707.06</v>
      </c>
      <c r="P11">
        <f>$B11*'Time Series Scaling Factors'!P37</f>
        <v>250011079211084.97</v>
      </c>
      <c r="Q11">
        <f>$B11*'Time Series Scaling Factors'!Q37</f>
        <v>249241463553236.44</v>
      </c>
      <c r="R11">
        <f>$B11*'Time Series Scaling Factors'!R37</f>
        <v>249972578057211.66</v>
      </c>
      <c r="S11">
        <f>$B11*'Time Series Scaling Factors'!S37</f>
        <v>250228437577131.66</v>
      </c>
      <c r="T11">
        <f>$B11*'Time Series Scaling Factors'!T37</f>
        <v>250758083080150.75</v>
      </c>
      <c r="U11">
        <f>$B11*'Time Series Scaling Factors'!U37</f>
        <v>251405676562496.03</v>
      </c>
      <c r="V11">
        <f>$B11*'Time Series Scaling Factors'!V37</f>
        <v>252828861190416.22</v>
      </c>
      <c r="W11">
        <f>$B11*'Time Series Scaling Factors'!W37</f>
        <v>252510191146099.75</v>
      </c>
      <c r="X11">
        <f>$B11*'Time Series Scaling Factors'!X37</f>
        <v>252964260310034.22</v>
      </c>
      <c r="Y11">
        <f>$B11*'Time Series Scaling Factors'!Y37</f>
        <v>252405008981461.69</v>
      </c>
      <c r="Z11">
        <f>$B11*'Time Series Scaling Factors'!Z37</f>
        <v>254470422733427.38</v>
      </c>
      <c r="AA11">
        <f>$B11*'Time Series Scaling Factors'!AA37</f>
        <v>252765711149671.66</v>
      </c>
      <c r="AB11">
        <f>$B11*'Time Series Scaling Factors'!AB37</f>
        <v>254238329357873.59</v>
      </c>
      <c r="AC11">
        <f>$B11*'Time Series Scaling Factors'!AC37</f>
        <v>259171026572721.97</v>
      </c>
      <c r="AD11">
        <f>$B11*'Time Series Scaling Factors'!AD37</f>
        <v>260522301638116.84</v>
      </c>
      <c r="AE11">
        <f>$B11*'Time Series Scaling Factors'!AE37</f>
        <v>255835346356015.47</v>
      </c>
    </row>
    <row r="12" spans="1:32" x14ac:dyDescent="0.25">
      <c r="A12" s="1" t="s">
        <v>232</v>
      </c>
      <c r="B12">
        <f>'Start Year Data'!C36</f>
        <v>7285809312000</v>
      </c>
      <c r="C12">
        <f>$B12*'Time Series Scaling Factors'!C38</f>
        <v>7352077312482.8135</v>
      </c>
      <c r="D12">
        <f>$B12*'Time Series Scaling Factors'!D38</f>
        <v>7476419032790.0537</v>
      </c>
      <c r="E12">
        <f>$B12*'Time Series Scaling Factors'!E38</f>
        <v>6226184076975.3057</v>
      </c>
      <c r="F12">
        <f>$B12*'Time Series Scaling Factors'!F38</f>
        <v>6232373045360.957</v>
      </c>
      <c r="G12">
        <f>$B12*'Time Series Scaling Factors'!G38</f>
        <v>6235121466418.8887</v>
      </c>
      <c r="H12">
        <f>$B12*'Time Series Scaling Factors'!H38</f>
        <v>6168661895272.1172</v>
      </c>
      <c r="I12">
        <f>$B12*'Time Series Scaling Factors'!I38</f>
        <v>6046623657706.5176</v>
      </c>
      <c r="J12">
        <f>$B12*'Time Series Scaling Factors'!J38</f>
        <v>5929059522099.1914</v>
      </c>
      <c r="K12">
        <f>$B12*'Time Series Scaling Factors'!K38</f>
        <v>5877547097515.3701</v>
      </c>
      <c r="L12">
        <f>$B12*'Time Series Scaling Factors'!L38</f>
        <v>5880440741495.9814</v>
      </c>
      <c r="M12">
        <f>$B12*'Time Series Scaling Factors'!M38</f>
        <v>5779458282794.0986</v>
      </c>
      <c r="N12">
        <f>$B12*'Time Series Scaling Factors'!N38</f>
        <v>5744209280625.5928</v>
      </c>
      <c r="O12">
        <f>$B12*'Time Series Scaling Factors'!O38</f>
        <v>5692692221267.6436</v>
      </c>
      <c r="P12">
        <f>$B12*'Time Series Scaling Factors'!P38</f>
        <v>5688213484535.2412</v>
      </c>
      <c r="Q12">
        <f>$B12*'Time Series Scaling Factors'!Q38</f>
        <v>5670703307879.4805</v>
      </c>
      <c r="R12">
        <f>$B12*'Time Series Scaling Factors'!R38</f>
        <v>5687337512225.04</v>
      </c>
      <c r="S12">
        <f>$B12*'Time Series Scaling Factors'!S38</f>
        <v>5693158788529.8672</v>
      </c>
      <c r="T12">
        <f>$B12*'Time Series Scaling Factors'!T38</f>
        <v>5705209201262.7891</v>
      </c>
      <c r="U12">
        <f>$B12*'Time Series Scaling Factors'!U38</f>
        <v>5719943148215.8486</v>
      </c>
      <c r="V12">
        <f>$B12*'Time Series Scaling Factors'!V38</f>
        <v>5752323225199.0938</v>
      </c>
      <c r="W12">
        <f>$B12*'Time Series Scaling Factors'!W38</f>
        <v>5745072893538.1191</v>
      </c>
      <c r="X12">
        <f>$B12*'Time Series Scaling Factors'!X38</f>
        <v>5755403805069.5361</v>
      </c>
      <c r="Y12">
        <f>$B12*'Time Series Scaling Factors'!Y38</f>
        <v>5742679805163.3369</v>
      </c>
      <c r="Z12">
        <f>$B12*'Time Series Scaling Factors'!Z38</f>
        <v>5789671780047.6035</v>
      </c>
      <c r="AA12">
        <f>$B12*'Time Series Scaling Factors'!AA38</f>
        <v>5750886445219.3994</v>
      </c>
      <c r="AB12">
        <f>$B12*'Time Series Scaling Factors'!AB38</f>
        <v>5784391227391.0488</v>
      </c>
      <c r="AC12">
        <f>$B12*'Time Series Scaling Factors'!AC38</f>
        <v>5896619193052.2842</v>
      </c>
      <c r="AD12">
        <f>$B12*'Time Series Scaling Factors'!AD38</f>
        <v>5927363194768.3271</v>
      </c>
      <c r="AE12">
        <f>$B12*'Time Series Scaling Factors'!AE38</f>
        <v>5820726311630.2266</v>
      </c>
    </row>
    <row r="13" spans="1:32" x14ac:dyDescent="0.25">
      <c r="A13" s="1" t="s">
        <v>233</v>
      </c>
      <c r="B13">
        <f>'Start Year Data'!C37</f>
        <v>74398997000000</v>
      </c>
      <c r="C13">
        <f>$B13*'Time Series Scaling Factors'!C39</f>
        <v>75075692279547.938</v>
      </c>
      <c r="D13">
        <f>$B13*'Time Series Scaling Factors'!D39</f>
        <v>76345406992075.016</v>
      </c>
      <c r="E13">
        <f>$B13*'Time Series Scaling Factors'!E39</f>
        <v>63578640426587.867</v>
      </c>
      <c r="F13">
        <f>$B13*'Time Series Scaling Factors'!F39</f>
        <v>63641839039211.281</v>
      </c>
      <c r="G13">
        <f>$B13*'Time Series Scaling Factors'!G39</f>
        <v>63669904523948.445</v>
      </c>
      <c r="H13">
        <f>$B13*'Time Series Scaling Factors'!H39</f>
        <v>62991253021743.18</v>
      </c>
      <c r="I13">
        <f>$B13*'Time Series Scaling Factors'!I39</f>
        <v>61745060309071.703</v>
      </c>
      <c r="J13">
        <f>$B13*'Time Series Scaling Factors'!J39</f>
        <v>60544554861042.625</v>
      </c>
      <c r="K13">
        <f>$B13*'Time Series Scaling Factors'!K39</f>
        <v>60018536054077.383</v>
      </c>
      <c r="L13">
        <f>$B13*'Time Series Scaling Factors'!L39</f>
        <v>60048084481796.727</v>
      </c>
      <c r="M13">
        <f>$B13*'Time Series Scaling Factors'!M39</f>
        <v>59016902725551.773</v>
      </c>
      <c r="N13">
        <f>$B13*'Time Series Scaling Factors'!N39</f>
        <v>58656957756601.203</v>
      </c>
      <c r="O13">
        <f>$B13*'Time Series Scaling Factors'!O39</f>
        <v>58130891621668.453</v>
      </c>
      <c r="P13">
        <f>$B13*'Time Series Scaling Factors'!P39</f>
        <v>58085157029058.539</v>
      </c>
      <c r="Q13">
        <f>$B13*'Time Series Scaling Factors'!Q39</f>
        <v>57906351967781.992</v>
      </c>
      <c r="R13">
        <f>$B13*'Time Series Scaling Factors'!R39</f>
        <v>58076212043197.961</v>
      </c>
      <c r="S13">
        <f>$B13*'Time Series Scaling Factors'!S39</f>
        <v>58135655970398.422</v>
      </c>
      <c r="T13">
        <f>$B13*'Time Series Scaling Factors'!T39</f>
        <v>58258708685940.781</v>
      </c>
      <c r="U13">
        <f>$B13*'Time Series Scaling Factors'!U39</f>
        <v>58409164294675.063</v>
      </c>
      <c r="V13">
        <f>$B13*'Time Series Scaling Factors'!V39</f>
        <v>58739813251733.055</v>
      </c>
      <c r="W13">
        <f>$B13*'Time Series Scaling Factors'!W39</f>
        <v>58665776534548.406</v>
      </c>
      <c r="X13">
        <f>$B13*'Time Series Scaling Factors'!X39</f>
        <v>58771270574142.219</v>
      </c>
      <c r="Y13">
        <f>$B13*'Time Series Scaling Factors'!Y39</f>
        <v>58641339527320.82</v>
      </c>
      <c r="Z13">
        <f>$B13*'Time Series Scaling Factors'!Z39</f>
        <v>59121197789968.5</v>
      </c>
      <c r="AA13">
        <f>$B13*'Time Series Scaling Factors'!AA39</f>
        <v>58725141581803</v>
      </c>
      <c r="AB13">
        <f>$B13*'Time Series Scaling Factors'!AB39</f>
        <v>59067275458978.273</v>
      </c>
      <c r="AC13">
        <f>$B13*'Time Series Scaling Factors'!AC39</f>
        <v>60213290640406.938</v>
      </c>
      <c r="AD13">
        <f>$B13*'Time Series Scaling Factors'!AD39</f>
        <v>60527232824931.664</v>
      </c>
      <c r="AE13">
        <f>$B13*'Time Series Scaling Factors'!AE39</f>
        <v>59438310948316.828</v>
      </c>
    </row>
    <row r="14" spans="1:32" x14ac:dyDescent="0.25">
      <c r="A14" s="1" t="s">
        <v>222</v>
      </c>
      <c r="B14">
        <f>'Start Year Data'!C38</f>
        <v>338510340000000</v>
      </c>
      <c r="C14">
        <f>$B14*'Time Series Scaling Factors'!C40</f>
        <v>341589257168146.38</v>
      </c>
      <c r="D14">
        <f>$B14*'Time Series Scaling Factors'!D40</f>
        <v>347366372134367.5</v>
      </c>
      <c r="E14">
        <f>$B14*'Time Series Scaling Factors'!E40</f>
        <v>289278458788120.56</v>
      </c>
      <c r="F14">
        <f>$B14*'Time Series Scaling Factors'!F40</f>
        <v>289566008146436.25</v>
      </c>
      <c r="G14">
        <f>$B14*'Time Series Scaling Factors'!G40</f>
        <v>289693704179497.56</v>
      </c>
      <c r="H14">
        <f>$B14*'Time Series Scaling Factors'!H40</f>
        <v>286605886332262.13</v>
      </c>
      <c r="I14">
        <f>$B14*'Time Series Scaling Factors'!I40</f>
        <v>280935794854121.06</v>
      </c>
      <c r="J14">
        <f>$B14*'Time Series Scaling Factors'!J40</f>
        <v>275473577300513.75</v>
      </c>
      <c r="K14">
        <f>$B14*'Time Series Scaling Factors'!K40</f>
        <v>273080227761242.47</v>
      </c>
      <c r="L14">
        <f>$B14*'Time Series Scaling Factors'!L40</f>
        <v>273214671083290.75</v>
      </c>
      <c r="M14">
        <f>$B14*'Time Series Scaling Factors'!M40</f>
        <v>268522864728585.75</v>
      </c>
      <c r="N14">
        <f>$B14*'Time Series Scaling Factors'!N40</f>
        <v>266885139776181.53</v>
      </c>
      <c r="O14">
        <f>$B14*'Time Series Scaling Factors'!O40</f>
        <v>264491574897900</v>
      </c>
      <c r="P14">
        <f>$B14*'Time Series Scaling Factors'!P40</f>
        <v>264283485634356</v>
      </c>
      <c r="Q14">
        <f>$B14*'Time Series Scaling Factors'!Q40</f>
        <v>263469934853739.38</v>
      </c>
      <c r="R14">
        <f>$B14*'Time Series Scaling Factors'!R40</f>
        <v>264242786561424.16</v>
      </c>
      <c r="S14">
        <f>$B14*'Time Series Scaling Factors'!S40</f>
        <v>264513252358262.31</v>
      </c>
      <c r="T14">
        <f>$B14*'Time Series Scaling Factors'!T40</f>
        <v>265073133784838.06</v>
      </c>
      <c r="U14">
        <f>$B14*'Time Series Scaling Factors'!U40</f>
        <v>265757696498332.06</v>
      </c>
      <c r="V14">
        <f>$B14*'Time Series Scaling Factors'!V40</f>
        <v>267262126603409.19</v>
      </c>
      <c r="W14">
        <f>$B14*'Time Series Scaling Factors'!W40</f>
        <v>266925264611752.78</v>
      </c>
      <c r="X14">
        <f>$B14*'Time Series Scaling Factors'!X40</f>
        <v>267405255265536.44</v>
      </c>
      <c r="Y14">
        <f>$B14*'Time Series Scaling Factors'!Y40</f>
        <v>266814077902808.44</v>
      </c>
      <c r="Z14">
        <f>$B14*'Time Series Scaling Factors'!Z40</f>
        <v>268997400127443.72</v>
      </c>
      <c r="AA14">
        <f>$B14*'Time Series Scaling Factors'!AA40</f>
        <v>267195371510240.56</v>
      </c>
      <c r="AB14">
        <f>$B14*'Time Series Scaling Factors'!AB40</f>
        <v>268752057215131.41</v>
      </c>
      <c r="AC14">
        <f>$B14*'Time Series Scaling Factors'!AC40</f>
        <v>273966347788303.78</v>
      </c>
      <c r="AD14">
        <f>$B14*'Time Series Scaling Factors'!AD40</f>
        <v>275394763222772.72</v>
      </c>
      <c r="AE14">
        <f>$B14*'Time Series Scaling Factors'!AE40</f>
        <v>270440243275597.56</v>
      </c>
    </row>
    <row r="15" spans="1:32" x14ac:dyDescent="0.25">
      <c r="A15" s="1" t="s">
        <v>234</v>
      </c>
      <c r="B15">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row>
    <row r="16" spans="1:32" x14ac:dyDescent="0.25">
      <c r="A16" s="1" t="s">
        <v>235</v>
      </c>
      <c r="B16">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row>
    <row r="17" spans="1:31" x14ac:dyDescent="0.25">
      <c r="A17" s="1" t="s">
        <v>236</v>
      </c>
      <c r="B17">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row>
    <row r="18" spans="1:31" x14ac:dyDescent="0.25">
      <c r="A18" s="1" t="s">
        <v>223</v>
      </c>
      <c r="B18">
        <f>'Start Year Data'!C42</f>
        <v>1.269962477E+16</v>
      </c>
      <c r="C18">
        <f>$B18*'Time Series Scaling Factors'!C44</f>
        <v>1.2676687477324512E+16</v>
      </c>
      <c r="D18">
        <f>$B18*'Time Series Scaling Factors'!D44</f>
        <v>1.3550034867683032E+16</v>
      </c>
      <c r="E18">
        <f>$B18*'Time Series Scaling Factors'!E44</f>
        <v>1.4163107484376542E+16</v>
      </c>
      <c r="F18">
        <f>$B18*'Time Series Scaling Factors'!F44</f>
        <v>1.4033955351231016E+16</v>
      </c>
      <c r="G18">
        <f>$B18*'Time Series Scaling Factors'!G44</f>
        <v>1.3758249368354098E+16</v>
      </c>
      <c r="H18">
        <f>$B18*'Time Series Scaling Factors'!H44</f>
        <v>1.3993542069704752E+16</v>
      </c>
      <c r="I18">
        <f>$B18*'Time Series Scaling Factors'!I44</f>
        <v>1.3965416721784094E+16</v>
      </c>
      <c r="J18">
        <f>$B18*'Time Series Scaling Factors'!J44</f>
        <v>1.4204964948831606E+16</v>
      </c>
      <c r="K18">
        <f>$B18*'Time Series Scaling Factors'!K44</f>
        <v>1.4294259467025376E+16</v>
      </c>
      <c r="L18">
        <f>$B18*'Time Series Scaling Factors'!L44</f>
        <v>1.4383517307557462E+16</v>
      </c>
      <c r="M18">
        <f>$B18*'Time Series Scaling Factors'!M44</f>
        <v>1.4414392563162862E+16</v>
      </c>
      <c r="N18">
        <f>$B18*'Time Series Scaling Factors'!N44</f>
        <v>1.4248330782123414E+16</v>
      </c>
      <c r="O18">
        <f>$B18*'Time Series Scaling Factors'!O44</f>
        <v>1.4404661979518158E+16</v>
      </c>
      <c r="P18">
        <f>$B18*'Time Series Scaling Factors'!P44</f>
        <v>1.453485942602167E+16</v>
      </c>
      <c r="Q18">
        <f>$B18*'Time Series Scaling Factors'!Q44</f>
        <v>1.452775312907044E+16</v>
      </c>
      <c r="R18">
        <f>$B18*'Time Series Scaling Factors'!R44</f>
        <v>1.4494235247940724E+16</v>
      </c>
      <c r="S18">
        <f>$B18*'Time Series Scaling Factors'!S44</f>
        <v>1.4555673082085668E+16</v>
      </c>
      <c r="T18">
        <f>$B18*'Time Series Scaling Factors'!T44</f>
        <v>1.4656979534480876E+16</v>
      </c>
      <c r="U18">
        <f>$B18*'Time Series Scaling Factors'!U44</f>
        <v>1.4712801101680492E+16</v>
      </c>
      <c r="V18">
        <f>$B18*'Time Series Scaling Factors'!V44</f>
        <v>1.5029138598170696E+16</v>
      </c>
      <c r="W18">
        <f>$B18*'Time Series Scaling Factors'!W44</f>
        <v>1.4971712383272414E+16</v>
      </c>
      <c r="X18">
        <f>$B18*'Time Series Scaling Factors'!X44</f>
        <v>1.48135216284303E+16</v>
      </c>
      <c r="Y18">
        <f>$B18*'Time Series Scaling Factors'!Y44</f>
        <v>1.457088330838593E+16</v>
      </c>
      <c r="Z18">
        <f>$B18*'Time Series Scaling Factors'!Z44</f>
        <v>1.445684328879566E+16</v>
      </c>
      <c r="AA18">
        <f>$B18*'Time Series Scaling Factors'!AA44</f>
        <v>1.4204053508938764E+16</v>
      </c>
      <c r="AB18">
        <f>$B18*'Time Series Scaling Factors'!AB44</f>
        <v>1.4233938467678702E+16</v>
      </c>
      <c r="AC18">
        <f>$B18*'Time Series Scaling Factors'!AC44</f>
        <v>1.4114277596435392E+16</v>
      </c>
      <c r="AD18">
        <f>$B18*'Time Series Scaling Factors'!AD44</f>
        <v>1.3808784767563542E+16</v>
      </c>
      <c r="AE18">
        <f>$B18*'Time Series Scaling Factors'!AE44</f>
        <v>1.3577132324135004E+16</v>
      </c>
    </row>
    <row r="19" spans="1:31" x14ac:dyDescent="0.25">
      <c r="A19" s="1" t="s">
        <v>237</v>
      </c>
      <c r="B19">
        <f>'Start Year Data'!C43</f>
        <v>433897305000000</v>
      </c>
      <c r="C19">
        <f>$B19*'Time Series Scaling Factors'!C45</f>
        <v>437843813285616.75</v>
      </c>
      <c r="D19">
        <f>$B19*'Time Series Scaling Factors'!D45</f>
        <v>445248829671581.56</v>
      </c>
      <c r="E19">
        <f>$B19*'Time Series Scaling Factors'!E45</f>
        <v>370792643033353.38</v>
      </c>
      <c r="F19">
        <f>$B19*'Time Series Scaling Factors'!F45</f>
        <v>371161219342211.88</v>
      </c>
      <c r="G19">
        <f>$B19*'Time Series Scaling Factors'!G45</f>
        <v>371324898137384</v>
      </c>
      <c r="H19">
        <f>$B19*'Time Series Scaling Factors'!H45</f>
        <v>367366981099321.44</v>
      </c>
      <c r="I19">
        <f>$B19*'Time Series Scaling Factors'!I45</f>
        <v>360099145760912.31</v>
      </c>
      <c r="J19">
        <f>$B19*'Time Series Scaling Factors'!J45</f>
        <v>353097759995757</v>
      </c>
      <c r="K19">
        <f>$B19*'Time Series Scaling Factors'!K45</f>
        <v>350030001666682.56</v>
      </c>
      <c r="L19">
        <f>$B19*'Time Series Scaling Factors'!L45</f>
        <v>350202329032257.25</v>
      </c>
      <c r="M19">
        <f>$B19*'Time Series Scaling Factors'!M45</f>
        <v>344188444396153.19</v>
      </c>
      <c r="N19">
        <f>$B19*'Time Series Scaling Factors'!N45</f>
        <v>342089233946098.88</v>
      </c>
      <c r="O19">
        <f>$B19*'Time Series Scaling Factors'!O45</f>
        <v>339021199598820.13</v>
      </c>
      <c r="P19">
        <f>$B19*'Time Series Scaling Factors'!P45</f>
        <v>338754474007362.06</v>
      </c>
      <c r="Q19">
        <f>$B19*'Time Series Scaling Factors'!Q45</f>
        <v>337711677231375.19</v>
      </c>
      <c r="R19">
        <f>$B19*'Time Series Scaling Factors'!R45</f>
        <v>338702306566742.25</v>
      </c>
      <c r="S19">
        <f>$B19*'Time Series Scaling Factors'!S45</f>
        <v>339048985431390.13</v>
      </c>
      <c r="T19">
        <f>$B19*'Time Series Scaling Factors'!T45</f>
        <v>339766632762667.44</v>
      </c>
      <c r="U19">
        <f>$B19*'Time Series Scaling Factors'!U45</f>
        <v>340644094634256.13</v>
      </c>
      <c r="V19">
        <f>$B19*'Time Series Scaling Factors'!V45</f>
        <v>342572449815825.56</v>
      </c>
      <c r="W19">
        <f>$B19*'Time Series Scaling Factors'!W45</f>
        <v>342140665338173.75</v>
      </c>
      <c r="X19">
        <f>$B19*'Time Series Scaling Factors'!X45</f>
        <v>342755909915641.94</v>
      </c>
      <c r="Y19">
        <f>$B19*'Time Series Scaling Factors'!Y45</f>
        <v>341998147938667.5</v>
      </c>
      <c r="Z19">
        <f>$B19*'Time Series Scaling Factors'!Z45</f>
        <v>344796696512444.75</v>
      </c>
      <c r="AA19">
        <f>$B19*'Time Series Scaling Factors'!AA45</f>
        <v>342486884172481</v>
      </c>
      <c r="AB19">
        <f>$B19*'Time Series Scaling Factors'!AB45</f>
        <v>344482219771636.31</v>
      </c>
      <c r="AC19">
        <f>$B19*'Time Series Scaling Factors'!AC45</f>
        <v>351165816577531.19</v>
      </c>
      <c r="AD19">
        <f>$B19*'Time Series Scaling Factors'!AD45</f>
        <v>352996737332969.5</v>
      </c>
      <c r="AE19">
        <f>$B19*'Time Series Scaling Factors'!AE45</f>
        <v>346646110487573.75</v>
      </c>
    </row>
    <row r="20" spans="1:31" x14ac:dyDescent="0.25">
      <c r="A20" s="1" t="s">
        <v>224</v>
      </c>
      <c r="B20">
        <f>'Start Year Data'!C44</f>
        <v>219065893200000</v>
      </c>
      <c r="C20">
        <f>$B20*'Time Series Scaling Factors'!C46</f>
        <v>221058404682895.31</v>
      </c>
      <c r="D20">
        <f>$B20*'Time Series Scaling Factors'!D46</f>
        <v>224797046315509.31</v>
      </c>
      <c r="E20">
        <f>$B20*'Time Series Scaling Factors'!E46</f>
        <v>187205637375623.5</v>
      </c>
      <c r="F20">
        <f>$B20*'Time Series Scaling Factors'!F46</f>
        <v>187391724031110.91</v>
      </c>
      <c r="G20">
        <f>$B20*'Time Series Scaling Factors'!G46</f>
        <v>187474362114014.63</v>
      </c>
      <c r="H20">
        <f>$B20*'Time Series Scaling Factors'!H46</f>
        <v>185476090584868.63</v>
      </c>
      <c r="I20">
        <f>$B20*'Time Series Scaling Factors'!I46</f>
        <v>181806708863221.09</v>
      </c>
      <c r="J20">
        <f>$B20*'Time Series Scaling Factors'!J46</f>
        <v>178271852092719.81</v>
      </c>
      <c r="K20">
        <f>$B20*'Time Series Scaling Factors'!K46</f>
        <v>176723003527088.75</v>
      </c>
      <c r="L20">
        <f>$B20*'Time Series Scaling Factors'!L46</f>
        <v>176810008096666.41</v>
      </c>
      <c r="M20">
        <f>$B20*'Time Series Scaling Factors'!M46</f>
        <v>173773720490754.91</v>
      </c>
      <c r="N20">
        <f>$B20*'Time Series Scaling Factors'!N46</f>
        <v>172713871980619.72</v>
      </c>
      <c r="O20">
        <f>$B20*'Time Series Scaling Factors'!O46</f>
        <v>171164884059031</v>
      </c>
      <c r="P20">
        <f>$B20*'Time Series Scaling Factors'!P46</f>
        <v>171030219751927.13</v>
      </c>
      <c r="Q20">
        <f>$B20*'Time Series Scaling Factors'!Q46</f>
        <v>170503732943815.63</v>
      </c>
      <c r="R20">
        <f>$B20*'Time Series Scaling Factors'!R46</f>
        <v>171003881475925.78</v>
      </c>
      <c r="S20">
        <f>$B20*'Time Series Scaling Factors'!S46</f>
        <v>171178912558770.69</v>
      </c>
      <c r="T20">
        <f>$B20*'Time Series Scaling Factors'!T46</f>
        <v>171541238048736.25</v>
      </c>
      <c r="U20">
        <f>$B20*'Time Series Scaling Factors'!U46</f>
        <v>171984250638198</v>
      </c>
      <c r="V20">
        <f>$B20*'Time Series Scaling Factors'!V46</f>
        <v>172957837810529.88</v>
      </c>
      <c r="W20">
        <f>$B20*'Time Series Scaling Factors'!W46</f>
        <v>172739838640733.91</v>
      </c>
      <c r="X20">
        <f>$B20*'Time Series Scaling Factors'!X46</f>
        <v>173050463070400.56</v>
      </c>
      <c r="Y20">
        <f>$B20*'Time Series Scaling Factors'!Y46</f>
        <v>172667884514585.63</v>
      </c>
      <c r="Z20">
        <f>$B20*'Time Series Scaling Factors'!Z46</f>
        <v>174080814569493.66</v>
      </c>
      <c r="AA20">
        <f>$B20*'Time Series Scaling Factors'!AA46</f>
        <v>172914637463649.34</v>
      </c>
      <c r="AB20">
        <f>$B20*'Time Series Scaling Factors'!AB46</f>
        <v>173922041681711.31</v>
      </c>
      <c r="AC20">
        <f>$B20*'Time Series Scaling Factors'!AC46</f>
        <v>177296453292938.16</v>
      </c>
      <c r="AD20">
        <f>$B20*'Time Series Scaling Factors'!AD46</f>
        <v>178220847812209.28</v>
      </c>
      <c r="AE20">
        <f>$B20*'Time Series Scaling Factors'!AE46</f>
        <v>175014545937929.31</v>
      </c>
    </row>
    <row r="21" spans="1:31" x14ac:dyDescent="0.25">
      <c r="A21" s="1" t="s">
        <v>238</v>
      </c>
      <c r="B21">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row>
    <row r="22" spans="1:31" x14ac:dyDescent="0.25">
      <c r="A22" s="1" t="s">
        <v>239</v>
      </c>
      <c r="B22">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F22"/>
  <sheetViews>
    <sheetView workbookViewId="0">
      <selection activeCell="C35" sqref="C35"/>
    </sheetView>
  </sheetViews>
  <sheetFormatPr defaultRowHeight="15" x14ac:dyDescent="0.25"/>
  <cols>
    <col min="1" max="1" width="36.28515625" customWidth="1"/>
    <col min="2" max="31" width="13" customWidth="1"/>
    <col min="32" max="32" width="16.28515625" customWidth="1"/>
    <col min="33" max="33" width="13" customWidth="1"/>
  </cols>
  <sheetData>
    <row r="1" spans="1:32" x14ac:dyDescent="0.2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25">
      <c r="A2" s="24" t="s">
        <v>225</v>
      </c>
      <c r="B2">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row>
    <row r="3" spans="1:32" x14ac:dyDescent="0.25">
      <c r="A3" s="1" t="s">
        <v>226</v>
      </c>
      <c r="B3">
        <f>'Start Year Data'!$D$27</f>
        <v>1906867516000000</v>
      </c>
      <c r="C3">
        <f>$B3*'Time Series Scaling Factors'!C54</f>
        <v>1823239144310736</v>
      </c>
      <c r="D3">
        <f>$B3*'Time Series Scaling Factors'!D54</f>
        <v>1813916357079636.5</v>
      </c>
      <c r="E3">
        <f>$B3*'Time Series Scaling Factors'!E54</f>
        <v>2352458158091157.5</v>
      </c>
      <c r="F3">
        <f>$B3*'Time Series Scaling Factors'!F54</f>
        <v>2298308647796336</v>
      </c>
      <c r="G3">
        <f>$B3*'Time Series Scaling Factors'!G54</f>
        <v>2410144014745129.5</v>
      </c>
      <c r="H3">
        <f>$B3*'Time Series Scaling Factors'!H54</f>
        <v>2378471755465327</v>
      </c>
      <c r="I3">
        <f>$B3*'Time Series Scaling Factors'!I54</f>
        <v>2388650915636234.5</v>
      </c>
      <c r="J3">
        <f>$B3*'Time Series Scaling Factors'!J54</f>
        <v>2376847016290986</v>
      </c>
      <c r="K3">
        <f>$B3*'Time Series Scaling Factors'!K54</f>
        <v>2377964024473345.5</v>
      </c>
      <c r="L3">
        <f>$B3*'Time Series Scaling Factors'!L54</f>
        <v>2401929773513189.5</v>
      </c>
      <c r="M3">
        <f>$B3*'Time Series Scaling Factors'!M54</f>
        <v>2446662566343395.5</v>
      </c>
      <c r="N3">
        <f>$B3*'Time Series Scaling Factors'!N54</f>
        <v>2385497059957710</v>
      </c>
      <c r="O3">
        <f>$B3*'Time Series Scaling Factors'!O54</f>
        <v>2364807868252786.5</v>
      </c>
      <c r="P3">
        <f>$B3*'Time Series Scaling Factors'!P54</f>
        <v>2387512751995877</v>
      </c>
      <c r="Q3">
        <f>$B3*'Time Series Scaling Factors'!Q54</f>
        <v>2356368532947734.5</v>
      </c>
      <c r="R3">
        <f>$B3*'Time Series Scaling Factors'!R54</f>
        <v>2307635666119035.5</v>
      </c>
      <c r="S3">
        <f>$B3*'Time Series Scaling Factors'!S54</f>
        <v>2344682257948961.5</v>
      </c>
      <c r="T3">
        <f>$B3*'Time Series Scaling Factors'!T54</f>
        <v>2295464508022920</v>
      </c>
      <c r="U3">
        <f>$B3*'Time Series Scaling Factors'!U54</f>
        <v>2304243176874279.5</v>
      </c>
      <c r="V3">
        <f>$B3*'Time Series Scaling Factors'!V54</f>
        <v>2291741993633376.5</v>
      </c>
      <c r="W3">
        <f>$B3*'Time Series Scaling Factors'!W54</f>
        <v>2304575740674027</v>
      </c>
      <c r="X3">
        <f>$B3*'Time Series Scaling Factors'!X54</f>
        <v>2276855320948480.5</v>
      </c>
      <c r="Y3">
        <f>$B3*'Time Series Scaling Factors'!Y54</f>
        <v>2280415361420590</v>
      </c>
      <c r="Z3">
        <f>$B3*'Time Series Scaling Factors'!Z54</f>
        <v>2288055020413271</v>
      </c>
      <c r="AA3">
        <f>$B3*'Time Series Scaling Factors'!AA54</f>
        <v>2275206041442860.5</v>
      </c>
      <c r="AB3">
        <f>$B3*'Time Series Scaling Factors'!AB54</f>
        <v>2269899406358334.5</v>
      </c>
      <c r="AC3">
        <f>$B3*'Time Series Scaling Factors'!AC54</f>
        <v>2289570597424335</v>
      </c>
      <c r="AD3">
        <f>$B3*'Time Series Scaling Factors'!AD54</f>
        <v>2291444971003067</v>
      </c>
      <c r="AE3">
        <f>$B3*'Time Series Scaling Factors'!AE54</f>
        <v>2305094472504168</v>
      </c>
    </row>
    <row r="4" spans="1:32" x14ac:dyDescent="0.25">
      <c r="A4" s="1" t="s">
        <v>216</v>
      </c>
      <c r="B4">
        <f>'Start Year Data'!$D$28</f>
        <v>6809672000000000</v>
      </c>
      <c r="C4">
        <f>$B4*'Time Series Scaling Factors'!C55</f>
        <v>7157014000000001</v>
      </c>
      <c r="D4">
        <f>$B4*'Time Series Scaling Factors'!D55</f>
        <v>7945881000000000</v>
      </c>
      <c r="E4">
        <f>$B4*'Time Series Scaling Factors'!E55</f>
        <v>7943814999999999</v>
      </c>
      <c r="F4">
        <f>$B4*'Time Series Scaling Factors'!F55</f>
        <v>8337030000000001</v>
      </c>
      <c r="G4">
        <f>$B4*'Time Series Scaling Factors'!G55</f>
        <v>8842743000000001</v>
      </c>
      <c r="H4">
        <f>$B4*'Time Series Scaling Factors'!H55</f>
        <v>9263846000000000</v>
      </c>
      <c r="I4">
        <f>$B4*'Time Series Scaling Factors'!I55</f>
        <v>9664758000000000</v>
      </c>
      <c r="J4">
        <f>$B4*'Time Series Scaling Factors'!J55</f>
        <v>1.0022476E+16</v>
      </c>
      <c r="K4">
        <f>$B4*'Time Series Scaling Factors'!K55</f>
        <v>1.0671082E+16</v>
      </c>
      <c r="L4">
        <f>$B4*'Time Series Scaling Factors'!L55</f>
        <v>1.1372363E+16</v>
      </c>
      <c r="M4">
        <f>$B4*'Time Series Scaling Factors'!M55</f>
        <v>1.2069704E+16</v>
      </c>
      <c r="N4">
        <f>$B4*'Time Series Scaling Factors'!N55</f>
        <v>1.2747917E+16</v>
      </c>
      <c r="O4">
        <f>$B4*'Time Series Scaling Factors'!O55</f>
        <v>1.3325287E+16</v>
      </c>
      <c r="P4">
        <f>$B4*'Time Series Scaling Factors'!P55</f>
        <v>1.3720262999999998E+16</v>
      </c>
      <c r="Q4">
        <f>$B4*'Time Series Scaling Factors'!Q55</f>
        <v>1.3973807000000002E+16</v>
      </c>
      <c r="R4">
        <f>$B4*'Time Series Scaling Factors'!R55</f>
        <v>1.4186524000000002E+16</v>
      </c>
      <c r="S4">
        <f>$B4*'Time Series Scaling Factors'!S55</f>
        <v>1.4301539E+16</v>
      </c>
      <c r="T4">
        <f>$B4*'Time Series Scaling Factors'!T55</f>
        <v>1.4335634000000002E+16</v>
      </c>
      <c r="U4">
        <f>$B4*'Time Series Scaling Factors'!U55</f>
        <v>1.4360343E+16</v>
      </c>
      <c r="V4">
        <f>$B4*'Time Series Scaling Factors'!V55</f>
        <v>1.4349729E+16</v>
      </c>
      <c r="W4">
        <f>$B4*'Time Series Scaling Factors'!W55</f>
        <v>1.4358644E+16</v>
      </c>
      <c r="X4">
        <f>$B4*'Time Series Scaling Factors'!X55</f>
        <v>1.4365799000000002E+16</v>
      </c>
      <c r="Y4">
        <f>$B4*'Time Series Scaling Factors'!Y55</f>
        <v>1.4408306E+16</v>
      </c>
      <c r="Z4">
        <f>$B4*'Time Series Scaling Factors'!Z55</f>
        <v>1.4392715000000002E+16</v>
      </c>
      <c r="AA4">
        <f>$B4*'Time Series Scaling Factors'!AA55</f>
        <v>1.4375298E+16</v>
      </c>
      <c r="AB4">
        <f>$B4*'Time Series Scaling Factors'!AB55</f>
        <v>1.4355018E+16</v>
      </c>
      <c r="AC4">
        <f>$B4*'Time Series Scaling Factors'!AC55</f>
        <v>1.4358721E+16</v>
      </c>
      <c r="AD4">
        <f>$B4*'Time Series Scaling Factors'!AD55</f>
        <v>1.4323404000000002E+16</v>
      </c>
      <c r="AE4">
        <f>$B4*'Time Series Scaling Factors'!AE55</f>
        <v>1.4304577E+16</v>
      </c>
    </row>
    <row r="5" spans="1:32" x14ac:dyDescent="0.25">
      <c r="A5" s="1" t="s">
        <v>227</v>
      </c>
      <c r="B5">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row>
    <row r="6" spans="1:32" x14ac:dyDescent="0.25">
      <c r="A6" s="1" t="s">
        <v>228</v>
      </c>
      <c r="B6">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row>
    <row r="7" spans="1:32" x14ac:dyDescent="0.25">
      <c r="A7" s="1" t="s">
        <v>229</v>
      </c>
      <c r="B7">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row>
    <row r="8" spans="1:32" x14ac:dyDescent="0.25">
      <c r="A8" s="1" t="s">
        <v>230</v>
      </c>
      <c r="B8">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row>
    <row r="9" spans="1:32" x14ac:dyDescent="0.25">
      <c r="A9" s="1" t="s">
        <v>219</v>
      </c>
      <c r="B9">
        <f>'Start Year Data'!$D$33</f>
        <v>124444981024000</v>
      </c>
      <c r="C9">
        <f>$B9*'Time Series Scaling Factors'!C60</f>
        <v>124444981024000</v>
      </c>
      <c r="D9">
        <f>$B9*'Time Series Scaling Factors'!D60</f>
        <v>124444981024000</v>
      </c>
      <c r="E9">
        <f>$B9*'Time Series Scaling Factors'!E60</f>
        <v>124444981024000</v>
      </c>
      <c r="F9">
        <f>$B9*'Time Series Scaling Factors'!F60</f>
        <v>124444981024000</v>
      </c>
      <c r="G9">
        <f>$B9*'Time Series Scaling Factors'!G60</f>
        <v>124444981024000</v>
      </c>
      <c r="H9">
        <f>$B9*'Time Series Scaling Factors'!H60</f>
        <v>124444981024000</v>
      </c>
      <c r="I9">
        <f>$B9*'Time Series Scaling Factors'!I60</f>
        <v>124444981024000</v>
      </c>
      <c r="J9">
        <f>$B9*'Time Series Scaling Factors'!J60</f>
        <v>124444981024000</v>
      </c>
      <c r="K9">
        <f>$B9*'Time Series Scaling Factors'!K60</f>
        <v>124444981024000</v>
      </c>
      <c r="L9">
        <f>$B9*'Time Series Scaling Factors'!L60</f>
        <v>124444981024000</v>
      </c>
      <c r="M9">
        <f>$B9*'Time Series Scaling Factors'!M60</f>
        <v>124444981024000</v>
      </c>
      <c r="N9">
        <f>$B9*'Time Series Scaling Factors'!N60</f>
        <v>124444981024000</v>
      </c>
      <c r="O9">
        <f>$B9*'Time Series Scaling Factors'!O60</f>
        <v>124444981024000</v>
      </c>
      <c r="P9">
        <f>$B9*'Time Series Scaling Factors'!P60</f>
        <v>124444981024000</v>
      </c>
      <c r="Q9">
        <f>$B9*'Time Series Scaling Factors'!Q60</f>
        <v>124444981024000</v>
      </c>
      <c r="R9">
        <f>$B9*'Time Series Scaling Factors'!R60</f>
        <v>124444981024000</v>
      </c>
      <c r="S9">
        <f>$B9*'Time Series Scaling Factors'!S60</f>
        <v>124444981024000</v>
      </c>
      <c r="T9">
        <f>$B9*'Time Series Scaling Factors'!T60</f>
        <v>124444981024000</v>
      </c>
      <c r="U9">
        <f>$B9*'Time Series Scaling Factors'!U60</f>
        <v>124444981024000</v>
      </c>
      <c r="V9">
        <f>$B9*'Time Series Scaling Factors'!V60</f>
        <v>124444981024000</v>
      </c>
      <c r="W9">
        <f>$B9*'Time Series Scaling Factors'!W60</f>
        <v>124444981024000</v>
      </c>
      <c r="X9">
        <f>$B9*'Time Series Scaling Factors'!X60</f>
        <v>124444981024000</v>
      </c>
      <c r="Y9">
        <f>$B9*'Time Series Scaling Factors'!Y60</f>
        <v>124444981024000</v>
      </c>
      <c r="Z9">
        <f>$B9*'Time Series Scaling Factors'!Z60</f>
        <v>124444981024000</v>
      </c>
      <c r="AA9">
        <f>$B9*'Time Series Scaling Factors'!AA60</f>
        <v>124444981024000</v>
      </c>
      <c r="AB9">
        <f>$B9*'Time Series Scaling Factors'!AB60</f>
        <v>124444981024000</v>
      </c>
      <c r="AC9">
        <f>$B9*'Time Series Scaling Factors'!AC60</f>
        <v>124444981024000</v>
      </c>
      <c r="AD9">
        <f>$B9*'Time Series Scaling Factors'!AD60</f>
        <v>124444981024000</v>
      </c>
      <c r="AE9">
        <f>$B9*'Time Series Scaling Factors'!AE60</f>
        <v>124444981024000</v>
      </c>
    </row>
    <row r="10" spans="1:32" x14ac:dyDescent="0.25">
      <c r="A10" s="1" t="s">
        <v>220</v>
      </c>
      <c r="B10">
        <f>'Start Year Data'!$D$34</f>
        <v>1381557079413000</v>
      </c>
      <c r="C10">
        <f>$B10*'Time Series Scaling Factors'!C61</f>
        <v>1530356915660895.3</v>
      </c>
      <c r="D10">
        <f>$B10*'Time Series Scaling Factors'!D61</f>
        <v>1571993063392515.3</v>
      </c>
      <c r="E10">
        <f>$B10*'Time Series Scaling Factors'!E61</f>
        <v>1678296222536367.8</v>
      </c>
      <c r="F10">
        <f>$B10*'Time Series Scaling Factors'!F61</f>
        <v>1699087711881606</v>
      </c>
      <c r="G10">
        <f>$B10*'Time Series Scaling Factors'!G61</f>
        <v>1739699529964981.3</v>
      </c>
      <c r="H10">
        <f>$B10*'Time Series Scaling Factors'!H61</f>
        <v>1774203678287912.5</v>
      </c>
      <c r="I10">
        <f>$B10*'Time Series Scaling Factors'!I61</f>
        <v>1786328036002372.5</v>
      </c>
      <c r="J10">
        <f>$B10*'Time Series Scaling Factors'!J61</f>
        <v>1806465397532422.3</v>
      </c>
      <c r="K10">
        <f>$B10*'Time Series Scaling Factors'!K61</f>
        <v>1833083685399020</v>
      </c>
      <c r="L10">
        <f>$B10*'Time Series Scaling Factors'!L61</f>
        <v>1843382627741296</v>
      </c>
      <c r="M10">
        <f>$B10*'Time Series Scaling Factors'!M61</f>
        <v>1854697643669527</v>
      </c>
      <c r="N10">
        <f>$B10*'Time Series Scaling Factors'!N61</f>
        <v>1858881485795298</v>
      </c>
      <c r="O10">
        <f>$B10*'Time Series Scaling Factors'!O61</f>
        <v>1878751433467794.5</v>
      </c>
      <c r="P10">
        <f>$B10*'Time Series Scaling Factors'!P61</f>
        <v>1897142142459901.3</v>
      </c>
      <c r="Q10">
        <f>$B10*'Time Series Scaling Factors'!Q61</f>
        <v>1905218883076365</v>
      </c>
      <c r="R10">
        <f>$B10*'Time Series Scaling Factors'!R61</f>
        <v>1908146730446051.3</v>
      </c>
      <c r="S10">
        <f>$B10*'Time Series Scaling Factors'!S61</f>
        <v>1908939642668324.5</v>
      </c>
      <c r="T10">
        <f>$B10*'Time Series Scaling Factors'!T61</f>
        <v>1921003813688694.8</v>
      </c>
      <c r="U10">
        <f>$B10*'Time Series Scaling Factors'!U61</f>
        <v>1903339720738677.3</v>
      </c>
      <c r="V10">
        <f>$B10*'Time Series Scaling Factors'!V61</f>
        <v>1910386435023916.5</v>
      </c>
      <c r="W10">
        <f>$B10*'Time Series Scaling Factors'!W61</f>
        <v>1916245019385090.5</v>
      </c>
      <c r="X10">
        <f>$B10*'Time Series Scaling Factors'!X61</f>
        <v>1918456405669303.5</v>
      </c>
      <c r="Y10">
        <f>$B10*'Time Series Scaling Factors'!Y61</f>
        <v>1916924410750884.5</v>
      </c>
      <c r="Z10">
        <f>$B10*'Time Series Scaling Factors'!Z61</f>
        <v>1910143459110740.3</v>
      </c>
      <c r="AA10">
        <f>$B10*'Time Series Scaling Factors'!AA61</f>
        <v>1882316648846221.8</v>
      </c>
      <c r="AB10">
        <f>$B10*'Time Series Scaling Factors'!AB61</f>
        <v>1860165963966281</v>
      </c>
      <c r="AC10">
        <f>$B10*'Time Series Scaling Factors'!AC61</f>
        <v>1858765570680755</v>
      </c>
      <c r="AD10">
        <f>$B10*'Time Series Scaling Factors'!AD61</f>
        <v>1849575830307058.8</v>
      </c>
      <c r="AE10">
        <f>$B10*'Time Series Scaling Factors'!AE61</f>
        <v>1810660633024152.5</v>
      </c>
    </row>
    <row r="11" spans="1:32" x14ac:dyDescent="0.25">
      <c r="A11" s="1" t="s">
        <v>231</v>
      </c>
      <c r="B11">
        <f>'Start Year Data'!$D$35</f>
        <v>2936702875000000</v>
      </c>
      <c r="C11">
        <f>$B11*'Time Series Scaling Factors'!C62</f>
        <v>3252998823549870</v>
      </c>
      <c r="D11">
        <f>$B11*'Time Series Scaling Factors'!D62</f>
        <v>3341502582510973</v>
      </c>
      <c r="E11">
        <f>$B11*'Time Series Scaling Factors'!E62</f>
        <v>3567465590287658</v>
      </c>
      <c r="F11">
        <f>$B11*'Time Series Scaling Factors'!F62</f>
        <v>3611660960457695</v>
      </c>
      <c r="G11">
        <f>$B11*'Time Series Scaling Factors'!G62</f>
        <v>3697987356016464.5</v>
      </c>
      <c r="H11">
        <f>$B11*'Time Series Scaling Factors'!H62</f>
        <v>3771331000726701</v>
      </c>
      <c r="I11">
        <f>$B11*'Time Series Scaling Factors'!I62</f>
        <v>3797103107205798.5</v>
      </c>
      <c r="J11">
        <f>$B11*'Time Series Scaling Factors'!J62</f>
        <v>3839908032446628</v>
      </c>
      <c r="K11">
        <f>$B11*'Time Series Scaling Factors'!K62</f>
        <v>3896489120314983</v>
      </c>
      <c r="L11">
        <f>$B11*'Time Series Scaling Factors'!L62</f>
        <v>3918381037801933</v>
      </c>
      <c r="M11">
        <f>$B11*'Time Series Scaling Factors'!M62</f>
        <v>3942432769215900.5</v>
      </c>
      <c r="N11">
        <f>$B11*'Time Series Scaling Factors'!N62</f>
        <v>3951326141326532.5</v>
      </c>
      <c r="O11">
        <f>$B11*'Time Series Scaling Factors'!O62</f>
        <v>3993562639061909</v>
      </c>
      <c r="P11">
        <f>$B11*'Time Series Scaling Factors'!P62</f>
        <v>4032654797305095.5</v>
      </c>
      <c r="Q11">
        <f>$B11*'Time Series Scaling Factors'!Q62</f>
        <v>4049823098016258.5</v>
      </c>
      <c r="R11">
        <f>$B11*'Time Series Scaling Factors'!R62</f>
        <v>4056046668447219</v>
      </c>
      <c r="S11">
        <f>$B11*'Time Series Scaling Factors'!S62</f>
        <v>4057732120056472.5</v>
      </c>
      <c r="T11">
        <f>$B11*'Time Series Scaling Factors'!T62</f>
        <v>4083376290860524</v>
      </c>
      <c r="U11">
        <f>$B11*'Time Series Scaling Factors'!U62</f>
        <v>4045828661939810.5</v>
      </c>
      <c r="V11">
        <f>$B11*'Time Series Scaling Factors'!V62</f>
        <v>4060807490110673</v>
      </c>
      <c r="W11">
        <f>$B11*'Time Series Scaling Factors'!W62</f>
        <v>4073260773288954.5</v>
      </c>
      <c r="X11">
        <f>$B11*'Time Series Scaling Factors'!X62</f>
        <v>4077961400252078.5</v>
      </c>
      <c r="Y11">
        <f>$B11*'Time Series Scaling Factors'!Y62</f>
        <v>4074704919612626.5</v>
      </c>
      <c r="Z11">
        <f>$B11*'Time Series Scaling Factors'!Z62</f>
        <v>4060291009052153</v>
      </c>
      <c r="AA11">
        <f>$B11*'Time Series Scaling Factors'!AA62</f>
        <v>4001141028987188</v>
      </c>
      <c r="AB11">
        <f>$B11*'Time Series Scaling Factors'!AB62</f>
        <v>3954056488696040.5</v>
      </c>
      <c r="AC11">
        <f>$B11*'Time Series Scaling Factors'!AC62</f>
        <v>3951079746693110</v>
      </c>
      <c r="AD11">
        <f>$B11*'Time Series Scaling Factors'!AD62</f>
        <v>3931545601214731.5</v>
      </c>
      <c r="AE11">
        <f>$B11*'Time Series Scaling Factors'!AE62</f>
        <v>3848825622833194</v>
      </c>
    </row>
    <row r="12" spans="1:32" x14ac:dyDescent="0.25">
      <c r="A12" s="1" t="s">
        <v>232</v>
      </c>
      <c r="B12">
        <f>'Start Year Data'!$D$36</f>
        <v>132183114996000</v>
      </c>
      <c r="C12">
        <f>$B12*'Time Series Scaling Factors'!C63</f>
        <v>146419823822028.72</v>
      </c>
      <c r="D12">
        <f>$B12*'Time Series Scaling Factors'!D63</f>
        <v>150403441861131.06</v>
      </c>
      <c r="E12">
        <f>$B12*'Time Series Scaling Factors'!E63</f>
        <v>160574199855089.72</v>
      </c>
      <c r="F12">
        <f>$B12*'Time Series Scaling Factors'!F63</f>
        <v>162563465349807.75</v>
      </c>
      <c r="G12">
        <f>$B12*'Time Series Scaling Factors'!G63</f>
        <v>166449078691380.5</v>
      </c>
      <c r="H12">
        <f>$B12*'Time Series Scaling Factors'!H63</f>
        <v>169750329051262.03</v>
      </c>
      <c r="I12">
        <f>$B12*'Time Series Scaling Factors'!I63</f>
        <v>170910350156364.72</v>
      </c>
      <c r="J12">
        <f>$B12*'Time Series Scaling Factors'!J63</f>
        <v>172837030721726.22</v>
      </c>
      <c r="K12">
        <f>$B12*'Time Series Scaling Factors'!K63</f>
        <v>175383786305333.44</v>
      </c>
      <c r="L12">
        <f>$B12*'Time Series Scaling Factors'!L63</f>
        <v>176369157304658.81</v>
      </c>
      <c r="M12">
        <f>$B12*'Time Series Scaling Factors'!M63</f>
        <v>177451743086969.31</v>
      </c>
      <c r="N12">
        <f>$B12*'Time Series Scaling Factors'!N63</f>
        <v>177852040181513.44</v>
      </c>
      <c r="O12">
        <f>$B12*'Time Series Scaling Factors'!O63</f>
        <v>179753135414780.28</v>
      </c>
      <c r="P12">
        <f>$B12*'Time Series Scaling Factors'!P63</f>
        <v>181512701659118.5</v>
      </c>
      <c r="Q12">
        <f>$B12*'Time Series Scaling Factors'!Q63</f>
        <v>182285459259660.41</v>
      </c>
      <c r="R12">
        <f>$B12*'Time Series Scaling Factors'!R63</f>
        <v>182565586654557.78</v>
      </c>
      <c r="S12">
        <f>$B12*'Time Series Scaling Factors'!S63</f>
        <v>182641450047406.5</v>
      </c>
      <c r="T12">
        <f>$B12*'Time Series Scaling Factors'!T63</f>
        <v>183795712675480.19</v>
      </c>
      <c r="U12">
        <f>$B12*'Time Series Scaling Factors'!U63</f>
        <v>182105666810198.75</v>
      </c>
      <c r="V12">
        <f>$B12*'Time Series Scaling Factors'!V63</f>
        <v>182779874672175.44</v>
      </c>
      <c r="W12">
        <f>$B12*'Time Series Scaling Factors'!W63</f>
        <v>183340405932060.72</v>
      </c>
      <c r="X12">
        <f>$B12*'Time Series Scaling Factors'!X63</f>
        <v>183551984542790.94</v>
      </c>
      <c r="Y12">
        <f>$B12*'Time Series Scaling Factors'!Y63</f>
        <v>183405407999923.28</v>
      </c>
      <c r="Z12">
        <f>$B12*'Time Series Scaling Factors'!Z63</f>
        <v>182756627487132.38</v>
      </c>
      <c r="AA12">
        <f>$B12*'Time Series Scaling Factors'!AA63</f>
        <v>180094244212508.97</v>
      </c>
      <c r="AB12">
        <f>$B12*'Time Series Scaling Factors'!AB63</f>
        <v>177974935086338.53</v>
      </c>
      <c r="AC12">
        <f>$B12*'Time Series Scaling Factors'!AC63</f>
        <v>177840949781309.38</v>
      </c>
      <c r="AD12">
        <f>$B12*'Time Series Scaling Factors'!AD63</f>
        <v>176961703801030.53</v>
      </c>
      <c r="AE12">
        <f>$B12*'Time Series Scaling Factors'!AE63</f>
        <v>173238417898341.66</v>
      </c>
    </row>
    <row r="13" spans="1:32" x14ac:dyDescent="0.25">
      <c r="A13" s="1" t="s">
        <v>233</v>
      </c>
      <c r="B13">
        <f>'Start Year Data'!$D$37</f>
        <v>11939852000000</v>
      </c>
      <c r="C13">
        <f>$B13*'Time Series Scaling Factors'!C64</f>
        <v>13225827113803.457</v>
      </c>
      <c r="D13">
        <f>$B13*'Time Series Scaling Factors'!D64</f>
        <v>13585659833836.205</v>
      </c>
      <c r="E13">
        <f>$B13*'Time Series Scaling Factors'!E64</f>
        <v>14504365261374.043</v>
      </c>
      <c r="F13">
        <f>$B13*'Time Series Scaling Factors'!F64</f>
        <v>14684051869579.326</v>
      </c>
      <c r="G13">
        <f>$B13*'Time Series Scaling Factors'!G64</f>
        <v>15035032009735.713</v>
      </c>
      <c r="H13">
        <f>$B13*'Time Series Scaling Factors'!H64</f>
        <v>15333227741566.705</v>
      </c>
      <c r="I13">
        <f>$B13*'Time Series Scaling Factors'!I64</f>
        <v>15438010264752.225</v>
      </c>
      <c r="J13">
        <f>$B13*'Time Series Scaling Factors'!J64</f>
        <v>15612043694077.814</v>
      </c>
      <c r="K13">
        <f>$B13*'Time Series Scaling Factors'!K64</f>
        <v>15842087332778.293</v>
      </c>
      <c r="L13">
        <f>$B13*'Time Series Scaling Factors'!L64</f>
        <v>15931094040612.293</v>
      </c>
      <c r="M13">
        <f>$B13*'Time Series Scaling Factors'!M64</f>
        <v>16028881976828.523</v>
      </c>
      <c r="N13">
        <f>$B13*'Time Series Scaling Factors'!N64</f>
        <v>16065040059992.41</v>
      </c>
      <c r="O13">
        <f>$B13*'Time Series Scaling Factors'!O64</f>
        <v>16236762414423.219</v>
      </c>
      <c r="P13">
        <f>$B13*'Time Series Scaling Factors'!P64</f>
        <v>16395700721651.264</v>
      </c>
      <c r="Q13">
        <f>$B13*'Time Series Scaling Factors'!Q64</f>
        <v>16465502461325.994</v>
      </c>
      <c r="R13">
        <f>$B13*'Time Series Scaling Factors'!R64</f>
        <v>16490805841688.314</v>
      </c>
      <c r="S13">
        <f>$B13*'Time Series Scaling Factors'!S64</f>
        <v>16497658439184.289</v>
      </c>
      <c r="T13">
        <f>$B13*'Time Series Scaling Factors'!T64</f>
        <v>16601920809977.621</v>
      </c>
      <c r="U13">
        <f>$B13*'Time Series Scaling Factors'!U64</f>
        <v>16449262147747.709</v>
      </c>
      <c r="V13">
        <f>$B13*'Time Series Scaling Factors'!V64</f>
        <v>16510162075015.131</v>
      </c>
      <c r="W13">
        <f>$B13*'Time Series Scaling Factors'!W64</f>
        <v>16560793808762.717</v>
      </c>
      <c r="X13">
        <f>$B13*'Time Series Scaling Factors'!X64</f>
        <v>16579905306464.68</v>
      </c>
      <c r="Y13">
        <f>$B13*'Time Series Scaling Factors'!Y64</f>
        <v>16566665323214.441</v>
      </c>
      <c r="Z13">
        <f>$B13*'Time Series Scaling Factors'!Z64</f>
        <v>16508062200542.971</v>
      </c>
      <c r="AA13">
        <f>$B13*'Time Series Scaling Factors'!AA64</f>
        <v>16267574130132.158</v>
      </c>
      <c r="AB13">
        <f>$B13*'Time Series Scaling Factors'!AB64</f>
        <v>16076140925448.715</v>
      </c>
      <c r="AC13">
        <f>$B13*'Time Series Scaling Factors'!AC64</f>
        <v>16064038285014.863</v>
      </c>
      <c r="AD13">
        <f>$B13*'Time Series Scaling Factors'!AD64</f>
        <v>15984617650416.852</v>
      </c>
      <c r="AE13">
        <f>$B13*'Time Series Scaling Factors'!AE64</f>
        <v>15648300242303.594</v>
      </c>
    </row>
    <row r="14" spans="1:32" x14ac:dyDescent="0.25">
      <c r="A14" s="1" t="s">
        <v>222</v>
      </c>
      <c r="B14">
        <f>'Start Year Data'!$D$38</f>
        <v>393656760000000</v>
      </c>
      <c r="C14">
        <f>$B14*'Time Series Scaling Factors'!C65</f>
        <v>436055342221999.06</v>
      </c>
      <c r="D14">
        <f>$B14*'Time Series Scaling Factors'!D65</f>
        <v>447919022166279.69</v>
      </c>
      <c r="E14">
        <f>$B14*'Time Series Scaling Factors'!E65</f>
        <v>478208727767233.5</v>
      </c>
      <c r="F14">
        <f>$B14*'Time Series Scaling Factors'!F65</f>
        <v>484132992825249.44</v>
      </c>
      <c r="G14">
        <f>$B14*'Time Series Scaling Factors'!G65</f>
        <v>495704803329961.69</v>
      </c>
      <c r="H14">
        <f>$B14*'Time Series Scaling Factors'!H65</f>
        <v>505536312601468.31</v>
      </c>
      <c r="I14">
        <f>$B14*'Time Series Scaling Factors'!I65</f>
        <v>508990990982895.19</v>
      </c>
      <c r="J14">
        <f>$B14*'Time Series Scaling Factors'!J65</f>
        <v>514728870809211.31</v>
      </c>
      <c r="K14">
        <f>$B14*'Time Series Scaling Factors'!K65</f>
        <v>522313406485988.63</v>
      </c>
      <c r="L14">
        <f>$B14*'Time Series Scaling Factors'!L65</f>
        <v>525247956447261.13</v>
      </c>
      <c r="M14">
        <f>$B14*'Time Series Scaling Factors'!M65</f>
        <v>528472023390299.31</v>
      </c>
      <c r="N14">
        <f>$B14*'Time Series Scaling Factors'!N65</f>
        <v>529664154906343.69</v>
      </c>
      <c r="O14">
        <f>$B14*'Time Series Scaling Factors'!O65</f>
        <v>535325838624433.69</v>
      </c>
      <c r="P14">
        <f>$B14*'Time Series Scaling Factors'!P65</f>
        <v>540566032478032.25</v>
      </c>
      <c r="Q14">
        <f>$B14*'Time Series Scaling Factors'!Q65</f>
        <v>542867394897157.5</v>
      </c>
      <c r="R14">
        <f>$B14*'Time Series Scaling Factors'!R65</f>
        <v>543701647007692.75</v>
      </c>
      <c r="S14">
        <f>$B14*'Time Series Scaling Factors'!S65</f>
        <v>543927577055054.31</v>
      </c>
      <c r="T14">
        <f>$B14*'Time Series Scaling Factors'!T65</f>
        <v>547365106019100.25</v>
      </c>
      <c r="U14">
        <f>$B14*'Time Series Scaling Factors'!U65</f>
        <v>542331951976708.31</v>
      </c>
      <c r="V14">
        <f>$B14*'Time Series Scaling Factors'!V65</f>
        <v>544339821760381.44</v>
      </c>
      <c r="W14">
        <f>$B14*'Time Series Scaling Factors'!W65</f>
        <v>546009149341682.81</v>
      </c>
      <c r="X14">
        <f>$B14*'Time Series Scaling Factors'!X65</f>
        <v>546639255164108.63</v>
      </c>
      <c r="Y14">
        <f>$B14*'Time Series Scaling Factors'!Y65</f>
        <v>546202733094258.63</v>
      </c>
      <c r="Z14">
        <f>$B14*'Time Series Scaling Factors'!Z65</f>
        <v>544270588927251.06</v>
      </c>
      <c r="AA14">
        <f>$B14*'Time Series Scaling Factors'!AA65</f>
        <v>536341700477329.5</v>
      </c>
      <c r="AB14">
        <f>$B14*'Time Series Scaling Factors'!AB65</f>
        <v>530030150291271.81</v>
      </c>
      <c r="AC14">
        <f>$B14*'Time Series Scaling Factors'!AC65</f>
        <v>529631126398795.19</v>
      </c>
      <c r="AD14">
        <f>$B14*'Time Series Scaling Factors'!AD65</f>
        <v>527012629143301.81</v>
      </c>
      <c r="AE14">
        <f>$B14*'Time Series Scaling Factors'!AE65</f>
        <v>515924248717023.25</v>
      </c>
    </row>
    <row r="15" spans="1:32" x14ac:dyDescent="0.25">
      <c r="A15" s="1" t="s">
        <v>234</v>
      </c>
      <c r="B15">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row>
    <row r="16" spans="1:32" x14ac:dyDescent="0.25">
      <c r="A16" s="1" t="s">
        <v>235</v>
      </c>
      <c r="B16">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row>
    <row r="17" spans="1:31" x14ac:dyDescent="0.25">
      <c r="A17" s="1" t="s">
        <v>236</v>
      </c>
      <c r="B17">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row>
    <row r="18" spans="1:31" x14ac:dyDescent="0.25">
      <c r="A18" s="1" t="s">
        <v>223</v>
      </c>
      <c r="B18">
        <f>'Start Year Data'!$D$42</f>
        <v>6193988558562000</v>
      </c>
      <c r="C18">
        <f>$B18*'Time Series Scaling Factors'!C69</f>
        <v>6861108648617896</v>
      </c>
      <c r="D18">
        <f>$B18*'Time Series Scaling Factors'!D69</f>
        <v>7047777608239765</v>
      </c>
      <c r="E18">
        <f>$B18*'Time Series Scaling Factors'!E69</f>
        <v>7524370693887575</v>
      </c>
      <c r="F18">
        <f>$B18*'Time Series Scaling Factors'!F69</f>
        <v>7617585986284025</v>
      </c>
      <c r="G18">
        <f>$B18*'Time Series Scaling Factors'!G69</f>
        <v>7799662528975773</v>
      </c>
      <c r="H18">
        <f>$B18*'Time Series Scaling Factors'!H69</f>
        <v>7954356318410783</v>
      </c>
      <c r="I18">
        <f>$B18*'Time Series Scaling Factors'!I69</f>
        <v>8008713922654819</v>
      </c>
      <c r="J18">
        <f>$B18*'Time Series Scaling Factors'!J69</f>
        <v>8098996538389923</v>
      </c>
      <c r="K18">
        <f>$B18*'Time Series Scaling Factors'!K69</f>
        <v>8218335343098787</v>
      </c>
      <c r="L18">
        <f>$B18*'Time Series Scaling Factors'!L69</f>
        <v>8264508991646446</v>
      </c>
      <c r="M18">
        <f>$B18*'Time Series Scaling Factors'!M69</f>
        <v>8315238042399230</v>
      </c>
      <c r="N18">
        <f>$B18*'Time Series Scaling Factors'!N69</f>
        <v>8333995624437654</v>
      </c>
      <c r="O18">
        <f>$B18*'Time Series Scaling Factors'!O69</f>
        <v>8423079333230172</v>
      </c>
      <c r="P18">
        <f>$B18*'Time Series Scaling Factors'!P69</f>
        <v>8505531113745351</v>
      </c>
      <c r="Q18">
        <f>$B18*'Time Series Scaling Factors'!Q69</f>
        <v>8541741878913378</v>
      </c>
      <c r="R18">
        <f>$B18*'Time Series Scaling Factors'!R69</f>
        <v>8554868410838326</v>
      </c>
      <c r="S18">
        <f>$B18*'Time Series Scaling Factors'!S69</f>
        <v>8558423305026839</v>
      </c>
      <c r="T18">
        <f>$B18*'Time Series Scaling Factors'!T69</f>
        <v>8612511071925662</v>
      </c>
      <c r="U18">
        <f>$B18*'Time Series Scaling Factors'!U69</f>
        <v>8533316957357285</v>
      </c>
      <c r="V18">
        <f>$B18*'Time Series Scaling Factors'!V69</f>
        <v>8564909765434946</v>
      </c>
      <c r="W18">
        <f>$B18*'Time Series Scaling Factors'!W69</f>
        <v>8591175784438590</v>
      </c>
      <c r="X18">
        <f>$B18*'Time Series Scaling Factors'!X69</f>
        <v>8601090178528479</v>
      </c>
      <c r="Y18">
        <f>$B18*'Time Series Scaling Factors'!Y69</f>
        <v>8594221726158422</v>
      </c>
      <c r="Z18">
        <f>$B18*'Time Series Scaling Factors'!Z69</f>
        <v>8563820422078347</v>
      </c>
      <c r="AA18">
        <f>$B18*'Time Series Scaling Factors'!AA69</f>
        <v>8439063401924728</v>
      </c>
      <c r="AB18">
        <f>$B18*'Time Series Scaling Factors'!AB69</f>
        <v>8339754375352363</v>
      </c>
      <c r="AC18">
        <f>$B18*'Time Series Scaling Factors'!AC69</f>
        <v>8333475937698725</v>
      </c>
      <c r="AD18">
        <f>$B18*'Time Series Scaling Factors'!AD69</f>
        <v>8292275217454134</v>
      </c>
      <c r="AE18">
        <f>$B18*'Time Series Scaling Factors'!AE69</f>
        <v>8117805200748839</v>
      </c>
    </row>
    <row r="19" spans="1:31" x14ac:dyDescent="0.25">
      <c r="A19" s="1" t="s">
        <v>237</v>
      </c>
      <c r="B19">
        <f>'Start Year Data'!$D$43</f>
        <v>705652880000000</v>
      </c>
      <c r="C19">
        <f>$B19*'Time Series Scaling Factors'!C70</f>
        <v>781654830666033.13</v>
      </c>
      <c r="D19">
        <f>$B19*'Time Series Scaling Factors'!D70</f>
        <v>802921174269734.63</v>
      </c>
      <c r="E19">
        <f>$B19*'Time Series Scaling Factors'!E70</f>
        <v>857217251877204.63</v>
      </c>
      <c r="F19">
        <f>$B19*'Time Series Scaling Factors'!F70</f>
        <v>867836845200261.75</v>
      </c>
      <c r="G19">
        <f>$B19*'Time Series Scaling Factors'!G70</f>
        <v>888579995678522.13</v>
      </c>
      <c r="H19">
        <f>$B19*'Time Series Scaling Factors'!H70</f>
        <v>906203553907740.38</v>
      </c>
      <c r="I19">
        <f>$B19*'Time Series Scaling Factors'!I70</f>
        <v>912396267959767.75</v>
      </c>
      <c r="J19">
        <f>$B19*'Time Series Scaling Factors'!J70</f>
        <v>922681754799963</v>
      </c>
      <c r="K19">
        <f>$B19*'Time Series Scaling Factors'!K70</f>
        <v>936277480791765.25</v>
      </c>
      <c r="L19">
        <f>$B19*'Time Series Scaling Factors'!L70</f>
        <v>941537834079425.88</v>
      </c>
      <c r="M19">
        <f>$B19*'Time Series Scaling Factors'!M70</f>
        <v>947317163573647.38</v>
      </c>
      <c r="N19">
        <f>$B19*'Time Series Scaling Factors'!N70</f>
        <v>949454129385273.5</v>
      </c>
      <c r="O19">
        <f>$B19*'Time Series Scaling Factors'!O70</f>
        <v>959603030222945.63</v>
      </c>
      <c r="P19">
        <f>$B19*'Time Series Scaling Factors'!P70</f>
        <v>968996385704889.25</v>
      </c>
      <c r="Q19">
        <f>$B19*'Time Series Scaling Factors'!Q70</f>
        <v>973121713106810.38</v>
      </c>
      <c r="R19">
        <f>$B19*'Time Series Scaling Factors'!R70</f>
        <v>974617159049223</v>
      </c>
      <c r="S19">
        <f>$B19*'Time Series Scaling Factors'!S70</f>
        <v>975022151938457.75</v>
      </c>
      <c r="T19">
        <f>$B19*'Time Series Scaling Factors'!T70</f>
        <v>981184124651850</v>
      </c>
      <c r="U19">
        <f>$B19*'Time Series Scaling Factors'!U70</f>
        <v>972161900200534.88</v>
      </c>
      <c r="V19">
        <f>$B19*'Time Series Scaling Factors'!V70</f>
        <v>975761124802987.75</v>
      </c>
      <c r="W19">
        <f>$B19*'Time Series Scaling Factors'!W70</f>
        <v>978753492609420.88</v>
      </c>
      <c r="X19">
        <f>$B19*'Time Series Scaling Factors'!X70</f>
        <v>979882994331427.63</v>
      </c>
      <c r="Y19">
        <f>$B19*'Time Series Scaling Factors'!Y70</f>
        <v>979100502864055.75</v>
      </c>
      <c r="Z19">
        <f>$B19*'Time Series Scaling Factors'!Z70</f>
        <v>975637020880349.75</v>
      </c>
      <c r="AA19">
        <f>$B19*'Time Series Scaling Factors'!AA70</f>
        <v>961424022302893.88</v>
      </c>
      <c r="AB19">
        <f>$B19*'Time Series Scaling Factors'!AB70</f>
        <v>950110197624623</v>
      </c>
      <c r="AC19">
        <f>$B19*'Time Series Scaling Factors'!AC70</f>
        <v>949394923844198.38</v>
      </c>
      <c r="AD19">
        <f>$B19*'Time Series Scaling Factors'!AD70</f>
        <v>944701113608065.13</v>
      </c>
      <c r="AE19">
        <f>$B19*'Time Series Scaling Factors'!AE70</f>
        <v>924824539959643.38</v>
      </c>
    </row>
    <row r="20" spans="1:31" x14ac:dyDescent="0.25">
      <c r="A20" s="1" t="s">
        <v>224</v>
      </c>
      <c r="B20">
        <f>'Start Year Data'!$D$44</f>
        <v>2412911377800000</v>
      </c>
      <c r="C20">
        <f>$B20*'Time Series Scaling Factors'!C71</f>
        <v>2672792654692210</v>
      </c>
      <c r="D20">
        <f>$B20*'Time Series Scaling Factors'!D71</f>
        <v>2745510847871802.5</v>
      </c>
      <c r="E20">
        <f>$B20*'Time Series Scaling Factors'!E71</f>
        <v>2931171003370602.5</v>
      </c>
      <c r="F20">
        <f>$B20*'Time Series Scaling Factors'!F71</f>
        <v>2967483669673068</v>
      </c>
      <c r="G20">
        <f>$B20*'Time Series Scaling Factors'!G71</f>
        <v>3038412854856032</v>
      </c>
      <c r="H20">
        <f>$B20*'Time Series Scaling Factors'!H71</f>
        <v>3098674897814889.5</v>
      </c>
      <c r="I20">
        <f>$B20*'Time Series Scaling Factors'!I71</f>
        <v>3119850281093420</v>
      </c>
      <c r="J20">
        <f>$B20*'Time Series Scaling Factors'!J71</f>
        <v>3155020502779356</v>
      </c>
      <c r="K20">
        <f>$B20*'Time Series Scaling Factors'!K71</f>
        <v>3201509765226738</v>
      </c>
      <c r="L20">
        <f>$B20*'Time Series Scaling Factors'!L71</f>
        <v>3219497031570841.5</v>
      </c>
      <c r="M20">
        <f>$B20*'Time Series Scaling Factors'!M71</f>
        <v>3239258886567681</v>
      </c>
      <c r="N20">
        <f>$B20*'Time Series Scaling Factors'!N71</f>
        <v>3246566033278174.5</v>
      </c>
      <c r="O20">
        <f>$B20*'Time Series Scaling Factors'!O71</f>
        <v>3281269212415462.5</v>
      </c>
      <c r="P20">
        <f>$B20*'Time Series Scaling Factors'!P71</f>
        <v>3313388877707697.5</v>
      </c>
      <c r="Q20">
        <f>$B20*'Time Series Scaling Factors'!Q71</f>
        <v>3327495033449945</v>
      </c>
      <c r="R20">
        <f>$B20*'Time Series Scaling Factors'!R71</f>
        <v>3332608565374214</v>
      </c>
      <c r="S20">
        <f>$B20*'Time Series Scaling Factors'!S71</f>
        <v>3333993399161561</v>
      </c>
      <c r="T20">
        <f>$B20*'Time Series Scaling Factors'!T71</f>
        <v>3355063665423122</v>
      </c>
      <c r="U20">
        <f>$B20*'Time Series Scaling Factors'!U71</f>
        <v>3324213046586784.5</v>
      </c>
      <c r="V20">
        <f>$B20*'Time Series Scaling Factors'!V71</f>
        <v>3336520244985119.5</v>
      </c>
      <c r="W20">
        <f>$B20*'Time Series Scaling Factors'!W71</f>
        <v>3346752355604019</v>
      </c>
      <c r="X20">
        <f>$B20*'Time Series Scaling Factors'!X71</f>
        <v>3350614576865377</v>
      </c>
      <c r="Y20">
        <f>$B20*'Time Series Scaling Factors'!Y71</f>
        <v>3347938923412856.5</v>
      </c>
      <c r="Z20">
        <f>$B20*'Time Series Scaling Factors'!Z71</f>
        <v>3336095883694391</v>
      </c>
      <c r="AA20">
        <f>$B20*'Time Series Scaling Factors'!AA71</f>
        <v>3287495917688160.5</v>
      </c>
      <c r="AB20">
        <f>$B20*'Time Series Scaling Factors'!AB71</f>
        <v>3248809394800825.5</v>
      </c>
      <c r="AC20">
        <f>$B20*'Time Series Scaling Factors'!AC71</f>
        <v>3246363585689937</v>
      </c>
      <c r="AD20">
        <f>$B20*'Time Series Scaling Factors'!AD71</f>
        <v>3230313558197666.5</v>
      </c>
      <c r="AE20">
        <f>$B20*'Time Series Scaling Factors'!AE71</f>
        <v>3162347548184419.5</v>
      </c>
    </row>
    <row r="21" spans="1:31" x14ac:dyDescent="0.25">
      <c r="A21" s="1" t="s">
        <v>238</v>
      </c>
      <c r="B21">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row>
    <row r="22" spans="1:31" x14ac:dyDescent="0.25">
      <c r="A22" s="1" t="s">
        <v>239</v>
      </c>
      <c r="B22">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pane xSplit="2" ySplit="3" topLeftCell="C4" activePane="bottomRight" state="frozen"/>
      <selection pane="topRight"/>
      <selection pane="bottomLeft"/>
      <selection pane="bottomRight" activeCell="B15" sqref="B15"/>
    </sheetView>
  </sheetViews>
  <sheetFormatPr defaultRowHeight="15" x14ac:dyDescent="0.25"/>
  <cols>
    <col min="2" max="2" width="44" customWidth="1"/>
    <col min="3" max="3" width="12.28515625" customWidth="1"/>
    <col min="4" max="4" width="19.28515625" customWidth="1"/>
    <col min="5" max="5" width="13.140625" customWidth="1"/>
    <col min="10" max="10" width="12.28515625" customWidth="1"/>
  </cols>
  <sheetData>
    <row r="1" spans="1:13" x14ac:dyDescent="0.25">
      <c r="B1" s="1" t="s">
        <v>29</v>
      </c>
      <c r="C1" s="1" t="s">
        <v>30</v>
      </c>
      <c r="D1" s="1"/>
      <c r="E1" s="1" t="s">
        <v>31</v>
      </c>
    </row>
    <row r="2" spans="1:13" ht="16.5" customHeight="1" x14ac:dyDescent="0.25">
      <c r="C2" s="292" t="s">
        <v>32</v>
      </c>
      <c r="D2" s="292"/>
      <c r="E2" s="292"/>
      <c r="F2" s="292"/>
      <c r="G2" s="292"/>
      <c r="H2" s="292"/>
      <c r="I2" s="293" t="s">
        <v>33</v>
      </c>
      <c r="J2" s="293"/>
      <c r="K2" s="293"/>
      <c r="L2" s="293"/>
      <c r="M2" s="294" t="s">
        <v>34</v>
      </c>
    </row>
    <row r="3" spans="1:13" ht="36.75" x14ac:dyDescent="0.25">
      <c r="C3" s="8" t="s">
        <v>35</v>
      </c>
      <c r="D3" s="8" t="s">
        <v>36</v>
      </c>
      <c r="E3" s="8" t="s">
        <v>37</v>
      </c>
      <c r="F3" s="8" t="s">
        <v>38</v>
      </c>
      <c r="G3" s="8" t="s">
        <v>39</v>
      </c>
      <c r="H3" s="8" t="s">
        <v>40</v>
      </c>
      <c r="I3" s="9" t="s">
        <v>41</v>
      </c>
      <c r="J3" s="9" t="s">
        <v>42</v>
      </c>
      <c r="K3" s="9" t="s">
        <v>43</v>
      </c>
      <c r="L3" s="9" t="s">
        <v>44</v>
      </c>
      <c r="M3" s="294"/>
    </row>
    <row r="4" spans="1:13" x14ac:dyDescent="0.25">
      <c r="A4" t="str">
        <f t="shared" ref="A4:A6" si="0">TRIM(B4)</f>
        <v>Crude Oil &amp; Petroleum Products</v>
      </c>
      <c r="B4" s="10" t="s">
        <v>45</v>
      </c>
      <c r="C4" s="11">
        <v>4794078</v>
      </c>
      <c r="D4" s="11">
        <v>437131</v>
      </c>
      <c r="E4" s="11">
        <v>7408771</v>
      </c>
      <c r="F4" s="11">
        <v>3702640</v>
      </c>
      <c r="G4" s="12"/>
      <c r="H4" s="11">
        <v>137262</v>
      </c>
      <c r="I4" s="13">
        <v>-135002</v>
      </c>
      <c r="J4" s="13">
        <v>7003159</v>
      </c>
      <c r="K4" s="13">
        <v>2327156</v>
      </c>
      <c r="L4" s="13">
        <v>7284569</v>
      </c>
      <c r="M4" s="11">
        <v>1894570</v>
      </c>
    </row>
    <row r="5" spans="1:13" x14ac:dyDescent="0.25">
      <c r="A5" t="str">
        <f t="shared" si="0"/>
        <v>Crude Oil</v>
      </c>
      <c r="B5" s="10" t="s">
        <v>46</v>
      </c>
      <c r="C5" s="226">
        <v>4083494</v>
      </c>
      <c r="D5" s="232" t="s">
        <v>47</v>
      </c>
      <c r="E5" s="232" t="s">
        <v>47</v>
      </c>
      <c r="F5" s="226">
        <v>2230000</v>
      </c>
      <c r="G5" s="232"/>
      <c r="H5" s="226">
        <v>194916</v>
      </c>
      <c r="I5" s="226">
        <v>-108241</v>
      </c>
      <c r="J5" s="226">
        <v>5529012</v>
      </c>
      <c r="K5" s="226">
        <v>1087638</v>
      </c>
      <c r="L5" s="226">
        <v>0</v>
      </c>
      <c r="M5" s="226">
        <v>1015102</v>
      </c>
    </row>
    <row r="6" spans="1:13" x14ac:dyDescent="0.25">
      <c r="A6" t="str">
        <f t="shared" si="0"/>
        <v>Hydrocarbon Gas Liquids</v>
      </c>
      <c r="B6" s="10" t="s">
        <v>48</v>
      </c>
      <c r="C6" s="226">
        <v>1970031</v>
      </c>
      <c r="D6" s="226">
        <v>-7941</v>
      </c>
      <c r="E6" s="226">
        <v>225172</v>
      </c>
      <c r="F6" s="226">
        <v>63125</v>
      </c>
      <c r="G6" s="232"/>
      <c r="H6" s="232" t="s">
        <v>47</v>
      </c>
      <c r="I6" s="226">
        <v>-40797</v>
      </c>
      <c r="J6" s="226">
        <v>198527</v>
      </c>
      <c r="K6" s="226">
        <v>848015</v>
      </c>
      <c r="L6" s="226">
        <v>1244642</v>
      </c>
      <c r="M6" s="226">
        <v>188360</v>
      </c>
    </row>
    <row r="7" spans="1:13" x14ac:dyDescent="0.25">
      <c r="A7" t="str">
        <f>TRIM(B7)</f>
        <v>Natural Gas Liquids</v>
      </c>
      <c r="B7" s="14" t="s">
        <v>49</v>
      </c>
      <c r="C7" s="226">
        <v>1970031</v>
      </c>
      <c r="D7" s="226">
        <v>-7941</v>
      </c>
      <c r="E7" s="226">
        <v>120757</v>
      </c>
      <c r="F7" s="226">
        <v>57128</v>
      </c>
      <c r="G7" s="232"/>
      <c r="H7" s="232" t="s">
        <v>47</v>
      </c>
      <c r="I7" s="226">
        <v>-40636</v>
      </c>
      <c r="J7" s="226">
        <v>198527</v>
      </c>
      <c r="K7" s="226">
        <v>848015</v>
      </c>
      <c r="L7" s="226">
        <v>1134069</v>
      </c>
      <c r="M7" s="226">
        <v>186272</v>
      </c>
    </row>
    <row r="8" spans="1:13" x14ac:dyDescent="0.25">
      <c r="A8" t="str">
        <f t="shared" ref="A8:A57" si="1">TRIM(B8)</f>
        <v>Ethane</v>
      </c>
      <c r="B8" s="15" t="s">
        <v>50</v>
      </c>
      <c r="C8" s="226">
        <v>781560</v>
      </c>
      <c r="D8" s="232" t="s">
        <v>47</v>
      </c>
      <c r="E8" s="226">
        <v>1505</v>
      </c>
      <c r="F8" s="226" t="s">
        <v>51</v>
      </c>
      <c r="G8" s="232"/>
      <c r="H8" s="232" t="s">
        <v>47</v>
      </c>
      <c r="I8" s="226">
        <v>-9779</v>
      </c>
      <c r="J8" s="232"/>
      <c r="K8" s="226">
        <v>147584</v>
      </c>
      <c r="L8" s="226">
        <v>645260</v>
      </c>
      <c r="M8" s="226">
        <v>59821</v>
      </c>
    </row>
    <row r="9" spans="1:13" x14ac:dyDescent="0.25">
      <c r="A9" t="str">
        <f t="shared" si="1"/>
        <v>Propane</v>
      </c>
      <c r="B9" s="15" t="s">
        <v>52</v>
      </c>
      <c r="C9" s="226">
        <v>632906</v>
      </c>
      <c r="D9" s="232" t="s">
        <v>47</v>
      </c>
      <c r="E9" s="226">
        <v>101344</v>
      </c>
      <c r="F9" s="226">
        <v>41465</v>
      </c>
      <c r="G9" s="232"/>
      <c r="H9" s="232" t="s">
        <v>47</v>
      </c>
      <c r="I9" s="226">
        <v>-8358</v>
      </c>
      <c r="J9" s="232"/>
      <c r="K9" s="226">
        <v>477616</v>
      </c>
      <c r="L9" s="226">
        <v>306457</v>
      </c>
      <c r="M9" s="226">
        <v>62077</v>
      </c>
    </row>
    <row r="10" spans="1:13" x14ac:dyDescent="0.25">
      <c r="A10" t="str">
        <f t="shared" si="1"/>
        <v>Normal Butane</v>
      </c>
      <c r="B10" s="15" t="s">
        <v>53</v>
      </c>
      <c r="C10" s="226">
        <v>180543</v>
      </c>
      <c r="D10" s="232" t="s">
        <v>51</v>
      </c>
      <c r="E10" s="226">
        <v>20998</v>
      </c>
      <c r="F10" s="226">
        <v>13237</v>
      </c>
      <c r="G10" s="232"/>
      <c r="H10" s="232" t="s">
        <v>47</v>
      </c>
      <c r="I10" s="226">
        <v>-7626</v>
      </c>
      <c r="J10" s="226">
        <v>66056</v>
      </c>
      <c r="K10" s="226">
        <v>149693</v>
      </c>
      <c r="L10" s="226">
        <v>6655</v>
      </c>
      <c r="M10" s="226">
        <v>34017</v>
      </c>
    </row>
    <row r="11" spans="1:13" x14ac:dyDescent="0.25">
      <c r="A11" t="str">
        <f t="shared" si="1"/>
        <v>Isobutane</v>
      </c>
      <c r="B11" s="15" t="s">
        <v>54</v>
      </c>
      <c r="C11" s="226">
        <v>153863</v>
      </c>
      <c r="D11" s="232" t="s">
        <v>51</v>
      </c>
      <c r="E11" s="226">
        <v>-3090</v>
      </c>
      <c r="F11" s="226">
        <v>2358</v>
      </c>
      <c r="G11" s="232"/>
      <c r="H11" s="232" t="s">
        <v>47</v>
      </c>
      <c r="I11" s="226">
        <v>-2667</v>
      </c>
      <c r="J11" s="226">
        <v>71652</v>
      </c>
      <c r="K11" s="226">
        <v>1181</v>
      </c>
      <c r="L11" s="226">
        <v>82965</v>
      </c>
      <c r="M11" s="226">
        <v>9674</v>
      </c>
    </row>
    <row r="12" spans="1:13" x14ac:dyDescent="0.25">
      <c r="A12" t="str">
        <f t="shared" si="1"/>
        <v>Natural Gasoline</v>
      </c>
      <c r="B12" s="15" t="s">
        <v>55</v>
      </c>
      <c r="C12" s="226">
        <v>221159</v>
      </c>
      <c r="D12" s="226">
        <v>-7941</v>
      </c>
      <c r="E12" s="232"/>
      <c r="F12" s="226">
        <v>68</v>
      </c>
      <c r="G12" s="232"/>
      <c r="H12" s="232" t="s">
        <v>47</v>
      </c>
      <c r="I12" s="226">
        <v>-12206</v>
      </c>
      <c r="J12" s="226">
        <v>60819</v>
      </c>
      <c r="K12" s="226">
        <v>71941</v>
      </c>
      <c r="L12" s="226">
        <v>92732</v>
      </c>
      <c r="M12" s="226">
        <v>20683</v>
      </c>
    </row>
    <row r="13" spans="1:13" x14ac:dyDescent="0.25">
      <c r="A13" t="str">
        <f t="shared" si="1"/>
        <v>Refinery Olefins</v>
      </c>
      <c r="B13" s="14" t="s">
        <v>56</v>
      </c>
      <c r="C13" s="232" t="s">
        <v>47</v>
      </c>
      <c r="D13" s="232" t="s">
        <v>47</v>
      </c>
      <c r="E13" s="226">
        <v>104415</v>
      </c>
      <c r="F13" s="226">
        <v>5997</v>
      </c>
      <c r="G13" s="232"/>
      <c r="H13" s="232" t="s">
        <v>47</v>
      </c>
      <c r="I13" s="226">
        <v>-161</v>
      </c>
      <c r="J13" s="232" t="s">
        <v>47</v>
      </c>
      <c r="K13" s="232" t="s">
        <v>47</v>
      </c>
      <c r="L13" s="226">
        <v>110573</v>
      </c>
      <c r="M13" s="226">
        <v>2088</v>
      </c>
    </row>
    <row r="14" spans="1:13" x14ac:dyDescent="0.25">
      <c r="A14" t="str">
        <f t="shared" si="1"/>
        <v>Ethylene</v>
      </c>
      <c r="B14" s="15" t="s">
        <v>57</v>
      </c>
      <c r="C14" s="232" t="s">
        <v>47</v>
      </c>
      <c r="D14" s="232" t="s">
        <v>47</v>
      </c>
      <c r="E14" s="226">
        <v>277</v>
      </c>
      <c r="F14" s="226" t="s">
        <v>51</v>
      </c>
      <c r="G14" s="232"/>
      <c r="H14" s="232" t="s">
        <v>47</v>
      </c>
      <c r="I14" s="226">
        <v>0</v>
      </c>
      <c r="J14" s="232" t="s">
        <v>47</v>
      </c>
      <c r="K14" s="232" t="s">
        <v>47</v>
      </c>
      <c r="L14" s="226">
        <v>277</v>
      </c>
      <c r="M14" s="226">
        <v>0</v>
      </c>
    </row>
    <row r="15" spans="1:13" x14ac:dyDescent="0.25">
      <c r="A15" t="str">
        <f t="shared" si="1"/>
        <v>Propylene</v>
      </c>
      <c r="B15" s="15" t="s">
        <v>58</v>
      </c>
      <c r="C15" s="232" t="s">
        <v>47</v>
      </c>
      <c r="D15" s="232" t="s">
        <v>47</v>
      </c>
      <c r="E15" s="226">
        <v>106126</v>
      </c>
      <c r="F15" s="226">
        <v>5243</v>
      </c>
      <c r="G15" s="232"/>
      <c r="H15" s="232" t="s">
        <v>47</v>
      </c>
      <c r="I15" s="226">
        <v>-90</v>
      </c>
      <c r="J15" s="232" t="s">
        <v>47</v>
      </c>
      <c r="K15" s="232" t="s">
        <v>47</v>
      </c>
      <c r="L15" s="226">
        <v>111459</v>
      </c>
      <c r="M15" s="226">
        <v>1397</v>
      </c>
    </row>
    <row r="16" spans="1:13" x14ac:dyDescent="0.25">
      <c r="A16" t="str">
        <f t="shared" si="1"/>
        <v>Normal Butylene</v>
      </c>
      <c r="B16" s="15" t="s">
        <v>59</v>
      </c>
      <c r="C16" s="12" t="s">
        <v>47</v>
      </c>
      <c r="D16" s="12" t="s">
        <v>47</v>
      </c>
      <c r="E16" s="11">
        <v>-2397</v>
      </c>
      <c r="F16" s="11">
        <v>2433</v>
      </c>
      <c r="G16" s="12"/>
      <c r="H16" s="12" t="s">
        <v>47</v>
      </c>
      <c r="I16" s="13">
        <v>-1165</v>
      </c>
      <c r="J16" s="16" t="s">
        <v>47</v>
      </c>
      <c r="K16" s="16" t="s">
        <v>47</v>
      </c>
      <c r="L16" s="13">
        <v>1201</v>
      </c>
      <c r="M16" s="11">
        <v>1204</v>
      </c>
    </row>
    <row r="17" spans="1:13" x14ac:dyDescent="0.25">
      <c r="A17" t="str">
        <f t="shared" si="1"/>
        <v>Isobutylene</v>
      </c>
      <c r="B17" s="15" t="s">
        <v>60</v>
      </c>
      <c r="C17" s="12" t="s">
        <v>47</v>
      </c>
      <c r="D17" s="12" t="s">
        <v>47</v>
      </c>
      <c r="E17" s="11">
        <v>286</v>
      </c>
      <c r="F17" s="11" t="s">
        <v>51</v>
      </c>
      <c r="G17" s="12"/>
      <c r="H17" s="12" t="s">
        <v>47</v>
      </c>
      <c r="I17" s="13">
        <v>6</v>
      </c>
      <c r="J17" s="16" t="s">
        <v>47</v>
      </c>
      <c r="K17" s="16" t="s">
        <v>47</v>
      </c>
      <c r="L17" s="13">
        <v>280</v>
      </c>
      <c r="M17" s="11">
        <v>30</v>
      </c>
    </row>
    <row r="18" spans="1:13" x14ac:dyDescent="0.25">
      <c r="A18" t="str">
        <f t="shared" si="1"/>
        <v>Other Liquids</v>
      </c>
      <c r="B18" s="10" t="s">
        <v>61</v>
      </c>
      <c r="C18" s="12" t="s">
        <v>47</v>
      </c>
      <c r="D18" s="11">
        <v>443737</v>
      </c>
      <c r="E18" s="12" t="s">
        <v>47</v>
      </c>
      <c r="F18" s="11">
        <v>471784</v>
      </c>
      <c r="G18" s="12"/>
      <c r="H18" s="11">
        <v>19117</v>
      </c>
      <c r="I18" s="13">
        <v>8685</v>
      </c>
      <c r="J18" s="13">
        <v>741289</v>
      </c>
      <c r="K18" s="13">
        <v>171592</v>
      </c>
      <c r="L18" s="13">
        <v>13072</v>
      </c>
      <c r="M18" s="11">
        <v>328230</v>
      </c>
    </row>
    <row r="19" spans="1:13" ht="24" x14ac:dyDescent="0.25">
      <c r="A19" t="str">
        <f t="shared" si="1"/>
        <v>Hydrogen/Oxygenates/Renewables/Other Hydrocarbons</v>
      </c>
      <c r="B19" s="14" t="s">
        <v>62</v>
      </c>
      <c r="C19" s="12" t="s">
        <v>47</v>
      </c>
      <c r="D19" s="11">
        <v>443788</v>
      </c>
      <c r="E19" s="12" t="s">
        <v>47</v>
      </c>
      <c r="F19" s="11">
        <v>19778</v>
      </c>
      <c r="G19" s="12"/>
      <c r="H19" s="11">
        <v>36824</v>
      </c>
      <c r="I19" s="13">
        <v>577</v>
      </c>
      <c r="J19" s="13">
        <v>439078</v>
      </c>
      <c r="K19" s="13">
        <v>60735</v>
      </c>
      <c r="L19" s="13">
        <v>0</v>
      </c>
      <c r="M19" s="11">
        <v>29585</v>
      </c>
    </row>
    <row r="20" spans="1:13" x14ac:dyDescent="0.25">
      <c r="A20" t="str">
        <f t="shared" si="1"/>
        <v>Hydrogen</v>
      </c>
      <c r="B20" s="15" t="s">
        <v>63</v>
      </c>
      <c r="C20" s="12" t="s">
        <v>47</v>
      </c>
      <c r="D20" s="12" t="s">
        <v>47</v>
      </c>
      <c r="E20" s="12" t="s">
        <v>47</v>
      </c>
      <c r="F20" s="12"/>
      <c r="G20" s="12"/>
      <c r="H20" s="11">
        <v>81091</v>
      </c>
      <c r="I20" s="16" t="s">
        <v>47</v>
      </c>
      <c r="J20" s="13">
        <v>81091</v>
      </c>
      <c r="K20" s="16"/>
      <c r="L20" s="13">
        <v>0</v>
      </c>
      <c r="M20" s="12" t="s">
        <v>47</v>
      </c>
    </row>
    <row r="21" spans="1:13" x14ac:dyDescent="0.25">
      <c r="A21" t="str">
        <f t="shared" si="1"/>
        <v>Oxygenates (excl. Fuel Ethanol)</v>
      </c>
      <c r="B21" s="15" t="s">
        <v>64</v>
      </c>
      <c r="C21" s="12" t="s">
        <v>47</v>
      </c>
      <c r="D21" s="11">
        <v>26360</v>
      </c>
      <c r="E21" s="12" t="s">
        <v>47</v>
      </c>
      <c r="F21" s="11">
        <v>3835</v>
      </c>
      <c r="G21" s="12"/>
      <c r="H21" s="11">
        <v>-4811</v>
      </c>
      <c r="I21" s="13">
        <v>-31</v>
      </c>
      <c r="J21" s="13" t="s">
        <v>51</v>
      </c>
      <c r="K21" s="13">
        <v>25415</v>
      </c>
      <c r="L21" s="13">
        <v>0</v>
      </c>
      <c r="M21" s="11">
        <v>1446</v>
      </c>
    </row>
    <row r="22" spans="1:13" x14ac:dyDescent="0.25">
      <c r="A22" t="str">
        <f t="shared" si="1"/>
        <v>Renewable Fuels (incl. Fuel Ethanol)</v>
      </c>
      <c r="B22" s="15" t="s">
        <v>65</v>
      </c>
      <c r="C22" s="12" t="s">
        <v>47</v>
      </c>
      <c r="D22" s="11">
        <v>417428</v>
      </c>
      <c r="E22" s="12" t="s">
        <v>47</v>
      </c>
      <c r="F22" s="11">
        <v>15707</v>
      </c>
      <c r="G22" s="12"/>
      <c r="H22" s="11">
        <v>-39640</v>
      </c>
      <c r="I22" s="13">
        <v>578</v>
      </c>
      <c r="J22" s="13">
        <v>357597</v>
      </c>
      <c r="K22" s="13">
        <v>35320</v>
      </c>
      <c r="L22" s="13">
        <v>0</v>
      </c>
      <c r="M22" s="11">
        <v>28092</v>
      </c>
    </row>
    <row r="23" spans="1:13" x14ac:dyDescent="0.25">
      <c r="A23" t="str">
        <f t="shared" si="1"/>
        <v>Fuel Ethanol</v>
      </c>
      <c r="B23" s="17" t="s">
        <v>66</v>
      </c>
      <c r="C23" s="12" t="s">
        <v>47</v>
      </c>
      <c r="D23" s="11">
        <v>379435</v>
      </c>
      <c r="E23" s="12" t="s">
        <v>47</v>
      </c>
      <c r="F23" s="11">
        <v>1824</v>
      </c>
      <c r="G23" s="12"/>
      <c r="H23" s="11">
        <v>-9859</v>
      </c>
      <c r="I23" s="13">
        <v>3285</v>
      </c>
      <c r="J23" s="13">
        <v>335023</v>
      </c>
      <c r="K23" s="13">
        <v>33092</v>
      </c>
      <c r="L23" s="13">
        <v>0</v>
      </c>
      <c r="M23" s="11">
        <v>23043</v>
      </c>
    </row>
    <row r="24" spans="1:13" x14ac:dyDescent="0.25">
      <c r="A24" t="str">
        <f t="shared" si="1"/>
        <v>Renewable Fuels Except Fuel Ethanol</v>
      </c>
      <c r="B24" s="17" t="s">
        <v>67</v>
      </c>
      <c r="C24" s="12" t="s">
        <v>47</v>
      </c>
      <c r="D24" s="11">
        <v>37993</v>
      </c>
      <c r="E24" s="12" t="s">
        <v>47</v>
      </c>
      <c r="F24" s="11">
        <v>13883</v>
      </c>
      <c r="G24" s="12"/>
      <c r="H24" s="11">
        <v>-29781</v>
      </c>
      <c r="I24" s="13">
        <v>-2707</v>
      </c>
      <c r="J24" s="13">
        <v>22574</v>
      </c>
      <c r="K24" s="13">
        <v>2228</v>
      </c>
      <c r="L24" s="13">
        <v>0</v>
      </c>
      <c r="M24" s="11">
        <v>5049</v>
      </c>
    </row>
    <row r="25" spans="1:13" x14ac:dyDescent="0.25">
      <c r="A25" t="str">
        <f t="shared" si="1"/>
        <v>Other Hydrocarbons</v>
      </c>
      <c r="B25" s="15" t="s">
        <v>68</v>
      </c>
      <c r="C25" s="12" t="s">
        <v>47</v>
      </c>
      <c r="D25" s="12" t="s">
        <v>47</v>
      </c>
      <c r="E25" s="12" t="s">
        <v>47</v>
      </c>
      <c r="F25" s="11">
        <v>236</v>
      </c>
      <c r="G25" s="12"/>
      <c r="H25" s="11">
        <v>184</v>
      </c>
      <c r="I25" s="13">
        <v>30</v>
      </c>
      <c r="J25" s="13">
        <v>390</v>
      </c>
      <c r="K25" s="16"/>
      <c r="L25" s="13">
        <v>0</v>
      </c>
      <c r="M25" s="11">
        <v>47</v>
      </c>
    </row>
    <row r="26" spans="1:13" x14ac:dyDescent="0.25">
      <c r="A26" t="str">
        <f t="shared" si="1"/>
        <v>Unfinished Oils</v>
      </c>
      <c r="B26" s="14" t="s">
        <v>69</v>
      </c>
      <c r="C26" s="12" t="s">
        <v>47</v>
      </c>
      <c r="D26" s="12" t="s">
        <v>47</v>
      </c>
      <c r="E26" s="12" t="s">
        <v>47</v>
      </c>
      <c r="F26" s="11">
        <v>231478</v>
      </c>
      <c r="G26" s="12"/>
      <c r="H26" s="12" t="s">
        <v>47</v>
      </c>
      <c r="I26" s="13">
        <v>6013</v>
      </c>
      <c r="J26" s="13">
        <v>129406</v>
      </c>
      <c r="K26" s="13">
        <v>82949</v>
      </c>
      <c r="L26" s="13">
        <v>13110</v>
      </c>
      <c r="M26" s="11">
        <v>86337</v>
      </c>
    </row>
    <row r="27" spans="1:13" x14ac:dyDescent="0.25">
      <c r="A27" t="str">
        <f t="shared" si="1"/>
        <v>Motor Gasoline Blend. Comp.</v>
      </c>
      <c r="B27" s="14" t="s">
        <v>70</v>
      </c>
      <c r="C27" s="12" t="s">
        <v>47</v>
      </c>
      <c r="D27" s="11">
        <v>-51</v>
      </c>
      <c r="E27" s="12" t="s">
        <v>47</v>
      </c>
      <c r="F27" s="11">
        <v>220528</v>
      </c>
      <c r="G27" s="12"/>
      <c r="H27" s="11">
        <v>-17707</v>
      </c>
      <c r="I27" s="13">
        <v>2089</v>
      </c>
      <c r="J27" s="13">
        <v>172773</v>
      </c>
      <c r="K27" s="13">
        <v>27908</v>
      </c>
      <c r="L27" s="13">
        <v>0</v>
      </c>
      <c r="M27" s="11">
        <v>212293</v>
      </c>
    </row>
    <row r="28" spans="1:13" x14ac:dyDescent="0.25">
      <c r="A28" t="str">
        <f t="shared" si="1"/>
        <v>Reformulated</v>
      </c>
      <c r="B28" s="15" t="s">
        <v>71</v>
      </c>
      <c r="C28" s="12" t="s">
        <v>47</v>
      </c>
      <c r="D28" s="11">
        <v>-3</v>
      </c>
      <c r="E28" s="12" t="s">
        <v>47</v>
      </c>
      <c r="F28" s="11">
        <v>76948</v>
      </c>
      <c r="G28" s="12"/>
      <c r="H28" s="11">
        <v>65150</v>
      </c>
      <c r="I28" s="13">
        <v>1299</v>
      </c>
      <c r="J28" s="13">
        <v>140697</v>
      </c>
      <c r="K28" s="13">
        <v>99</v>
      </c>
      <c r="L28" s="13">
        <v>0</v>
      </c>
      <c r="M28" s="11">
        <v>53447</v>
      </c>
    </row>
    <row r="29" spans="1:13" x14ac:dyDescent="0.25">
      <c r="A29" t="str">
        <f t="shared" si="1"/>
        <v>Conventional</v>
      </c>
      <c r="B29" s="15" t="s">
        <v>72</v>
      </c>
      <c r="C29" s="12" t="s">
        <v>47</v>
      </c>
      <c r="D29" s="11">
        <v>-48</v>
      </c>
      <c r="E29" s="12" t="s">
        <v>47</v>
      </c>
      <c r="F29" s="11">
        <v>143580</v>
      </c>
      <c r="G29" s="12"/>
      <c r="H29" s="11">
        <v>-82856</v>
      </c>
      <c r="I29" s="13">
        <v>790</v>
      </c>
      <c r="J29" s="13">
        <v>32076</v>
      </c>
      <c r="K29" s="13">
        <v>27810</v>
      </c>
      <c r="L29" s="13">
        <v>0</v>
      </c>
      <c r="M29" s="11">
        <v>158846</v>
      </c>
    </row>
    <row r="30" spans="1:13" x14ac:dyDescent="0.25">
      <c r="A30" t="str">
        <f t="shared" si="1"/>
        <v>Aviation Gasoline Blend. Comp.</v>
      </c>
      <c r="B30" s="14" t="s">
        <v>73</v>
      </c>
      <c r="C30" s="12" t="s">
        <v>47</v>
      </c>
      <c r="D30" s="12" t="s">
        <v>47</v>
      </c>
      <c r="E30" s="12" t="s">
        <v>47</v>
      </c>
      <c r="F30" s="11" t="s">
        <v>51</v>
      </c>
      <c r="G30" s="12"/>
      <c r="H30" s="12" t="s">
        <v>47</v>
      </c>
      <c r="I30" s="13">
        <v>6</v>
      </c>
      <c r="J30" s="13">
        <v>32</v>
      </c>
      <c r="K30" s="13" t="s">
        <v>51</v>
      </c>
      <c r="L30" s="13">
        <v>-38</v>
      </c>
      <c r="M30" s="11">
        <v>15</v>
      </c>
    </row>
    <row r="31" spans="1:13" x14ac:dyDescent="0.25">
      <c r="A31" t="str">
        <f t="shared" si="1"/>
        <v>Finished Petroleum Products</v>
      </c>
      <c r="B31" s="10" t="s">
        <v>74</v>
      </c>
      <c r="C31" s="12" t="s">
        <v>47</v>
      </c>
      <c r="D31" s="11">
        <v>1336</v>
      </c>
      <c r="E31" s="11">
        <v>7179380</v>
      </c>
      <c r="F31" s="11">
        <v>250759</v>
      </c>
      <c r="G31" s="12"/>
      <c r="H31" s="11">
        <v>57659</v>
      </c>
      <c r="I31" s="13">
        <v>-38269</v>
      </c>
      <c r="J31" s="16" t="s">
        <v>47</v>
      </c>
      <c r="K31" s="13">
        <v>1220551</v>
      </c>
      <c r="L31" s="13">
        <v>6306852</v>
      </c>
      <c r="M31" s="11">
        <v>291859</v>
      </c>
    </row>
    <row r="32" spans="1:13" x14ac:dyDescent="0.25">
      <c r="A32" t="str">
        <f t="shared" si="1"/>
        <v>Finished Motor Gasoline</v>
      </c>
      <c r="B32" s="14" t="s">
        <v>75</v>
      </c>
      <c r="C32" s="12" t="s">
        <v>47</v>
      </c>
      <c r="D32" s="11">
        <v>1336</v>
      </c>
      <c r="E32" s="11">
        <v>3633123</v>
      </c>
      <c r="F32" s="11">
        <v>11784</v>
      </c>
      <c r="G32" s="12"/>
      <c r="H32" s="11">
        <v>27566</v>
      </c>
      <c r="I32" s="13">
        <v>-3860</v>
      </c>
      <c r="J32" s="16" t="s">
        <v>47</v>
      </c>
      <c r="K32" s="13">
        <v>273483</v>
      </c>
      <c r="L32" s="13">
        <v>3404186</v>
      </c>
      <c r="M32" s="11">
        <v>24523</v>
      </c>
    </row>
    <row r="33" spans="1:13" x14ac:dyDescent="0.25">
      <c r="A33" t="str">
        <f t="shared" si="1"/>
        <v>Reformulated</v>
      </c>
      <c r="B33" s="15" t="s">
        <v>71</v>
      </c>
      <c r="C33" s="12" t="s">
        <v>47</v>
      </c>
      <c r="D33" s="12"/>
      <c r="E33" s="11">
        <v>1187104</v>
      </c>
      <c r="F33" s="11" t="s">
        <v>51</v>
      </c>
      <c r="G33" s="12"/>
      <c r="H33" s="11">
        <v>-59342</v>
      </c>
      <c r="I33" s="13">
        <v>-7</v>
      </c>
      <c r="J33" s="16" t="s">
        <v>47</v>
      </c>
      <c r="K33" s="13" t="s">
        <v>51</v>
      </c>
      <c r="L33" s="13">
        <v>1127769</v>
      </c>
      <c r="M33" s="11">
        <v>40</v>
      </c>
    </row>
    <row r="34" spans="1:13" x14ac:dyDescent="0.25">
      <c r="A34" t="str">
        <f t="shared" si="1"/>
        <v>Conventional</v>
      </c>
      <c r="B34" s="15" t="s">
        <v>72</v>
      </c>
      <c r="C34" s="12" t="s">
        <v>47</v>
      </c>
      <c r="D34" s="11">
        <v>1336</v>
      </c>
      <c r="E34" s="11">
        <v>2446019</v>
      </c>
      <c r="F34" s="11">
        <v>11784</v>
      </c>
      <c r="G34" s="12"/>
      <c r="H34" s="11">
        <v>86908</v>
      </c>
      <c r="I34" s="13">
        <v>-3853</v>
      </c>
      <c r="J34" s="16" t="s">
        <v>47</v>
      </c>
      <c r="K34" s="13">
        <v>273483</v>
      </c>
      <c r="L34" s="13">
        <v>2276417</v>
      </c>
      <c r="M34" s="11">
        <v>24483</v>
      </c>
    </row>
    <row r="35" spans="1:13" x14ac:dyDescent="0.25">
      <c r="A35" t="str">
        <f t="shared" si="1"/>
        <v>Finished Aviation Gasoline</v>
      </c>
      <c r="B35" s="14" t="s">
        <v>76</v>
      </c>
      <c r="C35" s="12" t="s">
        <v>47</v>
      </c>
      <c r="D35" s="12" t="s">
        <v>47</v>
      </c>
      <c r="E35" s="11">
        <v>4032</v>
      </c>
      <c r="F35" s="11">
        <v>165</v>
      </c>
      <c r="G35" s="12"/>
      <c r="H35" s="12" t="s">
        <v>47</v>
      </c>
      <c r="I35" s="13">
        <v>47</v>
      </c>
      <c r="J35" s="16" t="s">
        <v>47</v>
      </c>
      <c r="K35" s="13" t="s">
        <v>51</v>
      </c>
      <c r="L35" s="13">
        <v>4150</v>
      </c>
      <c r="M35" s="11">
        <v>1041</v>
      </c>
    </row>
    <row r="36" spans="1:13" x14ac:dyDescent="0.25">
      <c r="A36" t="str">
        <f t="shared" si="1"/>
        <v>Kerosene-Type Jet Fuel</v>
      </c>
      <c r="B36" s="14" t="s">
        <v>77</v>
      </c>
      <c r="C36" s="12" t="s">
        <v>47</v>
      </c>
      <c r="D36" s="12" t="s">
        <v>47</v>
      </c>
      <c r="E36" s="11">
        <v>621176</v>
      </c>
      <c r="F36" s="11">
        <v>58273</v>
      </c>
      <c r="G36" s="12"/>
      <c r="H36" s="12" t="s">
        <v>47</v>
      </c>
      <c r="I36" s="13">
        <v>-1706</v>
      </c>
      <c r="J36" s="16" t="s">
        <v>47</v>
      </c>
      <c r="K36" s="13">
        <v>67161</v>
      </c>
      <c r="L36" s="13">
        <v>613994</v>
      </c>
      <c r="M36" s="11">
        <v>41304</v>
      </c>
    </row>
    <row r="37" spans="1:13" x14ac:dyDescent="0.25">
      <c r="A37" t="str">
        <f t="shared" si="1"/>
        <v>Kerosene</v>
      </c>
      <c r="B37" s="14" t="s">
        <v>78</v>
      </c>
      <c r="C37" s="12" t="s">
        <v>47</v>
      </c>
      <c r="D37" s="12" t="s">
        <v>47</v>
      </c>
      <c r="E37" s="11">
        <v>2738</v>
      </c>
      <c r="F37" s="11">
        <v>1429</v>
      </c>
      <c r="G37" s="12"/>
      <c r="H37" s="12" t="s">
        <v>47</v>
      </c>
      <c r="I37" s="13">
        <v>10</v>
      </c>
      <c r="J37" s="16" t="s">
        <v>47</v>
      </c>
      <c r="K37" s="13">
        <v>2267</v>
      </c>
      <c r="L37" s="13">
        <v>1890</v>
      </c>
      <c r="M37" s="11">
        <v>2138</v>
      </c>
    </row>
    <row r="38" spans="1:13" x14ac:dyDescent="0.25">
      <c r="A38" t="str">
        <f t="shared" si="1"/>
        <v>Distillate Fuel Oil</v>
      </c>
      <c r="B38" s="14" t="s">
        <v>79</v>
      </c>
      <c r="C38" s="12" t="s">
        <v>47</v>
      </c>
      <c r="D38" s="12" t="s">
        <v>47</v>
      </c>
      <c r="E38" s="11">
        <v>1833879</v>
      </c>
      <c r="F38" s="11">
        <v>54975</v>
      </c>
      <c r="G38" s="12"/>
      <c r="H38" s="11">
        <v>30093</v>
      </c>
      <c r="I38" s="13">
        <v>-20457</v>
      </c>
      <c r="J38" s="16" t="s">
        <v>47</v>
      </c>
      <c r="K38" s="13">
        <v>504155</v>
      </c>
      <c r="L38" s="13">
        <v>1435249</v>
      </c>
      <c r="M38" s="11">
        <v>145638</v>
      </c>
    </row>
    <row r="39" spans="1:13" x14ac:dyDescent="0.25">
      <c r="A39" t="str">
        <f t="shared" si="1"/>
        <v>15 ppm Sulfur and Under</v>
      </c>
      <c r="B39" s="15" t="s">
        <v>80</v>
      </c>
      <c r="C39" s="12" t="s">
        <v>47</v>
      </c>
      <c r="D39" s="12" t="s">
        <v>47</v>
      </c>
      <c r="E39" s="11">
        <v>1713652</v>
      </c>
      <c r="F39" s="11">
        <v>37012</v>
      </c>
      <c r="G39" s="12"/>
      <c r="H39" s="11">
        <v>30093</v>
      </c>
      <c r="I39" s="13">
        <v>-16256</v>
      </c>
      <c r="J39" s="16" t="s">
        <v>47</v>
      </c>
      <c r="K39" s="13">
        <v>423862</v>
      </c>
      <c r="L39" s="13">
        <v>1373151</v>
      </c>
      <c r="M39" s="11">
        <v>128016</v>
      </c>
    </row>
    <row r="40" spans="1:13" x14ac:dyDescent="0.25">
      <c r="A40" t="str">
        <f t="shared" si="1"/>
        <v>Greater than 15 to 500 ppm Sulfur</v>
      </c>
      <c r="B40" s="15" t="s">
        <v>81</v>
      </c>
      <c r="C40" s="12" t="s">
        <v>47</v>
      </c>
      <c r="D40" s="12" t="s">
        <v>47</v>
      </c>
      <c r="E40" s="11">
        <v>42167</v>
      </c>
      <c r="F40" s="11">
        <v>759</v>
      </c>
      <c r="G40" s="12"/>
      <c r="H40" s="11" t="s">
        <v>51</v>
      </c>
      <c r="I40" s="13">
        <v>-929</v>
      </c>
      <c r="J40" s="16" t="s">
        <v>47</v>
      </c>
      <c r="K40" s="13">
        <v>41645</v>
      </c>
      <c r="L40" s="13">
        <v>2210</v>
      </c>
      <c r="M40" s="11">
        <v>7480</v>
      </c>
    </row>
    <row r="41" spans="1:13" x14ac:dyDescent="0.25">
      <c r="A41" t="str">
        <f t="shared" si="1"/>
        <v>Greater than 500 ppm Sulfur</v>
      </c>
      <c r="B41" s="15" t="s">
        <v>82</v>
      </c>
      <c r="C41" s="12" t="s">
        <v>47</v>
      </c>
      <c r="D41" s="12" t="s">
        <v>47</v>
      </c>
      <c r="E41" s="11">
        <v>78060</v>
      </c>
      <c r="F41" s="11">
        <v>17204</v>
      </c>
      <c r="G41" s="12"/>
      <c r="H41" s="12" t="s">
        <v>47</v>
      </c>
      <c r="I41" s="13">
        <v>-3272</v>
      </c>
      <c r="J41" s="16" t="s">
        <v>47</v>
      </c>
      <c r="K41" s="13">
        <v>38648</v>
      </c>
      <c r="L41" s="13">
        <v>59888</v>
      </c>
      <c r="M41" s="11">
        <v>10142</v>
      </c>
    </row>
    <row r="42" spans="1:13" x14ac:dyDescent="0.25">
      <c r="A42" t="str">
        <f t="shared" si="1"/>
        <v>Residual Fuel Oil</v>
      </c>
      <c r="B42" s="14" t="s">
        <v>83</v>
      </c>
      <c r="C42" s="12" t="s">
        <v>47</v>
      </c>
      <c r="D42" s="12" t="s">
        <v>47</v>
      </c>
      <c r="E42" s="11">
        <v>155851</v>
      </c>
      <c r="F42" s="11">
        <v>69015</v>
      </c>
      <c r="G42" s="12"/>
      <c r="H42" s="12" t="s">
        <v>47</v>
      </c>
      <c r="I42" s="13">
        <v>-12098</v>
      </c>
      <c r="J42" s="16" t="s">
        <v>47</v>
      </c>
      <c r="K42" s="13">
        <v>112240</v>
      </c>
      <c r="L42" s="13">
        <v>124724</v>
      </c>
      <c r="M42" s="11">
        <v>29377</v>
      </c>
    </row>
    <row r="43" spans="1:13" x14ac:dyDescent="0.25">
      <c r="A43" t="str">
        <f t="shared" si="1"/>
        <v>Less than 0.31% Sulfur</v>
      </c>
      <c r="B43" s="15" t="s">
        <v>84</v>
      </c>
      <c r="C43" s="12" t="s">
        <v>47</v>
      </c>
      <c r="D43" s="12" t="s">
        <v>47</v>
      </c>
      <c r="E43" s="11">
        <v>18946</v>
      </c>
      <c r="F43" s="11">
        <v>4112</v>
      </c>
      <c r="G43" s="12"/>
      <c r="H43" s="12" t="s">
        <v>47</v>
      </c>
      <c r="I43" s="13">
        <v>-2600</v>
      </c>
      <c r="J43" s="16" t="s">
        <v>47</v>
      </c>
      <c r="K43" s="16" t="s">
        <v>85</v>
      </c>
      <c r="L43" s="16" t="s">
        <v>85</v>
      </c>
      <c r="M43" s="11">
        <v>1928</v>
      </c>
    </row>
    <row r="44" spans="1:13" x14ac:dyDescent="0.25">
      <c r="A44" t="str">
        <f t="shared" si="1"/>
        <v>0.31 to 1.00% Sulfur</v>
      </c>
      <c r="B44" s="15" t="s">
        <v>86</v>
      </c>
      <c r="C44" s="12" t="s">
        <v>47</v>
      </c>
      <c r="D44" s="12" t="s">
        <v>47</v>
      </c>
      <c r="E44" s="11">
        <v>19577</v>
      </c>
      <c r="F44" s="11">
        <v>7295</v>
      </c>
      <c r="G44" s="12"/>
      <c r="H44" s="12" t="s">
        <v>47</v>
      </c>
      <c r="I44" s="13">
        <v>-1119</v>
      </c>
      <c r="J44" s="16" t="s">
        <v>47</v>
      </c>
      <c r="K44" s="16" t="s">
        <v>85</v>
      </c>
      <c r="L44" s="16" t="s">
        <v>85</v>
      </c>
      <c r="M44" s="11">
        <v>6822</v>
      </c>
    </row>
    <row r="45" spans="1:13" x14ac:dyDescent="0.25">
      <c r="A45" t="str">
        <f t="shared" si="1"/>
        <v>Greater than 1.00% Sulfur</v>
      </c>
      <c r="B45" s="15" t="s">
        <v>87</v>
      </c>
      <c r="C45" s="12" t="s">
        <v>47</v>
      </c>
      <c r="D45" s="12" t="s">
        <v>47</v>
      </c>
      <c r="E45" s="11">
        <v>117328</v>
      </c>
      <c r="F45" s="11">
        <v>57608</v>
      </c>
      <c r="G45" s="12"/>
      <c r="H45" s="12" t="s">
        <v>47</v>
      </c>
      <c r="I45" s="13">
        <v>-8379</v>
      </c>
      <c r="J45" s="16" t="s">
        <v>47</v>
      </c>
      <c r="K45" s="16" t="s">
        <v>85</v>
      </c>
      <c r="L45" s="16" t="s">
        <v>85</v>
      </c>
      <c r="M45" s="11">
        <v>20621</v>
      </c>
    </row>
    <row r="46" spans="1:13" x14ac:dyDescent="0.25">
      <c r="A46" t="str">
        <f t="shared" si="1"/>
        <v>Petrochemical Feedstocks</v>
      </c>
      <c r="B46" s="14" t="s">
        <v>88</v>
      </c>
      <c r="C46" s="12" t="s">
        <v>47</v>
      </c>
      <c r="D46" s="12" t="s">
        <v>47</v>
      </c>
      <c r="E46" s="11">
        <v>112198</v>
      </c>
      <c r="F46" s="11">
        <v>15696</v>
      </c>
      <c r="G46" s="12"/>
      <c r="H46" s="12" t="s">
        <v>47</v>
      </c>
      <c r="I46" s="13">
        <v>-357</v>
      </c>
      <c r="J46" s="16" t="s">
        <v>47</v>
      </c>
      <c r="K46" s="13" t="s">
        <v>51</v>
      </c>
      <c r="L46" s="13">
        <v>128251</v>
      </c>
      <c r="M46" s="11">
        <v>2883</v>
      </c>
    </row>
    <row r="47" spans="1:13" x14ac:dyDescent="0.25">
      <c r="A47" t="str">
        <f t="shared" si="1"/>
        <v>Naphtha for Petro. Feed. Use</v>
      </c>
      <c r="B47" s="15" t="s">
        <v>89</v>
      </c>
      <c r="C47" s="12" t="s">
        <v>47</v>
      </c>
      <c r="D47" s="12" t="s">
        <v>47</v>
      </c>
      <c r="E47" s="11">
        <v>71578</v>
      </c>
      <c r="F47" s="11">
        <v>11373</v>
      </c>
      <c r="G47" s="12"/>
      <c r="H47" s="12" t="s">
        <v>47</v>
      </c>
      <c r="I47" s="13">
        <v>-162</v>
      </c>
      <c r="J47" s="16" t="s">
        <v>47</v>
      </c>
      <c r="K47" s="13" t="s">
        <v>51</v>
      </c>
      <c r="L47" s="13">
        <v>83113</v>
      </c>
      <c r="M47" s="11">
        <v>1849</v>
      </c>
    </row>
    <row r="48" spans="1:13" x14ac:dyDescent="0.25">
      <c r="A48" t="str">
        <f t="shared" si="1"/>
        <v>Other Oils for Petro. Feed. Use</v>
      </c>
      <c r="B48" s="15" t="s">
        <v>90</v>
      </c>
      <c r="C48" s="12" t="s">
        <v>47</v>
      </c>
      <c r="D48" s="12" t="s">
        <v>47</v>
      </c>
      <c r="E48" s="11">
        <v>40620</v>
      </c>
      <c r="F48" s="11">
        <v>4323</v>
      </c>
      <c r="G48" s="12"/>
      <c r="H48" s="12" t="s">
        <v>47</v>
      </c>
      <c r="I48" s="13">
        <v>-195</v>
      </c>
      <c r="J48" s="16" t="s">
        <v>47</v>
      </c>
      <c r="K48" s="13" t="s">
        <v>51</v>
      </c>
      <c r="L48" s="13">
        <v>45138</v>
      </c>
      <c r="M48" s="11">
        <v>1034</v>
      </c>
    </row>
    <row r="49" spans="1:13" x14ac:dyDescent="0.25">
      <c r="A49" t="str">
        <f t="shared" si="1"/>
        <v>Special Naphthas</v>
      </c>
      <c r="B49" s="14" t="s">
        <v>91</v>
      </c>
      <c r="C49" s="12" t="s">
        <v>47</v>
      </c>
      <c r="D49" s="12" t="s">
        <v>47</v>
      </c>
      <c r="E49" s="11">
        <v>13688</v>
      </c>
      <c r="F49" s="11">
        <v>5405</v>
      </c>
      <c r="G49" s="12"/>
      <c r="H49" s="12" t="s">
        <v>47</v>
      </c>
      <c r="I49" s="13">
        <v>-26</v>
      </c>
      <c r="J49" s="16" t="s">
        <v>47</v>
      </c>
      <c r="K49" s="13" t="s">
        <v>51</v>
      </c>
      <c r="L49" s="13">
        <v>19119</v>
      </c>
      <c r="M49" s="11">
        <v>1192</v>
      </c>
    </row>
    <row r="50" spans="1:13" x14ac:dyDescent="0.25">
      <c r="A50" t="str">
        <f t="shared" si="1"/>
        <v>Lubricants</v>
      </c>
      <c r="B50" s="14" t="s">
        <v>92</v>
      </c>
      <c r="C50" s="12" t="s">
        <v>47</v>
      </c>
      <c r="D50" s="12" t="s">
        <v>47</v>
      </c>
      <c r="E50" s="11">
        <v>64970</v>
      </c>
      <c r="F50" s="11">
        <v>14901</v>
      </c>
      <c r="G50" s="12"/>
      <c r="H50" s="12" t="s">
        <v>47</v>
      </c>
      <c r="I50" s="13">
        <v>-347</v>
      </c>
      <c r="J50" s="16" t="s">
        <v>47</v>
      </c>
      <c r="K50" s="13">
        <v>36215</v>
      </c>
      <c r="L50" s="13">
        <v>44003</v>
      </c>
      <c r="M50" s="11">
        <v>12021</v>
      </c>
    </row>
    <row r="51" spans="1:13" x14ac:dyDescent="0.25">
      <c r="A51" t="str">
        <f t="shared" si="1"/>
        <v>Waxes</v>
      </c>
      <c r="B51" s="14" t="s">
        <v>93</v>
      </c>
      <c r="C51" s="12" t="s">
        <v>47</v>
      </c>
      <c r="D51" s="12" t="s">
        <v>47</v>
      </c>
      <c r="E51" s="11">
        <v>1774</v>
      </c>
      <c r="F51" s="11">
        <v>1724</v>
      </c>
      <c r="G51" s="12"/>
      <c r="H51" s="12" t="s">
        <v>47</v>
      </c>
      <c r="I51" s="13">
        <v>184</v>
      </c>
      <c r="J51" s="16" t="s">
        <v>47</v>
      </c>
      <c r="K51" s="13">
        <v>1479</v>
      </c>
      <c r="L51" s="13">
        <v>1835</v>
      </c>
      <c r="M51" s="11">
        <v>855</v>
      </c>
    </row>
    <row r="52" spans="1:13" x14ac:dyDescent="0.25">
      <c r="A52" t="str">
        <f t="shared" si="1"/>
        <v>Petroleum Coke</v>
      </c>
      <c r="B52" s="14" t="s">
        <v>94</v>
      </c>
      <c r="C52" s="12" t="s">
        <v>47</v>
      </c>
      <c r="D52" s="12" t="s">
        <v>47</v>
      </c>
      <c r="E52" s="11">
        <v>329170</v>
      </c>
      <c r="F52" s="11">
        <v>3662</v>
      </c>
      <c r="G52" s="12"/>
      <c r="H52" s="12" t="s">
        <v>47</v>
      </c>
      <c r="I52" s="13">
        <v>1536</v>
      </c>
      <c r="J52" s="16" t="s">
        <v>47</v>
      </c>
      <c r="K52" s="13">
        <v>215873</v>
      </c>
      <c r="L52" s="13">
        <v>115423</v>
      </c>
      <c r="M52" s="11">
        <v>8519</v>
      </c>
    </row>
    <row r="53" spans="1:13" x14ac:dyDescent="0.25">
      <c r="A53" t="str">
        <f t="shared" si="1"/>
        <v>Marketable</v>
      </c>
      <c r="B53" s="15" t="s">
        <v>95</v>
      </c>
      <c r="C53" s="12" t="s">
        <v>47</v>
      </c>
      <c r="D53" s="12" t="s">
        <v>47</v>
      </c>
      <c r="E53" s="11">
        <v>245213</v>
      </c>
      <c r="F53" s="11">
        <v>3662</v>
      </c>
      <c r="G53" s="12"/>
      <c r="H53" s="12" t="s">
        <v>47</v>
      </c>
      <c r="I53" s="13">
        <v>1536</v>
      </c>
      <c r="J53" s="16" t="s">
        <v>47</v>
      </c>
      <c r="K53" s="13">
        <v>215873</v>
      </c>
      <c r="L53" s="13">
        <v>31466</v>
      </c>
      <c r="M53" s="11">
        <v>8519</v>
      </c>
    </row>
    <row r="54" spans="1:13" x14ac:dyDescent="0.25">
      <c r="A54" t="str">
        <f t="shared" si="1"/>
        <v>Catalyst</v>
      </c>
      <c r="B54" s="15" t="s">
        <v>96</v>
      </c>
      <c r="C54" s="12" t="s">
        <v>47</v>
      </c>
      <c r="D54" s="12" t="s">
        <v>47</v>
      </c>
      <c r="E54" s="11">
        <v>83957</v>
      </c>
      <c r="F54" s="12" t="s">
        <v>47</v>
      </c>
      <c r="G54" s="12" t="s">
        <v>47</v>
      </c>
      <c r="H54" s="12" t="s">
        <v>47</v>
      </c>
      <c r="I54" s="16" t="s">
        <v>47</v>
      </c>
      <c r="J54" s="16" t="s">
        <v>47</v>
      </c>
      <c r="K54" s="16" t="s">
        <v>47</v>
      </c>
      <c r="L54" s="13">
        <v>83957</v>
      </c>
      <c r="M54" s="12" t="s">
        <v>47</v>
      </c>
    </row>
    <row r="55" spans="1:13" x14ac:dyDescent="0.25">
      <c r="A55" t="str">
        <f t="shared" si="1"/>
        <v>Asphalt and Road Oil</v>
      </c>
      <c r="B55" s="14" t="s">
        <v>97</v>
      </c>
      <c r="C55" s="12" t="s">
        <v>47</v>
      </c>
      <c r="D55" s="12" t="s">
        <v>47</v>
      </c>
      <c r="E55" s="11">
        <v>120515</v>
      </c>
      <c r="F55" s="11">
        <v>13666</v>
      </c>
      <c r="G55" s="12"/>
      <c r="H55" s="12" t="s">
        <v>47</v>
      </c>
      <c r="I55" s="13">
        <v>-1184</v>
      </c>
      <c r="J55" s="16" t="s">
        <v>47</v>
      </c>
      <c r="K55" s="13">
        <v>7399</v>
      </c>
      <c r="L55" s="13">
        <v>127966</v>
      </c>
      <c r="M55" s="11">
        <v>21697</v>
      </c>
    </row>
    <row r="56" spans="1:13" x14ac:dyDescent="0.25">
      <c r="A56" t="str">
        <f t="shared" si="1"/>
        <v>Still Gas</v>
      </c>
      <c r="B56" s="14" t="s">
        <v>98</v>
      </c>
      <c r="C56" s="12" t="s">
        <v>47</v>
      </c>
      <c r="D56" s="12" t="s">
        <v>47</v>
      </c>
      <c r="E56" s="11">
        <v>251761</v>
      </c>
      <c r="F56" s="12" t="s">
        <v>47</v>
      </c>
      <c r="G56" s="12" t="s">
        <v>47</v>
      </c>
      <c r="H56" s="12" t="s">
        <v>47</v>
      </c>
      <c r="I56" s="16" t="s">
        <v>47</v>
      </c>
      <c r="J56" s="16" t="s">
        <v>47</v>
      </c>
      <c r="K56" s="16" t="s">
        <v>47</v>
      </c>
      <c r="L56" s="13">
        <v>251761</v>
      </c>
      <c r="M56" s="12" t="s">
        <v>47</v>
      </c>
    </row>
    <row r="57" spans="1:13" x14ac:dyDescent="0.25">
      <c r="A57" t="str">
        <f t="shared" si="1"/>
        <v>Miscellaneous Products</v>
      </c>
      <c r="B57" s="14" t="s">
        <v>99</v>
      </c>
      <c r="C57" s="12" t="s">
        <v>47</v>
      </c>
      <c r="D57" s="12" t="s">
        <v>47</v>
      </c>
      <c r="E57" s="11">
        <v>34505</v>
      </c>
      <c r="F57" s="11">
        <v>64</v>
      </c>
      <c r="G57" s="12"/>
      <c r="H57" s="12" t="s">
        <v>47</v>
      </c>
      <c r="I57" s="13">
        <v>-11</v>
      </c>
      <c r="J57" s="16" t="s">
        <v>47</v>
      </c>
      <c r="K57" s="13">
        <v>279</v>
      </c>
      <c r="L57" s="13">
        <v>34301</v>
      </c>
      <c r="M57" s="11">
        <v>671</v>
      </c>
    </row>
  </sheetData>
  <mergeCells count="3">
    <mergeCell ref="C2:H2"/>
    <mergeCell ref="I2:L2"/>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topLeftCell="A19" workbookViewId="0">
      <selection activeCell="B23" sqref="B23"/>
    </sheetView>
  </sheetViews>
  <sheetFormatPr defaultRowHeight="15" x14ac:dyDescent="0.25"/>
  <cols>
    <col min="2" max="2" width="18" customWidth="1"/>
    <col min="3" max="3" width="29" customWidth="1"/>
    <col min="4" max="4" width="36" customWidth="1"/>
    <col min="5" max="5" width="22" customWidth="1"/>
    <col min="6" max="6" width="29.7109375" customWidth="1"/>
    <col min="10" max="10" width="29.85546875" bestFit="1" customWidth="1"/>
    <col min="11" max="11" width="18.140625" bestFit="1" customWidth="1"/>
  </cols>
  <sheetData>
    <row r="1" spans="1:9" x14ac:dyDescent="0.25">
      <c r="A1" s="1" t="s">
        <v>609</v>
      </c>
    </row>
    <row r="2" spans="1:9" x14ac:dyDescent="0.25">
      <c r="A2" t="s">
        <v>100</v>
      </c>
      <c r="B2" s="18" t="s">
        <v>101</v>
      </c>
      <c r="C2" t="s">
        <v>608</v>
      </c>
      <c r="D2" t="s">
        <v>102</v>
      </c>
      <c r="E2" s="18"/>
      <c r="F2" s="18"/>
      <c r="I2" s="18"/>
    </row>
    <row r="3" spans="1:9" x14ac:dyDescent="0.25">
      <c r="A3" t="s">
        <v>103</v>
      </c>
    </row>
    <row r="4" spans="1:9" x14ac:dyDescent="0.25">
      <c r="B4">
        <v>1</v>
      </c>
      <c r="C4">
        <v>184451</v>
      </c>
      <c r="D4">
        <v>589367</v>
      </c>
    </row>
    <row r="5" spans="1:9" x14ac:dyDescent="0.25">
      <c r="B5">
        <v>2</v>
      </c>
      <c r="C5">
        <v>168559</v>
      </c>
      <c r="D5">
        <v>535088</v>
      </c>
    </row>
    <row r="6" spans="1:9" x14ac:dyDescent="0.25">
      <c r="B6">
        <v>3</v>
      </c>
      <c r="C6">
        <v>158633</v>
      </c>
      <c r="D6">
        <v>613798</v>
      </c>
    </row>
    <row r="7" spans="1:9" x14ac:dyDescent="0.25">
      <c r="B7">
        <v>4</v>
      </c>
      <c r="C7">
        <v>122820</v>
      </c>
      <c r="D7">
        <v>592364</v>
      </c>
    </row>
    <row r="8" spans="1:9" x14ac:dyDescent="0.25">
      <c r="B8">
        <v>5</v>
      </c>
      <c r="C8">
        <v>143019</v>
      </c>
      <c r="D8">
        <v>608837</v>
      </c>
    </row>
    <row r="9" spans="1:9" x14ac:dyDescent="0.25">
      <c r="B9">
        <v>6</v>
      </c>
      <c r="C9">
        <v>157357</v>
      </c>
      <c r="D9">
        <v>575481</v>
      </c>
    </row>
    <row r="10" spans="1:9" x14ac:dyDescent="0.25">
      <c r="B10">
        <v>7</v>
      </c>
      <c r="C10">
        <v>174016</v>
      </c>
      <c r="D10">
        <v>581260</v>
      </c>
    </row>
    <row r="11" spans="1:9" x14ac:dyDescent="0.25">
      <c r="B11">
        <v>8</v>
      </c>
      <c r="C11">
        <v>178391</v>
      </c>
      <c r="D11">
        <v>664441</v>
      </c>
    </row>
    <row r="12" spans="1:9" x14ac:dyDescent="0.25">
      <c r="B12">
        <v>9</v>
      </c>
      <c r="C12">
        <v>173333</v>
      </c>
      <c r="D12">
        <v>629927</v>
      </c>
    </row>
    <row r="13" spans="1:9" x14ac:dyDescent="0.25">
      <c r="B13">
        <v>10</v>
      </c>
      <c r="C13">
        <v>193711</v>
      </c>
      <c r="D13">
        <v>658237</v>
      </c>
    </row>
    <row r="14" spans="1:9" x14ac:dyDescent="0.25">
      <c r="B14">
        <v>11</v>
      </c>
      <c r="C14">
        <v>172601</v>
      </c>
      <c r="D14">
        <v>635793</v>
      </c>
    </row>
    <row r="15" spans="1:9" x14ac:dyDescent="0.25">
      <c r="B15">
        <v>12</v>
      </c>
      <c r="C15">
        <v>161979</v>
      </c>
      <c r="D15">
        <v>599576</v>
      </c>
    </row>
    <row r="17" spans="1:3" x14ac:dyDescent="0.25">
      <c r="A17" s="1" t="s">
        <v>611</v>
      </c>
    </row>
    <row r="18" spans="1:3" x14ac:dyDescent="0.25">
      <c r="A18" t="s">
        <v>101</v>
      </c>
      <c r="B18" s="18" t="s">
        <v>104</v>
      </c>
      <c r="C18" s="18" t="s">
        <v>105</v>
      </c>
    </row>
    <row r="19" spans="1:3" x14ac:dyDescent="0.25">
      <c r="A19">
        <v>1</v>
      </c>
      <c r="B19">
        <v>465014</v>
      </c>
      <c r="C19">
        <v>167.75</v>
      </c>
    </row>
    <row r="20" spans="1:3" x14ac:dyDescent="0.25">
      <c r="A20">
        <v>2</v>
      </c>
      <c r="B20">
        <v>532014</v>
      </c>
      <c r="C20">
        <v>163.38999999999999</v>
      </c>
    </row>
    <row r="21" spans="1:3" x14ac:dyDescent="0.25">
      <c r="A21">
        <v>3</v>
      </c>
      <c r="B21">
        <v>655441</v>
      </c>
      <c r="C21">
        <v>167.92</v>
      </c>
    </row>
    <row r="22" spans="1:3" x14ac:dyDescent="0.25">
      <c r="A22">
        <v>4</v>
      </c>
      <c r="B22">
        <v>548340</v>
      </c>
      <c r="C22">
        <v>164.43</v>
      </c>
    </row>
    <row r="23" spans="1:3" x14ac:dyDescent="0.25">
      <c r="A23">
        <v>5</v>
      </c>
      <c r="B23">
        <v>525716</v>
      </c>
      <c r="C23">
        <v>166.38</v>
      </c>
    </row>
    <row r="24" spans="1:3" x14ac:dyDescent="0.25">
      <c r="A24">
        <v>6</v>
      </c>
      <c r="B24">
        <v>627529</v>
      </c>
      <c r="C24">
        <v>159.44</v>
      </c>
    </row>
    <row r="25" spans="1:3" x14ac:dyDescent="0.25">
      <c r="A25">
        <v>7</v>
      </c>
      <c r="B25">
        <v>466871</v>
      </c>
      <c r="C25">
        <v>159.27000000000001</v>
      </c>
    </row>
    <row r="26" spans="1:3" x14ac:dyDescent="0.25">
      <c r="A26">
        <v>8</v>
      </c>
      <c r="B26">
        <v>557048</v>
      </c>
      <c r="C26">
        <v>169.81</v>
      </c>
    </row>
    <row r="27" spans="1:3" x14ac:dyDescent="0.25">
      <c r="A27">
        <v>9</v>
      </c>
      <c r="B27">
        <v>658081</v>
      </c>
      <c r="C27">
        <v>165.88</v>
      </c>
    </row>
    <row r="28" spans="1:3" x14ac:dyDescent="0.25">
      <c r="A28">
        <v>10</v>
      </c>
      <c r="B28">
        <v>572569</v>
      </c>
      <c r="C28">
        <v>166.42</v>
      </c>
    </row>
    <row r="29" spans="1:3" x14ac:dyDescent="0.25">
      <c r="A29">
        <v>11</v>
      </c>
      <c r="B29">
        <v>579346</v>
      </c>
      <c r="C29">
        <v>171.17</v>
      </c>
    </row>
    <row r="30" spans="1:3" x14ac:dyDescent="0.25">
      <c r="A30">
        <v>12</v>
      </c>
      <c r="B30">
        <v>761935</v>
      </c>
      <c r="C30">
        <v>172.44</v>
      </c>
    </row>
    <row r="32" spans="1:3" x14ac:dyDescent="0.25">
      <c r="A32" s="1" t="s">
        <v>106</v>
      </c>
    </row>
    <row r="33" spans="1:4" x14ac:dyDescent="0.25">
      <c r="A33" s="5">
        <f>SUM(C4:D15)</f>
        <v>9273039</v>
      </c>
      <c r="B33" t="s">
        <v>107</v>
      </c>
    </row>
    <row r="35" spans="1:4" x14ac:dyDescent="0.25">
      <c r="A35" s="1" t="s">
        <v>108</v>
      </c>
    </row>
    <row r="36" spans="1:4" x14ac:dyDescent="0.25">
      <c r="A36" s="5">
        <f>SUM(B19:B30)</f>
        <v>6949904</v>
      </c>
      <c r="B36" t="s">
        <v>107</v>
      </c>
    </row>
    <row r="38" spans="1:4" x14ac:dyDescent="0.25">
      <c r="A38" t="s">
        <v>109</v>
      </c>
    </row>
    <row r="39" spans="1:4" x14ac:dyDescent="0.25">
      <c r="A39" t="s">
        <v>110</v>
      </c>
    </row>
    <row r="40" spans="1:4" x14ac:dyDescent="0.25">
      <c r="A40" t="s">
        <v>111</v>
      </c>
    </row>
    <row r="41" spans="1:4" x14ac:dyDescent="0.25">
      <c r="A41" t="s">
        <v>112</v>
      </c>
    </row>
    <row r="43" spans="1:4" x14ac:dyDescent="0.25">
      <c r="B43" s="18" t="s">
        <v>38</v>
      </c>
      <c r="C43" s="18" t="s">
        <v>43</v>
      </c>
      <c r="D43" t="s">
        <v>113</v>
      </c>
    </row>
    <row r="44" spans="1:4" x14ac:dyDescent="0.25">
      <c r="A44">
        <v>2015</v>
      </c>
      <c r="B44">
        <v>207171527</v>
      </c>
      <c r="C44">
        <v>4668774792</v>
      </c>
      <c r="D44" t="s">
        <v>114</v>
      </c>
    </row>
    <row r="46" spans="1:4" x14ac:dyDescent="0.25">
      <c r="A46" s="1" t="s">
        <v>115</v>
      </c>
    </row>
    <row r="47" spans="1:4" x14ac:dyDescent="0.25">
      <c r="A47">
        <f>B44/C44</f>
        <v>4.4373853147723213E-2</v>
      </c>
    </row>
    <row r="49" spans="1:2" x14ac:dyDescent="0.25">
      <c r="A49" s="1" t="s">
        <v>116</v>
      </c>
    </row>
    <row r="50" spans="1:2" x14ac:dyDescent="0.25">
      <c r="A50" s="19">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5" x14ac:dyDescent="0.25"/>
  <cols>
    <col min="1" max="1" width="10.5703125" customWidth="1"/>
    <col min="2" max="4" width="11.7109375" customWidth="1"/>
    <col min="5" max="5" width="23.28515625" customWidth="1"/>
  </cols>
  <sheetData>
    <row r="1" spans="1:5" x14ac:dyDescent="0.25">
      <c r="A1" s="2" t="s">
        <v>210</v>
      </c>
      <c r="B1" s="7"/>
      <c r="C1" s="7"/>
      <c r="D1" s="7"/>
      <c r="E1" s="7"/>
    </row>
    <row r="2" spans="1:5" x14ac:dyDescent="0.25">
      <c r="B2" t="s">
        <v>126</v>
      </c>
      <c r="C2" t="s">
        <v>38</v>
      </c>
      <c r="D2" t="s">
        <v>43</v>
      </c>
      <c r="E2" t="s">
        <v>113</v>
      </c>
    </row>
    <row r="3" spans="1:5" x14ac:dyDescent="0.25">
      <c r="A3">
        <v>2017</v>
      </c>
      <c r="B3">
        <v>3</v>
      </c>
      <c r="C3">
        <v>40</v>
      </c>
      <c r="D3">
        <v>0</v>
      </c>
      <c r="E3" t="s">
        <v>211</v>
      </c>
    </row>
    <row r="5" spans="1:5" x14ac:dyDescent="0.25">
      <c r="A5" s="2" t="s">
        <v>247</v>
      </c>
      <c r="B5" s="7"/>
      <c r="C5" s="7"/>
      <c r="D5" s="7"/>
      <c r="E5" s="7"/>
    </row>
    <row r="6" spans="1:5" x14ac:dyDescent="0.25">
      <c r="A6" s="25">
        <v>0.09</v>
      </c>
      <c r="B6" t="s">
        <v>243</v>
      </c>
    </row>
    <row r="7" spans="1:5" x14ac:dyDescent="0.25">
      <c r="A7">
        <v>775</v>
      </c>
      <c r="B7" t="s">
        <v>244</v>
      </c>
    </row>
    <row r="8" spans="1:5" x14ac:dyDescent="0.25">
      <c r="A8">
        <v>97</v>
      </c>
      <c r="B8" t="s">
        <v>245</v>
      </c>
    </row>
    <row r="9" spans="1:5" x14ac:dyDescent="0.25">
      <c r="A9">
        <v>6</v>
      </c>
      <c r="B9" t="s">
        <v>246</v>
      </c>
    </row>
    <row r="10" spans="1:5" x14ac:dyDescent="0.25">
      <c r="A10" s="20" t="s">
        <v>248</v>
      </c>
    </row>
    <row r="12" spans="1:5" x14ac:dyDescent="0.25">
      <c r="B12" t="s">
        <v>126</v>
      </c>
      <c r="C12" t="s">
        <v>38</v>
      </c>
      <c r="D12" t="s">
        <v>43</v>
      </c>
      <c r="E12" t="s">
        <v>113</v>
      </c>
    </row>
    <row r="13" spans="1:5" x14ac:dyDescent="0.25">
      <c r="A13" t="s">
        <v>242</v>
      </c>
      <c r="B13" s="26">
        <f>A7*(1-A6)</f>
        <v>705.25</v>
      </c>
      <c r="C13">
        <f>A9</f>
        <v>6</v>
      </c>
      <c r="D13">
        <f>A8</f>
        <v>97</v>
      </c>
      <c r="E13" t="s">
        <v>212</v>
      </c>
    </row>
    <row r="14" spans="1:5" x14ac:dyDescent="0.25">
      <c r="A14" t="s">
        <v>249</v>
      </c>
      <c r="B14" s="26">
        <f>A6*A7</f>
        <v>69.75</v>
      </c>
      <c r="C14">
        <v>0</v>
      </c>
      <c r="D14">
        <v>0</v>
      </c>
      <c r="E14" t="s">
        <v>212</v>
      </c>
    </row>
    <row r="16" spans="1:5" x14ac:dyDescent="0.25">
      <c r="A16" s="2" t="s">
        <v>250</v>
      </c>
      <c r="B16" s="7"/>
      <c r="C16" s="7"/>
      <c r="D16" s="7"/>
      <c r="E16" s="7"/>
    </row>
    <row r="17" spans="1:5" x14ac:dyDescent="0.25">
      <c r="A17" s="1" t="s">
        <v>254</v>
      </c>
    </row>
    <row r="18" spans="1:5" x14ac:dyDescent="0.25">
      <c r="A18" s="27">
        <v>262.39999999999998</v>
      </c>
      <c r="B18" t="s">
        <v>255</v>
      </c>
    </row>
    <row r="19" spans="1:5" x14ac:dyDescent="0.25">
      <c r="A19" s="28">
        <v>33.57</v>
      </c>
      <c r="B19" t="s">
        <v>256</v>
      </c>
    </row>
    <row r="20" spans="1:5" x14ac:dyDescent="0.25">
      <c r="A20">
        <v>67.8</v>
      </c>
      <c r="B20" t="s">
        <v>257</v>
      </c>
    </row>
    <row r="21" spans="1:5" x14ac:dyDescent="0.25">
      <c r="A21">
        <v>23.4</v>
      </c>
      <c r="B21" t="s">
        <v>258</v>
      </c>
    </row>
    <row r="22" spans="1:5" x14ac:dyDescent="0.25">
      <c r="A22">
        <v>137.69999999999999</v>
      </c>
      <c r="B22" t="s">
        <v>259</v>
      </c>
    </row>
    <row r="24" spans="1:5" x14ac:dyDescent="0.25">
      <c r="A24" s="28" t="s">
        <v>260</v>
      </c>
    </row>
    <row r="25" spans="1:5" x14ac:dyDescent="0.25">
      <c r="A25" t="s">
        <v>261</v>
      </c>
    </row>
    <row r="26" spans="1:5" x14ac:dyDescent="0.25">
      <c r="A26" t="s">
        <v>267</v>
      </c>
    </row>
    <row r="27" spans="1:5" x14ac:dyDescent="0.25">
      <c r="A27" s="3" t="s">
        <v>268</v>
      </c>
      <c r="D27" t="s">
        <v>266</v>
      </c>
    </row>
    <row r="28" spans="1:5" x14ac:dyDescent="0.25">
      <c r="E28" s="4"/>
    </row>
    <row r="30" spans="1:5" x14ac:dyDescent="0.25">
      <c r="A30" t="s">
        <v>262</v>
      </c>
    </row>
    <row r="31" spans="1:5" x14ac:dyDescent="0.25">
      <c r="A31" t="s">
        <v>263</v>
      </c>
    </row>
    <row r="32" spans="1:5" x14ac:dyDescent="0.25">
      <c r="A32" t="s">
        <v>264</v>
      </c>
    </row>
    <row r="34" spans="1:5" x14ac:dyDescent="0.25">
      <c r="A34" s="2" t="s">
        <v>63</v>
      </c>
      <c r="B34" s="7"/>
      <c r="C34" s="7"/>
      <c r="D34" s="7"/>
      <c r="E34" s="7"/>
    </row>
    <row r="35" spans="1:5" x14ac:dyDescent="0.25">
      <c r="A35">
        <v>10</v>
      </c>
      <c r="B35" t="s">
        <v>265</v>
      </c>
    </row>
    <row r="36" spans="1:5" x14ac:dyDescent="0.25">
      <c r="A36" t="s">
        <v>272</v>
      </c>
    </row>
    <row r="38" spans="1:5" x14ac:dyDescent="0.25">
      <c r="A38" t="s">
        <v>273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8.7109375" defaultRowHeight="15" customHeight="1" x14ac:dyDescent="0.2"/>
  <cols>
    <col min="1" max="1" width="21.42578125" style="207" hidden="1" customWidth="1"/>
    <col min="2" max="2" width="46.7109375" style="207" customWidth="1"/>
    <col min="3" max="16384" width="8.7109375" style="207"/>
  </cols>
  <sheetData>
    <row r="1" spans="1:33" ht="15" customHeight="1" thickBot="1" x14ac:dyDescent="0.25">
      <c r="B1" s="223" t="s">
        <v>645</v>
      </c>
      <c r="C1" s="220">
        <v>2021</v>
      </c>
      <c r="D1" s="220">
        <v>2022</v>
      </c>
      <c r="E1" s="220">
        <v>2023</v>
      </c>
      <c r="F1" s="220">
        <v>2024</v>
      </c>
      <c r="G1" s="220">
        <v>2025</v>
      </c>
      <c r="H1" s="220">
        <v>2026</v>
      </c>
      <c r="I1" s="220">
        <v>2027</v>
      </c>
      <c r="J1" s="220">
        <v>2028</v>
      </c>
      <c r="K1" s="220">
        <v>2029</v>
      </c>
      <c r="L1" s="220">
        <v>2030</v>
      </c>
      <c r="M1" s="220">
        <v>2031</v>
      </c>
      <c r="N1" s="220">
        <v>2032</v>
      </c>
      <c r="O1" s="220">
        <v>2033</v>
      </c>
      <c r="P1" s="220">
        <v>2034</v>
      </c>
      <c r="Q1" s="220">
        <v>2035</v>
      </c>
      <c r="R1" s="220">
        <v>2036</v>
      </c>
      <c r="S1" s="220">
        <v>2037</v>
      </c>
      <c r="T1" s="220">
        <v>2038</v>
      </c>
      <c r="U1" s="220">
        <v>2039</v>
      </c>
      <c r="V1" s="220">
        <v>2040</v>
      </c>
      <c r="W1" s="220">
        <v>2041</v>
      </c>
      <c r="X1" s="220">
        <v>2042</v>
      </c>
      <c r="Y1" s="220">
        <v>2043</v>
      </c>
      <c r="Z1" s="220">
        <v>2044</v>
      </c>
      <c r="AA1" s="220">
        <v>2045</v>
      </c>
      <c r="AB1" s="220">
        <v>2046</v>
      </c>
      <c r="AC1" s="220">
        <v>2047</v>
      </c>
      <c r="AD1" s="220">
        <v>2048</v>
      </c>
      <c r="AE1" s="220">
        <v>2049</v>
      </c>
      <c r="AF1" s="220">
        <v>2050</v>
      </c>
    </row>
    <row r="2" spans="1:33" ht="15" customHeight="1" thickTop="1" x14ac:dyDescent="0.2"/>
    <row r="3" spans="1:33" ht="15" customHeight="1" x14ac:dyDescent="0.2">
      <c r="C3" s="225" t="s">
        <v>117</v>
      </c>
      <c r="D3" s="225" t="s">
        <v>644</v>
      </c>
      <c r="E3" s="225"/>
      <c r="F3" s="225"/>
      <c r="G3" s="225"/>
    </row>
    <row r="4" spans="1:33" ht="15" customHeight="1" x14ac:dyDescent="0.2">
      <c r="C4" s="225" t="s">
        <v>118</v>
      </c>
      <c r="D4" s="225" t="s">
        <v>643</v>
      </c>
      <c r="E4" s="225"/>
      <c r="F4" s="225"/>
      <c r="G4" s="225" t="s">
        <v>642</v>
      </c>
    </row>
    <row r="5" spans="1:33" ht="15" customHeight="1" x14ac:dyDescent="0.2">
      <c r="C5" s="225" t="s">
        <v>119</v>
      </c>
      <c r="D5" s="225" t="s">
        <v>641</v>
      </c>
      <c r="E5" s="225"/>
      <c r="F5" s="225"/>
      <c r="G5" s="225"/>
    </row>
    <row r="6" spans="1:33" ht="15" customHeight="1" x14ac:dyDescent="0.2">
      <c r="C6" s="225" t="s">
        <v>120</v>
      </c>
      <c r="D6" s="225"/>
      <c r="E6" s="225" t="s">
        <v>640</v>
      </c>
      <c r="F6" s="225"/>
      <c r="G6" s="225"/>
    </row>
    <row r="7" spans="1:33" ht="12" x14ac:dyDescent="0.2"/>
    <row r="8" spans="1:33" ht="12" x14ac:dyDescent="0.2"/>
    <row r="9" spans="1:33" ht="12" x14ac:dyDescent="0.2"/>
    <row r="10" spans="1:33" ht="15" customHeight="1" x14ac:dyDescent="0.25">
      <c r="A10" s="213" t="s">
        <v>121</v>
      </c>
      <c r="B10" s="224" t="s">
        <v>122</v>
      </c>
      <c r="AG10" s="221" t="s">
        <v>639</v>
      </c>
    </row>
    <row r="11" spans="1:33" ht="15" customHeight="1" x14ac:dyDescent="0.2">
      <c r="B11" s="223" t="s">
        <v>123</v>
      </c>
      <c r="AG11" s="221" t="s">
        <v>638</v>
      </c>
    </row>
    <row r="12" spans="1:33" ht="15" customHeight="1" x14ac:dyDescent="0.2">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1" t="s">
        <v>637</v>
      </c>
    </row>
    <row r="13" spans="1:33" ht="15" customHeight="1" thickBot="1" x14ac:dyDescent="0.25">
      <c r="B13" s="220" t="s">
        <v>125</v>
      </c>
      <c r="C13" s="220">
        <v>2021</v>
      </c>
      <c r="D13" s="220">
        <v>2022</v>
      </c>
      <c r="E13" s="220">
        <v>2023</v>
      </c>
      <c r="F13" s="220">
        <v>2024</v>
      </c>
      <c r="G13" s="220">
        <v>2025</v>
      </c>
      <c r="H13" s="220">
        <v>2026</v>
      </c>
      <c r="I13" s="220">
        <v>2027</v>
      </c>
      <c r="J13" s="220">
        <v>2028</v>
      </c>
      <c r="K13" s="220">
        <v>2029</v>
      </c>
      <c r="L13" s="220">
        <v>2030</v>
      </c>
      <c r="M13" s="220">
        <v>2031</v>
      </c>
      <c r="N13" s="220">
        <v>2032</v>
      </c>
      <c r="O13" s="220">
        <v>2033</v>
      </c>
      <c r="P13" s="220">
        <v>2034</v>
      </c>
      <c r="Q13" s="220">
        <v>2035</v>
      </c>
      <c r="R13" s="220">
        <v>2036</v>
      </c>
      <c r="S13" s="220">
        <v>2037</v>
      </c>
      <c r="T13" s="220">
        <v>2038</v>
      </c>
      <c r="U13" s="220">
        <v>2039</v>
      </c>
      <c r="V13" s="220">
        <v>2040</v>
      </c>
      <c r="W13" s="220">
        <v>2041</v>
      </c>
      <c r="X13" s="220">
        <v>2042</v>
      </c>
      <c r="Y13" s="220">
        <v>2043</v>
      </c>
      <c r="Z13" s="220">
        <v>2044</v>
      </c>
      <c r="AA13" s="220">
        <v>2045</v>
      </c>
      <c r="AB13" s="220">
        <v>2046</v>
      </c>
      <c r="AC13" s="220">
        <v>2047</v>
      </c>
      <c r="AD13" s="220">
        <v>2048</v>
      </c>
      <c r="AE13" s="220">
        <v>2049</v>
      </c>
      <c r="AF13" s="220">
        <v>2050</v>
      </c>
      <c r="AG13" s="219" t="s">
        <v>636</v>
      </c>
    </row>
    <row r="14" spans="1:33" ht="15" customHeight="1" thickTop="1" x14ac:dyDescent="0.2"/>
    <row r="15" spans="1:33" ht="15" customHeight="1" x14ac:dyDescent="0.25">
      <c r="B15" s="216" t="s">
        <v>126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213" t="s">
        <v>127</v>
      </c>
      <c r="B16" s="212" t="s">
        <v>128</v>
      </c>
      <c r="C16" s="214">
        <v>23.173487000000002</v>
      </c>
      <c r="D16" s="214">
        <v>24.717472000000001</v>
      </c>
      <c r="E16" s="214">
        <v>25.494104</v>
      </c>
      <c r="F16" s="214">
        <v>26.154641999999999</v>
      </c>
      <c r="G16" s="214">
        <v>27.054276999999999</v>
      </c>
      <c r="H16" s="214">
        <v>27.435596</v>
      </c>
      <c r="I16" s="214">
        <v>27.342155000000002</v>
      </c>
      <c r="J16" s="214">
        <v>27.686851999999998</v>
      </c>
      <c r="K16" s="214">
        <v>27.633852000000001</v>
      </c>
      <c r="L16" s="214">
        <v>27.555264999999999</v>
      </c>
      <c r="M16" s="214">
        <v>27.280258</v>
      </c>
      <c r="N16" s="214">
        <v>27.009712</v>
      </c>
      <c r="O16" s="214">
        <v>27.003247999999999</v>
      </c>
      <c r="P16" s="214">
        <v>26.646474999999999</v>
      </c>
      <c r="Q16" s="214">
        <v>26.477429999999998</v>
      </c>
      <c r="R16" s="214">
        <v>26.305444999999999</v>
      </c>
      <c r="S16" s="214">
        <v>26.016472</v>
      </c>
      <c r="T16" s="214">
        <v>25.819599</v>
      </c>
      <c r="U16" s="214">
        <v>25.821352000000001</v>
      </c>
      <c r="V16" s="214">
        <v>25.902487000000001</v>
      </c>
      <c r="W16" s="214">
        <v>25.722721</v>
      </c>
      <c r="X16" s="214">
        <v>25.635947999999999</v>
      </c>
      <c r="Y16" s="214">
        <v>25.636410000000001</v>
      </c>
      <c r="Z16" s="214">
        <v>25.47831</v>
      </c>
      <c r="AA16" s="214">
        <v>25.779816</v>
      </c>
      <c r="AB16" s="214">
        <v>25.951447999999999</v>
      </c>
      <c r="AC16" s="214">
        <v>25.981897</v>
      </c>
      <c r="AD16" s="214">
        <v>25.859144000000001</v>
      </c>
      <c r="AE16" s="214">
        <v>25.553583</v>
      </c>
      <c r="AF16" s="214">
        <v>26.234584999999999</v>
      </c>
      <c r="AG16" s="210">
        <v>4.287E-3</v>
      </c>
    </row>
    <row r="17" spans="1:33" ht="15" customHeight="1" x14ac:dyDescent="0.25">
      <c r="A17" s="213" t="s">
        <v>129</v>
      </c>
      <c r="B17" s="212" t="s">
        <v>130</v>
      </c>
      <c r="C17" s="214">
        <v>7.0062150000000001</v>
      </c>
      <c r="D17" s="214">
        <v>7.5528149999999998</v>
      </c>
      <c r="E17" s="214">
        <v>7.8837830000000002</v>
      </c>
      <c r="F17" s="214">
        <v>8.023396</v>
      </c>
      <c r="G17" s="214">
        <v>8.1639909999999993</v>
      </c>
      <c r="H17" s="214">
        <v>8.1082020000000004</v>
      </c>
      <c r="I17" s="214">
        <v>8.0414820000000002</v>
      </c>
      <c r="J17" s="214">
        <v>8.0296179999999993</v>
      </c>
      <c r="K17" s="214">
        <v>8.0821810000000003</v>
      </c>
      <c r="L17" s="214">
        <v>8.1559480000000004</v>
      </c>
      <c r="M17" s="214">
        <v>8.1848320000000001</v>
      </c>
      <c r="N17" s="214">
        <v>8.2599870000000006</v>
      </c>
      <c r="O17" s="214">
        <v>8.235239</v>
      </c>
      <c r="P17" s="214">
        <v>8.2500719999999994</v>
      </c>
      <c r="Q17" s="214">
        <v>8.2784399999999998</v>
      </c>
      <c r="R17" s="214">
        <v>8.2101170000000003</v>
      </c>
      <c r="S17" s="214">
        <v>8.1747200000000007</v>
      </c>
      <c r="T17" s="214">
        <v>8.1722750000000008</v>
      </c>
      <c r="U17" s="214">
        <v>8.2225110000000008</v>
      </c>
      <c r="V17" s="214">
        <v>8.2677019999999999</v>
      </c>
      <c r="W17" s="214">
        <v>8.2817030000000003</v>
      </c>
      <c r="X17" s="214">
        <v>8.384741</v>
      </c>
      <c r="Y17" s="214">
        <v>8.4902529999999992</v>
      </c>
      <c r="Z17" s="214">
        <v>8.4762629999999994</v>
      </c>
      <c r="AA17" s="214">
        <v>8.5796620000000008</v>
      </c>
      <c r="AB17" s="214">
        <v>8.6128929999999997</v>
      </c>
      <c r="AC17" s="214">
        <v>8.6344580000000004</v>
      </c>
      <c r="AD17" s="214">
        <v>8.6448269999999994</v>
      </c>
      <c r="AE17" s="214">
        <v>8.6502510000000008</v>
      </c>
      <c r="AF17" s="214">
        <v>8.7012350000000005</v>
      </c>
      <c r="AG17" s="210">
        <v>7.4989999999999996E-3</v>
      </c>
    </row>
    <row r="18" spans="1:33" ht="15" customHeight="1" x14ac:dyDescent="0.25">
      <c r="A18" s="213" t="s">
        <v>131</v>
      </c>
      <c r="B18" s="212" t="s">
        <v>132</v>
      </c>
      <c r="C18" s="214">
        <v>35.682777000000002</v>
      </c>
      <c r="D18" s="214">
        <v>36.629646000000001</v>
      </c>
      <c r="E18" s="214">
        <v>36.922058</v>
      </c>
      <c r="F18" s="214">
        <v>37.131554000000001</v>
      </c>
      <c r="G18" s="214">
        <v>37.233967</v>
      </c>
      <c r="H18" s="214">
        <v>37.210548000000003</v>
      </c>
      <c r="I18" s="214">
        <v>37.134987000000002</v>
      </c>
      <c r="J18" s="214">
        <v>37.74691</v>
      </c>
      <c r="K18" s="214">
        <v>38.012238000000004</v>
      </c>
      <c r="L18" s="214">
        <v>38.079895</v>
      </c>
      <c r="M18" s="214">
        <v>38.334229000000001</v>
      </c>
      <c r="N18" s="214">
        <v>38.609394000000002</v>
      </c>
      <c r="O18" s="214">
        <v>38.861305000000002</v>
      </c>
      <c r="P18" s="214">
        <v>38.688675000000003</v>
      </c>
      <c r="Q18" s="214">
        <v>38.547446999999998</v>
      </c>
      <c r="R18" s="214">
        <v>38.495739</v>
      </c>
      <c r="S18" s="214">
        <v>38.611136999999999</v>
      </c>
      <c r="T18" s="214">
        <v>38.832619000000001</v>
      </c>
      <c r="U18" s="214">
        <v>39.095233999999998</v>
      </c>
      <c r="V18" s="214">
        <v>39.377578999999997</v>
      </c>
      <c r="W18" s="214">
        <v>39.502231999999999</v>
      </c>
      <c r="X18" s="214">
        <v>39.694870000000002</v>
      </c>
      <c r="Y18" s="214">
        <v>40.037334000000001</v>
      </c>
      <c r="Z18" s="214">
        <v>40.361305000000002</v>
      </c>
      <c r="AA18" s="214">
        <v>40.596077000000001</v>
      </c>
      <c r="AB18" s="214">
        <v>40.848937999999997</v>
      </c>
      <c r="AC18" s="214">
        <v>41.134644000000002</v>
      </c>
      <c r="AD18" s="214">
        <v>41.335979000000002</v>
      </c>
      <c r="AE18" s="214">
        <v>41.513866</v>
      </c>
      <c r="AF18" s="214">
        <v>41.894924000000003</v>
      </c>
      <c r="AG18" s="210">
        <v>5.5500000000000002E-3</v>
      </c>
    </row>
    <row r="19" spans="1:33" ht="15" customHeight="1" x14ac:dyDescent="0.25">
      <c r="A19" s="213" t="s">
        <v>133</v>
      </c>
      <c r="B19" s="212" t="s">
        <v>134</v>
      </c>
      <c r="C19" s="214">
        <v>13.089978</v>
      </c>
      <c r="D19" s="214">
        <v>12.741251999999999</v>
      </c>
      <c r="E19" s="214">
        <v>12.812080999999999</v>
      </c>
      <c r="F19" s="214">
        <v>11.346849000000001</v>
      </c>
      <c r="G19" s="214">
        <v>10.919338</v>
      </c>
      <c r="H19" s="214">
        <v>10.890395</v>
      </c>
      <c r="I19" s="214">
        <v>10.594276000000001</v>
      </c>
      <c r="J19" s="214">
        <v>10.517385000000001</v>
      </c>
      <c r="K19" s="214">
        <v>10.477952</v>
      </c>
      <c r="L19" s="214">
        <v>10.320335</v>
      </c>
      <c r="M19" s="214">
        <v>10.278053999999999</v>
      </c>
      <c r="N19" s="214">
        <v>10.186623000000001</v>
      </c>
      <c r="O19" s="214">
        <v>10.161192</v>
      </c>
      <c r="P19" s="214">
        <v>9.8407079999999993</v>
      </c>
      <c r="Q19" s="214">
        <v>9.5687519999999999</v>
      </c>
      <c r="R19" s="214">
        <v>9.414873</v>
      </c>
      <c r="S19" s="214">
        <v>9.2873289999999997</v>
      </c>
      <c r="T19" s="214">
        <v>9.3013359999999992</v>
      </c>
      <c r="U19" s="214">
        <v>9.2276330000000009</v>
      </c>
      <c r="V19" s="214">
        <v>9.1459650000000003</v>
      </c>
      <c r="W19" s="214">
        <v>9.1226819999999993</v>
      </c>
      <c r="X19" s="214">
        <v>9.0860120000000002</v>
      </c>
      <c r="Y19" s="214">
        <v>8.961373</v>
      </c>
      <c r="Z19" s="214">
        <v>8.89466</v>
      </c>
      <c r="AA19" s="214">
        <v>8.785145</v>
      </c>
      <c r="AB19" s="214">
        <v>8.7206039999999998</v>
      </c>
      <c r="AC19" s="214">
        <v>8.6230239999999991</v>
      </c>
      <c r="AD19" s="214">
        <v>8.5444119999999995</v>
      </c>
      <c r="AE19" s="214">
        <v>8.5071809999999992</v>
      </c>
      <c r="AF19" s="214">
        <v>8.5720969999999994</v>
      </c>
      <c r="AG19" s="210">
        <v>-1.4492E-2</v>
      </c>
    </row>
    <row r="20" spans="1:33" ht="15" customHeight="1" x14ac:dyDescent="0.25">
      <c r="A20" s="213" t="s">
        <v>135</v>
      </c>
      <c r="B20" s="212" t="s">
        <v>136</v>
      </c>
      <c r="C20" s="214">
        <v>8.1211500000000001</v>
      </c>
      <c r="D20" s="214">
        <v>8.1831110000000002</v>
      </c>
      <c r="E20" s="214">
        <v>8.2025790000000001</v>
      </c>
      <c r="F20" s="214">
        <v>8.239058</v>
      </c>
      <c r="G20" s="214">
        <v>8.1638990000000007</v>
      </c>
      <c r="H20" s="214">
        <v>8.0757549999999991</v>
      </c>
      <c r="I20" s="214">
        <v>7.9302669999999997</v>
      </c>
      <c r="J20" s="214">
        <v>7.3689460000000002</v>
      </c>
      <c r="K20" s="214">
        <v>7.2995039999999998</v>
      </c>
      <c r="L20" s="214">
        <v>7.3070060000000003</v>
      </c>
      <c r="M20" s="214">
        <v>7.3184230000000001</v>
      </c>
      <c r="N20" s="214">
        <v>7.3263429999999996</v>
      </c>
      <c r="O20" s="214">
        <v>6.8084160000000002</v>
      </c>
      <c r="P20" s="214">
        <v>6.8156670000000004</v>
      </c>
      <c r="Q20" s="214">
        <v>6.7474470000000002</v>
      </c>
      <c r="R20" s="214">
        <v>6.7583539999999998</v>
      </c>
      <c r="S20" s="214">
        <v>6.760554</v>
      </c>
      <c r="T20" s="214">
        <v>6.7626590000000002</v>
      </c>
      <c r="U20" s="214">
        <v>6.762759</v>
      </c>
      <c r="V20" s="214">
        <v>6.766273</v>
      </c>
      <c r="W20" s="214">
        <v>6.7793599999999996</v>
      </c>
      <c r="X20" s="214">
        <v>6.788805</v>
      </c>
      <c r="Y20" s="214">
        <v>6.797936</v>
      </c>
      <c r="Z20" s="214">
        <v>6.8059019999999997</v>
      </c>
      <c r="AA20" s="214">
        <v>6.8144450000000001</v>
      </c>
      <c r="AB20" s="214">
        <v>6.8189029999999997</v>
      </c>
      <c r="AC20" s="214">
        <v>6.8233490000000003</v>
      </c>
      <c r="AD20" s="214">
        <v>6.8261190000000003</v>
      </c>
      <c r="AE20" s="214">
        <v>6.829472</v>
      </c>
      <c r="AF20" s="214">
        <v>6.8343129999999999</v>
      </c>
      <c r="AG20" s="210">
        <v>-5.9309999999999996E-3</v>
      </c>
    </row>
    <row r="21" spans="1:33" ht="15" customHeight="1" x14ac:dyDescent="0.25">
      <c r="A21" s="213" t="s">
        <v>137</v>
      </c>
      <c r="B21" s="212" t="s">
        <v>138</v>
      </c>
      <c r="C21" s="214">
        <v>2.288529</v>
      </c>
      <c r="D21" s="214">
        <v>2.3965299999999998</v>
      </c>
      <c r="E21" s="214">
        <v>2.5203760000000002</v>
      </c>
      <c r="F21" s="214">
        <v>2.6075819999999998</v>
      </c>
      <c r="G21" s="214">
        <v>2.562303</v>
      </c>
      <c r="H21" s="214">
        <v>2.533515</v>
      </c>
      <c r="I21" s="214">
        <v>2.5148000000000001</v>
      </c>
      <c r="J21" s="214">
        <v>2.4944809999999999</v>
      </c>
      <c r="K21" s="214">
        <v>2.4826299999999999</v>
      </c>
      <c r="L21" s="214">
        <v>2.4713959999999999</v>
      </c>
      <c r="M21" s="214">
        <v>2.4567709999999998</v>
      </c>
      <c r="N21" s="214">
        <v>2.4500829999999998</v>
      </c>
      <c r="O21" s="214">
        <v>2.436512</v>
      </c>
      <c r="P21" s="214">
        <v>2.4270999999999998</v>
      </c>
      <c r="Q21" s="214">
        <v>2.4106049999999999</v>
      </c>
      <c r="R21" s="214">
        <v>2.3970229999999999</v>
      </c>
      <c r="S21" s="214">
        <v>2.3926630000000002</v>
      </c>
      <c r="T21" s="214">
        <v>2.3816570000000001</v>
      </c>
      <c r="U21" s="214">
        <v>2.3768020000000001</v>
      </c>
      <c r="V21" s="214">
        <v>2.3701400000000001</v>
      </c>
      <c r="W21" s="214">
        <v>2.3620960000000002</v>
      </c>
      <c r="X21" s="214">
        <v>2.3541889999999999</v>
      </c>
      <c r="Y21" s="214">
        <v>2.3426999999999998</v>
      </c>
      <c r="Z21" s="214">
        <v>2.3369900000000001</v>
      </c>
      <c r="AA21" s="214">
        <v>2.3251300000000001</v>
      </c>
      <c r="AB21" s="214">
        <v>2.3184429999999998</v>
      </c>
      <c r="AC21" s="214">
        <v>2.3090259999999998</v>
      </c>
      <c r="AD21" s="214">
        <v>2.304834</v>
      </c>
      <c r="AE21" s="214">
        <v>2.2952330000000001</v>
      </c>
      <c r="AF21" s="214">
        <v>2.2746879999999998</v>
      </c>
      <c r="AG21" s="210">
        <v>-2.0900000000000001E-4</v>
      </c>
    </row>
    <row r="22" spans="1:33" ht="15" customHeight="1" x14ac:dyDescent="0.25">
      <c r="A22" s="213" t="s">
        <v>139</v>
      </c>
      <c r="B22" s="212" t="s">
        <v>140</v>
      </c>
      <c r="C22" s="214">
        <v>4.7011900000000004</v>
      </c>
      <c r="D22" s="214">
        <v>4.8336649999999999</v>
      </c>
      <c r="E22" s="214">
        <v>4.7369510000000004</v>
      </c>
      <c r="F22" s="214">
        <v>4.7318429999999996</v>
      </c>
      <c r="G22" s="214">
        <v>4.7514820000000002</v>
      </c>
      <c r="H22" s="214">
        <v>4.7400380000000002</v>
      </c>
      <c r="I22" s="214">
        <v>4.7281459999999997</v>
      </c>
      <c r="J22" s="214">
        <v>4.7067750000000004</v>
      </c>
      <c r="K22" s="214">
        <v>4.7082629999999996</v>
      </c>
      <c r="L22" s="214">
        <v>4.6997</v>
      </c>
      <c r="M22" s="214">
        <v>4.6885269999999997</v>
      </c>
      <c r="N22" s="214">
        <v>4.6818270000000002</v>
      </c>
      <c r="O22" s="214">
        <v>4.6667490000000003</v>
      </c>
      <c r="P22" s="214">
        <v>4.6540860000000004</v>
      </c>
      <c r="Q22" s="214">
        <v>4.6489719999999997</v>
      </c>
      <c r="R22" s="214">
        <v>4.641438</v>
      </c>
      <c r="S22" s="214">
        <v>4.6341799999999997</v>
      </c>
      <c r="T22" s="214">
        <v>4.6383159999999997</v>
      </c>
      <c r="U22" s="214">
        <v>4.6474570000000002</v>
      </c>
      <c r="V22" s="214">
        <v>4.6834860000000003</v>
      </c>
      <c r="W22" s="214">
        <v>4.7054450000000001</v>
      </c>
      <c r="X22" s="214">
        <v>4.7221570000000002</v>
      </c>
      <c r="Y22" s="214">
        <v>4.7483430000000002</v>
      </c>
      <c r="Z22" s="214">
        <v>4.7919939999999999</v>
      </c>
      <c r="AA22" s="214">
        <v>4.8140039999999997</v>
      </c>
      <c r="AB22" s="214">
        <v>4.8435649999999999</v>
      </c>
      <c r="AC22" s="214">
        <v>4.8766879999999997</v>
      </c>
      <c r="AD22" s="214">
        <v>4.909999</v>
      </c>
      <c r="AE22" s="214">
        <v>4.942437</v>
      </c>
      <c r="AF22" s="214">
        <v>4.9846370000000002</v>
      </c>
      <c r="AG22" s="210">
        <v>2.0209999999999998E-3</v>
      </c>
    </row>
    <row r="23" spans="1:33" ht="15" customHeight="1" x14ac:dyDescent="0.25">
      <c r="A23" s="213" t="s">
        <v>141</v>
      </c>
      <c r="B23" s="212" t="s">
        <v>142</v>
      </c>
      <c r="C23" s="214">
        <v>4.8390050000000002</v>
      </c>
      <c r="D23" s="214">
        <v>5.5444839999999997</v>
      </c>
      <c r="E23" s="214">
        <v>6.0855569999999997</v>
      </c>
      <c r="F23" s="214">
        <v>6.9892269999999996</v>
      </c>
      <c r="G23" s="214">
        <v>7.5613590000000004</v>
      </c>
      <c r="H23" s="214">
        <v>7.8463159999999998</v>
      </c>
      <c r="I23" s="214">
        <v>8.3474660000000007</v>
      </c>
      <c r="J23" s="214">
        <v>8.5777000000000001</v>
      </c>
      <c r="K23" s="214">
        <v>8.7871590000000008</v>
      </c>
      <c r="L23" s="214">
        <v>9.1559860000000004</v>
      </c>
      <c r="M23" s="214">
        <v>9.4117800000000003</v>
      </c>
      <c r="N23" s="214">
        <v>9.6492149999999999</v>
      </c>
      <c r="O23" s="214">
        <v>9.9103840000000005</v>
      </c>
      <c r="P23" s="214">
        <v>10.464489</v>
      </c>
      <c r="Q23" s="214">
        <v>11.179779999999999</v>
      </c>
      <c r="R23" s="214">
        <v>11.560812</v>
      </c>
      <c r="S23" s="214">
        <v>11.709242</v>
      </c>
      <c r="T23" s="214">
        <v>11.735645</v>
      </c>
      <c r="U23" s="214">
        <v>11.787336</v>
      </c>
      <c r="V23" s="214">
        <v>11.864063</v>
      </c>
      <c r="W23" s="214">
        <v>11.965892999999999</v>
      </c>
      <c r="X23" s="214">
        <v>12.084974000000001</v>
      </c>
      <c r="Y23" s="214">
        <v>12.202391</v>
      </c>
      <c r="Z23" s="214">
        <v>12.369851000000001</v>
      </c>
      <c r="AA23" s="214">
        <v>12.586577</v>
      </c>
      <c r="AB23" s="214">
        <v>12.70438</v>
      </c>
      <c r="AC23" s="214">
        <v>12.871214</v>
      </c>
      <c r="AD23" s="214">
        <v>13.03612</v>
      </c>
      <c r="AE23" s="214">
        <v>13.182046</v>
      </c>
      <c r="AF23" s="214">
        <v>13.273847</v>
      </c>
      <c r="AG23" s="210">
        <v>3.5408000000000002E-2</v>
      </c>
    </row>
    <row r="24" spans="1:33" ht="15" customHeight="1" x14ac:dyDescent="0.25">
      <c r="A24" s="213" t="s">
        <v>143</v>
      </c>
      <c r="B24" s="212" t="s">
        <v>144</v>
      </c>
      <c r="C24" s="214">
        <v>2.1335760000000001</v>
      </c>
      <c r="D24" s="214">
        <v>1.0129729999999999</v>
      </c>
      <c r="E24" s="214">
        <v>0.87985500000000005</v>
      </c>
      <c r="F24" s="214">
        <v>0.89494600000000002</v>
      </c>
      <c r="G24" s="214">
        <v>0.77427100000000004</v>
      </c>
      <c r="H24" s="214">
        <v>0.88321000000000005</v>
      </c>
      <c r="I24" s="214">
        <v>0.86990000000000001</v>
      </c>
      <c r="J24" s="214">
        <v>0.79612899999999998</v>
      </c>
      <c r="K24" s="214">
        <v>0.77055099999999999</v>
      </c>
      <c r="L24" s="214">
        <v>0.770231</v>
      </c>
      <c r="M24" s="214">
        <v>0.76856500000000005</v>
      </c>
      <c r="N24" s="214">
        <v>0.63267300000000004</v>
      </c>
      <c r="O24" s="214">
        <v>0.63193500000000002</v>
      </c>
      <c r="P24" s="214">
        <v>0.64056500000000005</v>
      </c>
      <c r="Q24" s="214">
        <v>0.63755099999999998</v>
      </c>
      <c r="R24" s="214">
        <v>0.64736700000000003</v>
      </c>
      <c r="S24" s="214">
        <v>0.651814</v>
      </c>
      <c r="T24" s="214">
        <v>0.65363300000000002</v>
      </c>
      <c r="U24" s="214">
        <v>0.65149100000000004</v>
      </c>
      <c r="V24" s="214">
        <v>0.64203699999999997</v>
      </c>
      <c r="W24" s="214">
        <v>0.639621</v>
      </c>
      <c r="X24" s="214">
        <v>0.63405599999999995</v>
      </c>
      <c r="Y24" s="214">
        <v>0.62779700000000005</v>
      </c>
      <c r="Z24" s="214">
        <v>0.63269799999999998</v>
      </c>
      <c r="AA24" s="214">
        <v>0.62671699999999997</v>
      </c>
      <c r="AB24" s="214">
        <v>0.61856599999999995</v>
      </c>
      <c r="AC24" s="214">
        <v>0.61455000000000004</v>
      </c>
      <c r="AD24" s="214">
        <v>0.62107800000000002</v>
      </c>
      <c r="AE24" s="214">
        <v>0.62837600000000005</v>
      </c>
      <c r="AF24" s="214">
        <v>0.62333499999999997</v>
      </c>
      <c r="AG24" s="210">
        <v>-4.1542000000000003E-2</v>
      </c>
    </row>
    <row r="25" spans="1:33" ht="15" customHeight="1" x14ac:dyDescent="0.2">
      <c r="A25" s="213" t="s">
        <v>145</v>
      </c>
      <c r="B25" s="216" t="s">
        <v>146</v>
      </c>
      <c r="C25" s="218">
        <v>101.035904</v>
      </c>
      <c r="D25" s="218">
        <v>103.611946</v>
      </c>
      <c r="E25" s="218">
        <v>105.53733099999999</v>
      </c>
      <c r="F25" s="218">
        <v>106.119095</v>
      </c>
      <c r="G25" s="218">
        <v>107.18489099999999</v>
      </c>
      <c r="H25" s="218">
        <v>107.723572</v>
      </c>
      <c r="I25" s="218">
        <v>107.503479</v>
      </c>
      <c r="J25" s="218">
        <v>107.924797</v>
      </c>
      <c r="K25" s="218">
        <v>108.254341</v>
      </c>
      <c r="L25" s="218">
        <v>108.515762</v>
      </c>
      <c r="M25" s="218">
        <v>108.721436</v>
      </c>
      <c r="N25" s="218">
        <v>108.80585499999999</v>
      </c>
      <c r="O25" s="218">
        <v>108.714989</v>
      </c>
      <c r="P25" s="218">
        <v>108.427834</v>
      </c>
      <c r="Q25" s="218">
        <v>108.496422</v>
      </c>
      <c r="R25" s="218">
        <v>108.431175</v>
      </c>
      <c r="S25" s="218">
        <v>108.238113</v>
      </c>
      <c r="T25" s="218">
        <v>108.297737</v>
      </c>
      <c r="U25" s="218">
        <v>108.592575</v>
      </c>
      <c r="V25" s="218">
        <v>109.01973</v>
      </c>
      <c r="W25" s="218">
        <v>109.081749</v>
      </c>
      <c r="X25" s="218">
        <v>109.385757</v>
      </c>
      <c r="Y25" s="218">
        <v>109.844543</v>
      </c>
      <c r="Z25" s="218">
        <v>110.147972</v>
      </c>
      <c r="AA25" s="218">
        <v>110.90757000000001</v>
      </c>
      <c r="AB25" s="218">
        <v>111.437744</v>
      </c>
      <c r="AC25" s="218">
        <v>111.86885100000001</v>
      </c>
      <c r="AD25" s="218">
        <v>112.08251199999999</v>
      </c>
      <c r="AE25" s="218">
        <v>112.10244</v>
      </c>
      <c r="AF25" s="218">
        <v>113.393669</v>
      </c>
      <c r="AG25" s="21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216" t="s">
        <v>38</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213" t="s">
        <v>147</v>
      </c>
      <c r="B28" s="212" t="s">
        <v>148</v>
      </c>
      <c r="C28" s="214">
        <v>13.849983</v>
      </c>
      <c r="D28" s="214">
        <v>16.370850000000001</v>
      </c>
      <c r="E28" s="214">
        <v>16.629141000000001</v>
      </c>
      <c r="F28" s="214">
        <v>15.971055</v>
      </c>
      <c r="G28" s="214">
        <v>15.230758</v>
      </c>
      <c r="H28" s="214">
        <v>14.679036</v>
      </c>
      <c r="I28" s="214">
        <v>14.643375000000001</v>
      </c>
      <c r="J28" s="214">
        <v>14.357627000000001</v>
      </c>
      <c r="K28" s="214">
        <v>14.264915999999999</v>
      </c>
      <c r="L28" s="214">
        <v>14.200820999999999</v>
      </c>
      <c r="M28" s="214">
        <v>14.399286</v>
      </c>
      <c r="N28" s="214">
        <v>14.778255</v>
      </c>
      <c r="O28" s="214">
        <v>14.611300999999999</v>
      </c>
      <c r="P28" s="214">
        <v>14.955673000000001</v>
      </c>
      <c r="Q28" s="214">
        <v>15.036996</v>
      </c>
      <c r="R28" s="214">
        <v>15.363056</v>
      </c>
      <c r="S28" s="214">
        <v>15.527345</v>
      </c>
      <c r="T28" s="214">
        <v>15.740888</v>
      </c>
      <c r="U28" s="214">
        <v>15.813135000000001</v>
      </c>
      <c r="V28" s="214">
        <v>15.458242</v>
      </c>
      <c r="W28" s="214">
        <v>15.443821</v>
      </c>
      <c r="X28" s="214">
        <v>15.243117</v>
      </c>
      <c r="Y28" s="214">
        <v>14.882616000000001</v>
      </c>
      <c r="Z28" s="214">
        <v>15.204732</v>
      </c>
      <c r="AA28" s="214">
        <v>14.507173999999999</v>
      </c>
      <c r="AB28" s="214">
        <v>14.091373000000001</v>
      </c>
      <c r="AC28" s="214">
        <v>13.903983999999999</v>
      </c>
      <c r="AD28" s="214">
        <v>14.131474000000001</v>
      </c>
      <c r="AE28" s="214">
        <v>14.485480000000001</v>
      </c>
      <c r="AF28" s="214">
        <v>13.759513</v>
      </c>
      <c r="AG28" s="210">
        <v>-2.2599999999999999E-4</v>
      </c>
    </row>
    <row r="29" spans="1:33" ht="15" customHeight="1" x14ac:dyDescent="0.25">
      <c r="A29" s="213" t="s">
        <v>149</v>
      </c>
      <c r="B29" s="212" t="s">
        <v>150</v>
      </c>
      <c r="C29" s="214">
        <v>4.7159639999999996</v>
      </c>
      <c r="D29" s="214">
        <v>4.4709909999999997</v>
      </c>
      <c r="E29" s="214">
        <v>3.845002</v>
      </c>
      <c r="F29" s="214">
        <v>3.9238819999999999</v>
      </c>
      <c r="G29" s="214">
        <v>4.01288</v>
      </c>
      <c r="H29" s="214">
        <v>3.9654750000000001</v>
      </c>
      <c r="I29" s="214">
        <v>3.9148239999999999</v>
      </c>
      <c r="J29" s="214">
        <v>3.8320599999999998</v>
      </c>
      <c r="K29" s="214">
        <v>3.7203219999999999</v>
      </c>
      <c r="L29" s="214">
        <v>3.6937340000000001</v>
      </c>
      <c r="M29" s="214">
        <v>3.6342319999999999</v>
      </c>
      <c r="N29" s="214">
        <v>3.635437</v>
      </c>
      <c r="O29" s="214">
        <v>3.5949499999999999</v>
      </c>
      <c r="P29" s="214">
        <v>3.5628989999999998</v>
      </c>
      <c r="Q29" s="214">
        <v>3.5439729999999998</v>
      </c>
      <c r="R29" s="214">
        <v>3.4976250000000002</v>
      </c>
      <c r="S29" s="214">
        <v>3.494834</v>
      </c>
      <c r="T29" s="214">
        <v>3.5053169999999998</v>
      </c>
      <c r="U29" s="214">
        <v>3.5012050000000001</v>
      </c>
      <c r="V29" s="214">
        <v>3.4830779999999999</v>
      </c>
      <c r="W29" s="214">
        <v>3.5034010000000002</v>
      </c>
      <c r="X29" s="214">
        <v>3.5066989999999998</v>
      </c>
      <c r="Y29" s="214">
        <v>3.5148820000000001</v>
      </c>
      <c r="Z29" s="214">
        <v>3.5296599999999998</v>
      </c>
      <c r="AA29" s="214">
        <v>3.55301</v>
      </c>
      <c r="AB29" s="214">
        <v>3.5662569999999998</v>
      </c>
      <c r="AC29" s="214">
        <v>3.5994120000000001</v>
      </c>
      <c r="AD29" s="214">
        <v>3.6864880000000002</v>
      </c>
      <c r="AE29" s="214">
        <v>3.6776529999999998</v>
      </c>
      <c r="AF29" s="214">
        <v>3.6424300000000001</v>
      </c>
      <c r="AG29" s="210">
        <v>-8.8669999999999999E-3</v>
      </c>
    </row>
    <row r="30" spans="1:33" ht="15" customHeight="1" x14ac:dyDescent="0.25">
      <c r="A30" s="213" t="s">
        <v>151</v>
      </c>
      <c r="B30" s="212" t="s">
        <v>152</v>
      </c>
      <c r="C30" s="214">
        <v>2.798295</v>
      </c>
      <c r="D30" s="214">
        <v>2.540921</v>
      </c>
      <c r="E30" s="214">
        <v>2.4598689999999999</v>
      </c>
      <c r="F30" s="214">
        <v>2.3568530000000001</v>
      </c>
      <c r="G30" s="214">
        <v>2.2828909999999998</v>
      </c>
      <c r="H30" s="214">
        <v>2.2567409999999999</v>
      </c>
      <c r="I30" s="214">
        <v>2.221225</v>
      </c>
      <c r="J30" s="214">
        <v>2.1706270000000001</v>
      </c>
      <c r="K30" s="214">
        <v>2.0368050000000002</v>
      </c>
      <c r="L30" s="214">
        <v>1.983411</v>
      </c>
      <c r="M30" s="214">
        <v>1.890747</v>
      </c>
      <c r="N30" s="214">
        <v>1.8788009999999999</v>
      </c>
      <c r="O30" s="214">
        <v>1.924771</v>
      </c>
      <c r="P30" s="214">
        <v>1.886512</v>
      </c>
      <c r="Q30" s="214">
        <v>1.844462</v>
      </c>
      <c r="R30" s="214">
        <v>1.8390280000000001</v>
      </c>
      <c r="S30" s="214">
        <v>1.8733390000000001</v>
      </c>
      <c r="T30" s="214">
        <v>1.870136</v>
      </c>
      <c r="U30" s="214">
        <v>1.8399859999999999</v>
      </c>
      <c r="V30" s="214">
        <v>1.805083</v>
      </c>
      <c r="W30" s="214">
        <v>1.780095</v>
      </c>
      <c r="X30" s="214">
        <v>1.7721610000000001</v>
      </c>
      <c r="Y30" s="214">
        <v>1.7107829999999999</v>
      </c>
      <c r="Z30" s="214">
        <v>1.5873250000000001</v>
      </c>
      <c r="AA30" s="214">
        <v>1.509457</v>
      </c>
      <c r="AB30" s="214">
        <v>1.489166</v>
      </c>
      <c r="AC30" s="214">
        <v>1.4608019999999999</v>
      </c>
      <c r="AD30" s="214">
        <v>1.464388</v>
      </c>
      <c r="AE30" s="214">
        <v>1.431648</v>
      </c>
      <c r="AF30" s="214">
        <v>1.387205</v>
      </c>
      <c r="AG30" s="210">
        <v>-2.3907000000000001E-2</v>
      </c>
    </row>
    <row r="31" spans="1:33" x14ac:dyDescent="0.25">
      <c r="A31" s="213" t="s">
        <v>153</v>
      </c>
      <c r="B31" s="212" t="s">
        <v>154</v>
      </c>
      <c r="C31" s="214">
        <v>0.29038799999999998</v>
      </c>
      <c r="D31" s="214">
        <v>0.22012000000000001</v>
      </c>
      <c r="E31" s="214">
        <v>0.11650000000000001</v>
      </c>
      <c r="F31" s="214">
        <v>0.120814</v>
      </c>
      <c r="G31" s="214">
        <v>0.110212</v>
      </c>
      <c r="H31" s="214">
        <v>0.115351</v>
      </c>
      <c r="I31" s="214">
        <v>0.128298</v>
      </c>
      <c r="J31" s="214">
        <v>0.136961</v>
      </c>
      <c r="K31" s="214">
        <v>0.13830899999999999</v>
      </c>
      <c r="L31" s="214">
        <v>0.145788</v>
      </c>
      <c r="M31" s="214">
        <v>0.13736599999999999</v>
      </c>
      <c r="N31" s="214">
        <v>0.14191400000000001</v>
      </c>
      <c r="O31" s="214">
        <v>0.134995</v>
      </c>
      <c r="P31" s="214">
        <v>0.140072</v>
      </c>
      <c r="Q31" s="214">
        <v>0.137182</v>
      </c>
      <c r="R31" s="214">
        <v>0.13678799999999999</v>
      </c>
      <c r="S31" s="214">
        <v>0.13159199999999999</v>
      </c>
      <c r="T31" s="214">
        <v>0.13375000000000001</v>
      </c>
      <c r="U31" s="214">
        <v>0.13447799999999999</v>
      </c>
      <c r="V31" s="214">
        <v>0.13620399999999999</v>
      </c>
      <c r="W31" s="214">
        <v>0.131303</v>
      </c>
      <c r="X31" s="214">
        <v>0.131657</v>
      </c>
      <c r="Y31" s="214">
        <v>0.13910800000000001</v>
      </c>
      <c r="Z31" s="214">
        <v>0.13867099999999999</v>
      </c>
      <c r="AA31" s="214">
        <v>0.13456899999999999</v>
      </c>
      <c r="AB31" s="214">
        <v>0.13466600000000001</v>
      </c>
      <c r="AC31" s="214">
        <v>0.13440299999999999</v>
      </c>
      <c r="AD31" s="214">
        <v>0.13461000000000001</v>
      </c>
      <c r="AE31" s="214">
        <v>0.13483000000000001</v>
      </c>
      <c r="AF31" s="214">
        <v>0.13547200000000001</v>
      </c>
      <c r="AG31" s="210">
        <v>-2.5949E-2</v>
      </c>
    </row>
    <row r="32" spans="1:33" ht="12" x14ac:dyDescent="0.2">
      <c r="A32" s="213" t="s">
        <v>155</v>
      </c>
      <c r="B32" s="216" t="s">
        <v>146</v>
      </c>
      <c r="C32" s="218">
        <v>21.654629</v>
      </c>
      <c r="D32" s="218">
        <v>23.602882000000001</v>
      </c>
      <c r="E32" s="218">
        <v>23.050509999999999</v>
      </c>
      <c r="F32" s="218">
        <v>22.372603999999999</v>
      </c>
      <c r="G32" s="218">
        <v>21.63674</v>
      </c>
      <c r="H32" s="218">
        <v>21.016601999999999</v>
      </c>
      <c r="I32" s="218">
        <v>20.907722</v>
      </c>
      <c r="J32" s="218">
        <v>20.497274000000001</v>
      </c>
      <c r="K32" s="218">
        <v>20.160353000000001</v>
      </c>
      <c r="L32" s="218">
        <v>20.023755999999999</v>
      </c>
      <c r="M32" s="218">
        <v>20.061630000000001</v>
      </c>
      <c r="N32" s="218">
        <v>20.434408000000001</v>
      </c>
      <c r="O32" s="218">
        <v>20.266016</v>
      </c>
      <c r="P32" s="218">
        <v>20.545155999999999</v>
      </c>
      <c r="Q32" s="218">
        <v>20.562612999999999</v>
      </c>
      <c r="R32" s="218">
        <v>20.836497999999999</v>
      </c>
      <c r="S32" s="218">
        <v>21.027108999999999</v>
      </c>
      <c r="T32" s="218">
        <v>21.250091999999999</v>
      </c>
      <c r="U32" s="218">
        <v>21.288803000000001</v>
      </c>
      <c r="V32" s="218">
        <v>20.882607</v>
      </c>
      <c r="W32" s="218">
        <v>20.858619999999998</v>
      </c>
      <c r="X32" s="218">
        <v>20.653632999999999</v>
      </c>
      <c r="Y32" s="218">
        <v>20.247391</v>
      </c>
      <c r="Z32" s="218">
        <v>20.460387999999998</v>
      </c>
      <c r="AA32" s="218">
        <v>19.70421</v>
      </c>
      <c r="AB32" s="218">
        <v>19.281464</v>
      </c>
      <c r="AC32" s="218">
        <v>19.098602</v>
      </c>
      <c r="AD32" s="218">
        <v>19.41696</v>
      </c>
      <c r="AE32" s="218">
        <v>19.729611999999999</v>
      </c>
      <c r="AF32" s="218">
        <v>18.924620000000001</v>
      </c>
      <c r="AG32" s="217">
        <v>-4.6360000000000004E-3</v>
      </c>
    </row>
    <row r="33" spans="1:33" x14ac:dyDescent="0.25">
      <c r="B33"/>
      <c r="C33"/>
      <c r="D33"/>
      <c r="E33"/>
      <c r="F33"/>
      <c r="G33"/>
      <c r="H33"/>
      <c r="I33"/>
      <c r="J33"/>
      <c r="K33"/>
      <c r="L33"/>
      <c r="M33"/>
      <c r="N33"/>
      <c r="O33"/>
      <c r="P33"/>
      <c r="Q33"/>
      <c r="R33"/>
      <c r="S33"/>
      <c r="T33"/>
      <c r="U33"/>
      <c r="V33"/>
      <c r="W33"/>
      <c r="X33"/>
      <c r="Y33"/>
      <c r="Z33"/>
      <c r="AA33"/>
      <c r="AB33"/>
      <c r="AC33"/>
      <c r="AD33"/>
      <c r="AE33"/>
      <c r="AF33"/>
      <c r="AG33"/>
    </row>
    <row r="34" spans="1:33" x14ac:dyDescent="0.25">
      <c r="B34" s="216" t="s">
        <v>43</v>
      </c>
      <c r="C34"/>
      <c r="D34"/>
      <c r="E34"/>
      <c r="F34"/>
      <c r="G34"/>
      <c r="H34"/>
      <c r="I34"/>
      <c r="J34"/>
      <c r="K34"/>
      <c r="L34"/>
      <c r="M34"/>
      <c r="N34"/>
      <c r="O34"/>
      <c r="P34"/>
      <c r="Q34"/>
      <c r="R34"/>
      <c r="S34"/>
      <c r="T34"/>
      <c r="U34"/>
      <c r="V34"/>
      <c r="W34"/>
      <c r="X34"/>
      <c r="Y34"/>
      <c r="Z34"/>
      <c r="AA34"/>
      <c r="AB34"/>
      <c r="AC34"/>
      <c r="AD34"/>
      <c r="AE34"/>
      <c r="AF34"/>
      <c r="AG34"/>
    </row>
    <row r="35" spans="1:33" x14ac:dyDescent="0.25">
      <c r="A35" s="213" t="s">
        <v>156</v>
      </c>
      <c r="B35" s="212" t="s">
        <v>157</v>
      </c>
      <c r="C35" s="214">
        <v>16.73385</v>
      </c>
      <c r="D35" s="214">
        <v>18.356297999999999</v>
      </c>
      <c r="E35" s="214">
        <v>19.182388</v>
      </c>
      <c r="F35" s="214">
        <v>19.602926</v>
      </c>
      <c r="G35" s="214">
        <v>19.941938</v>
      </c>
      <c r="H35" s="214">
        <v>19.903314999999999</v>
      </c>
      <c r="I35" s="214">
        <v>19.849981</v>
      </c>
      <c r="J35" s="214">
        <v>19.863662999999999</v>
      </c>
      <c r="K35" s="214">
        <v>19.811287</v>
      </c>
      <c r="L35" s="214">
        <v>19.834377</v>
      </c>
      <c r="M35" s="214">
        <v>19.808157000000001</v>
      </c>
      <c r="N35" s="214">
        <v>19.842936000000002</v>
      </c>
      <c r="O35" s="214">
        <v>19.662490999999999</v>
      </c>
      <c r="P35" s="214">
        <v>19.775711000000001</v>
      </c>
      <c r="Q35" s="214">
        <v>19.814879999999999</v>
      </c>
      <c r="R35" s="214">
        <v>19.950239</v>
      </c>
      <c r="S35" s="214">
        <v>19.816631000000001</v>
      </c>
      <c r="T35" s="214">
        <v>19.884661000000001</v>
      </c>
      <c r="U35" s="214">
        <v>19.983006</v>
      </c>
      <c r="V35" s="214">
        <v>19.831689999999998</v>
      </c>
      <c r="W35" s="214">
        <v>19.682124999999999</v>
      </c>
      <c r="X35" s="214">
        <v>19.486173999999998</v>
      </c>
      <c r="Y35" s="214">
        <v>19.221823000000001</v>
      </c>
      <c r="Z35" s="214">
        <v>19.413260999999999</v>
      </c>
      <c r="AA35" s="214">
        <v>19.138691000000001</v>
      </c>
      <c r="AB35" s="214">
        <v>18.841377000000001</v>
      </c>
      <c r="AC35" s="214">
        <v>18.655954000000001</v>
      </c>
      <c r="AD35" s="214">
        <v>18.810967999999999</v>
      </c>
      <c r="AE35" s="214">
        <v>18.771132999999999</v>
      </c>
      <c r="AF35" s="214">
        <v>18.527114999999998</v>
      </c>
      <c r="AG35" s="210">
        <v>3.5170000000000002E-3</v>
      </c>
    </row>
    <row r="36" spans="1:33" x14ac:dyDescent="0.25">
      <c r="A36" s="213" t="s">
        <v>158</v>
      </c>
      <c r="B36" s="212" t="s">
        <v>152</v>
      </c>
      <c r="C36" s="214">
        <v>6.8096719999999999</v>
      </c>
      <c r="D36" s="214">
        <v>7.5794759999999997</v>
      </c>
      <c r="E36" s="214">
        <v>7.7887389999999996</v>
      </c>
      <c r="F36" s="214">
        <v>7.8755379999999997</v>
      </c>
      <c r="G36" s="214">
        <v>8.0950819999999997</v>
      </c>
      <c r="H36" s="214">
        <v>8.1097380000000001</v>
      </c>
      <c r="I36" s="214">
        <v>8.2476500000000001</v>
      </c>
      <c r="J36" s="214">
        <v>8.5402070000000005</v>
      </c>
      <c r="K36" s="214">
        <v>8.7917880000000004</v>
      </c>
      <c r="L36" s="214">
        <v>9.0232550000000007</v>
      </c>
      <c r="M36" s="214">
        <v>9.3001489999999993</v>
      </c>
      <c r="N36" s="214">
        <v>9.5525009999999995</v>
      </c>
      <c r="O36" s="214">
        <v>9.6708750000000006</v>
      </c>
      <c r="P36" s="214">
        <v>9.7149719999999995</v>
      </c>
      <c r="Q36" s="214">
        <v>9.7774830000000001</v>
      </c>
      <c r="R36" s="214">
        <v>9.7998709999999996</v>
      </c>
      <c r="S36" s="214">
        <v>9.7984690000000008</v>
      </c>
      <c r="T36" s="214">
        <v>9.8207819999999995</v>
      </c>
      <c r="U36" s="214">
        <v>9.8456899999999994</v>
      </c>
      <c r="V36" s="214">
        <v>9.8811859999999996</v>
      </c>
      <c r="W36" s="214">
        <v>9.8682149999999993</v>
      </c>
      <c r="X36" s="214">
        <v>9.8854209999999991</v>
      </c>
      <c r="Y36" s="214">
        <v>9.8951910000000005</v>
      </c>
      <c r="Z36" s="214">
        <v>9.9312100000000001</v>
      </c>
      <c r="AA36" s="214">
        <v>9.9280050000000006</v>
      </c>
      <c r="AB36" s="214">
        <v>9.9116309999999999</v>
      </c>
      <c r="AC36" s="214">
        <v>9.8997290000000007</v>
      </c>
      <c r="AD36" s="214">
        <v>9.9049610000000001</v>
      </c>
      <c r="AE36" s="214">
        <v>9.8765959999999993</v>
      </c>
      <c r="AF36" s="214">
        <v>9.8704999999999998</v>
      </c>
      <c r="AG36" s="210">
        <v>1.2881999999999999E-2</v>
      </c>
    </row>
    <row r="37" spans="1:33" x14ac:dyDescent="0.25">
      <c r="A37" s="213" t="s">
        <v>159</v>
      </c>
      <c r="B37" s="212" t="s">
        <v>160</v>
      </c>
      <c r="C37" s="214">
        <v>2.2533989999999999</v>
      </c>
      <c r="D37" s="214">
        <v>2.3004180000000001</v>
      </c>
      <c r="E37" s="214">
        <v>2.9242330000000001</v>
      </c>
      <c r="F37" s="214">
        <v>2.8064490000000002</v>
      </c>
      <c r="G37" s="214">
        <v>2.745555</v>
      </c>
      <c r="H37" s="214">
        <v>2.8780790000000001</v>
      </c>
      <c r="I37" s="214">
        <v>2.8222209999999999</v>
      </c>
      <c r="J37" s="214">
        <v>2.8147229999999999</v>
      </c>
      <c r="K37" s="214">
        <v>2.789355</v>
      </c>
      <c r="L37" s="214">
        <v>2.7811759999999999</v>
      </c>
      <c r="M37" s="214">
        <v>2.8095370000000002</v>
      </c>
      <c r="N37" s="214">
        <v>2.8647689999999999</v>
      </c>
      <c r="O37" s="214">
        <v>2.790718</v>
      </c>
      <c r="P37" s="214">
        <v>2.767172</v>
      </c>
      <c r="Q37" s="214">
        <v>2.7934779999999999</v>
      </c>
      <c r="R37" s="214">
        <v>2.759903</v>
      </c>
      <c r="S37" s="214">
        <v>2.751223</v>
      </c>
      <c r="T37" s="214">
        <v>2.7855810000000001</v>
      </c>
      <c r="U37" s="214">
        <v>2.7260239999999998</v>
      </c>
      <c r="V37" s="214">
        <v>2.735147</v>
      </c>
      <c r="W37" s="214">
        <v>2.7193100000000001</v>
      </c>
      <c r="X37" s="214">
        <v>2.7343320000000002</v>
      </c>
      <c r="Y37" s="214">
        <v>2.698877</v>
      </c>
      <c r="Z37" s="214">
        <v>2.6986759999999999</v>
      </c>
      <c r="AA37" s="214">
        <v>2.7121629999999999</v>
      </c>
      <c r="AB37" s="214">
        <v>2.696237</v>
      </c>
      <c r="AC37" s="214">
        <v>2.690248</v>
      </c>
      <c r="AD37" s="214">
        <v>2.7119900000000001</v>
      </c>
      <c r="AE37" s="214">
        <v>2.7228439999999998</v>
      </c>
      <c r="AF37" s="214">
        <v>2.7371850000000002</v>
      </c>
      <c r="AG37" s="210">
        <v>6.7289999999999997E-3</v>
      </c>
    </row>
    <row r="38" spans="1:33" ht="12" x14ac:dyDescent="0.2">
      <c r="A38" s="213" t="s">
        <v>161</v>
      </c>
      <c r="B38" s="216" t="s">
        <v>146</v>
      </c>
      <c r="C38" s="218">
        <v>25.796921000000001</v>
      </c>
      <c r="D38" s="218">
        <v>28.236191000000002</v>
      </c>
      <c r="E38" s="218">
        <v>29.895358999999999</v>
      </c>
      <c r="F38" s="218">
        <v>30.284914000000001</v>
      </c>
      <c r="G38" s="218">
        <v>30.782578000000001</v>
      </c>
      <c r="H38" s="218">
        <v>30.891131999999999</v>
      </c>
      <c r="I38" s="218">
        <v>30.919853</v>
      </c>
      <c r="J38" s="218">
        <v>31.218594</v>
      </c>
      <c r="K38" s="218">
        <v>31.392429</v>
      </c>
      <c r="L38" s="218">
        <v>31.638807</v>
      </c>
      <c r="M38" s="218">
        <v>31.917843000000001</v>
      </c>
      <c r="N38" s="218">
        <v>32.260204000000002</v>
      </c>
      <c r="O38" s="218">
        <v>32.124084000000003</v>
      </c>
      <c r="P38" s="218">
        <v>32.257857999999999</v>
      </c>
      <c r="Q38" s="218">
        <v>32.385840999999999</v>
      </c>
      <c r="R38" s="218">
        <v>32.510013999999998</v>
      </c>
      <c r="S38" s="218">
        <v>32.366325000000003</v>
      </c>
      <c r="T38" s="218">
        <v>32.491024000000003</v>
      </c>
      <c r="U38" s="218">
        <v>32.554718000000001</v>
      </c>
      <c r="V38" s="218">
        <v>32.448020999999997</v>
      </c>
      <c r="W38" s="218">
        <v>32.269649999999999</v>
      </c>
      <c r="X38" s="218">
        <v>32.105927000000001</v>
      </c>
      <c r="Y38" s="218">
        <v>31.815891000000001</v>
      </c>
      <c r="Z38" s="218">
        <v>32.043148000000002</v>
      </c>
      <c r="AA38" s="218">
        <v>31.778858</v>
      </c>
      <c r="AB38" s="218">
        <v>31.449245000000001</v>
      </c>
      <c r="AC38" s="218">
        <v>31.245932</v>
      </c>
      <c r="AD38" s="218">
        <v>31.427918999999999</v>
      </c>
      <c r="AE38" s="218">
        <v>31.370574999999999</v>
      </c>
      <c r="AF38" s="218">
        <v>31.134799999999998</v>
      </c>
      <c r="AG38" s="217">
        <v>6.5059999999999996E-3</v>
      </c>
    </row>
    <row r="39" spans="1:33" x14ac:dyDescent="0.25">
      <c r="B39"/>
      <c r="C39"/>
      <c r="D39"/>
      <c r="E39"/>
      <c r="F39"/>
      <c r="G39"/>
      <c r="H39"/>
      <c r="I39"/>
      <c r="J39"/>
      <c r="K39"/>
      <c r="L39"/>
      <c r="M39"/>
      <c r="N39"/>
      <c r="O39"/>
      <c r="P39"/>
      <c r="Q39"/>
      <c r="R39"/>
      <c r="S39"/>
      <c r="T39"/>
      <c r="U39"/>
      <c r="V39"/>
      <c r="W39"/>
      <c r="X39"/>
      <c r="Y39"/>
      <c r="Z39"/>
      <c r="AA39"/>
      <c r="AB39"/>
      <c r="AC39"/>
      <c r="AD39"/>
      <c r="AE39"/>
      <c r="AF39"/>
      <c r="AG39"/>
    </row>
    <row r="40" spans="1:33" ht="12" x14ac:dyDescent="0.2">
      <c r="A40" s="213" t="s">
        <v>162</v>
      </c>
      <c r="B40" s="216" t="s">
        <v>163</v>
      </c>
      <c r="C40" s="218">
        <v>-9.9559999999999996E-2</v>
      </c>
      <c r="D40" s="218">
        <v>1.014343</v>
      </c>
      <c r="E40" s="218">
        <v>0.351906</v>
      </c>
      <c r="F40" s="218">
        <v>0.37148900000000001</v>
      </c>
      <c r="G40" s="218">
        <v>0.34117700000000001</v>
      </c>
      <c r="H40" s="218">
        <v>0.382046</v>
      </c>
      <c r="I40" s="218">
        <v>0.38127899999999998</v>
      </c>
      <c r="J40" s="218">
        <v>0.35733999999999999</v>
      </c>
      <c r="K40" s="218">
        <v>0.38627099999999998</v>
      </c>
      <c r="L40" s="218">
        <v>0.38148700000000002</v>
      </c>
      <c r="M40" s="218">
        <v>0.40063900000000002</v>
      </c>
      <c r="N40" s="218">
        <v>0.43374299999999999</v>
      </c>
      <c r="O40" s="218">
        <v>0.41500900000000002</v>
      </c>
      <c r="P40" s="218">
        <v>0.41313899999999998</v>
      </c>
      <c r="Q40" s="218">
        <v>0.41773199999999999</v>
      </c>
      <c r="R40" s="218">
        <v>0.40796700000000002</v>
      </c>
      <c r="S40" s="218">
        <v>0.411499</v>
      </c>
      <c r="T40" s="218">
        <v>0.40859600000000001</v>
      </c>
      <c r="U40" s="218">
        <v>0.40251199999999998</v>
      </c>
      <c r="V40" s="218">
        <v>0.37765500000000002</v>
      </c>
      <c r="W40" s="218">
        <v>0.373608</v>
      </c>
      <c r="X40" s="218">
        <v>0.35802499999999998</v>
      </c>
      <c r="Y40" s="218">
        <v>0.34440199999999999</v>
      </c>
      <c r="Z40" s="218">
        <v>0.34875899999999999</v>
      </c>
      <c r="AA40" s="218">
        <v>0.32074399999999997</v>
      </c>
      <c r="AB40" s="218">
        <v>0.279781</v>
      </c>
      <c r="AC40" s="218">
        <v>0.300562</v>
      </c>
      <c r="AD40" s="218">
        <v>0.30450100000000002</v>
      </c>
      <c r="AE40" s="218">
        <v>0.30743199999999998</v>
      </c>
      <c r="AF40" s="218">
        <v>0.309587</v>
      </c>
      <c r="AG40" s="217" t="s">
        <v>635</v>
      </c>
    </row>
    <row r="41" spans="1:33" x14ac:dyDescent="0.25">
      <c r="B41"/>
      <c r="C41"/>
      <c r="D41"/>
      <c r="E41"/>
      <c r="F41"/>
      <c r="G41"/>
      <c r="H41"/>
      <c r="I41"/>
      <c r="J41"/>
      <c r="K41"/>
      <c r="L41"/>
      <c r="M41"/>
      <c r="N41"/>
      <c r="O41"/>
      <c r="P41"/>
      <c r="Q41"/>
      <c r="R41"/>
      <c r="S41"/>
      <c r="T41"/>
      <c r="U41"/>
      <c r="V41"/>
      <c r="W41"/>
      <c r="X41"/>
      <c r="Y41"/>
      <c r="Z41"/>
      <c r="AA41"/>
      <c r="AB41"/>
      <c r="AC41"/>
      <c r="AD41"/>
      <c r="AE41"/>
      <c r="AF41"/>
      <c r="AG41"/>
    </row>
    <row r="42" spans="1:33" x14ac:dyDescent="0.25">
      <c r="B42" s="216" t="s">
        <v>165</v>
      </c>
      <c r="C42"/>
      <c r="D42"/>
      <c r="E42"/>
      <c r="F42"/>
      <c r="G42"/>
      <c r="H42"/>
      <c r="I42"/>
      <c r="J42"/>
      <c r="K42"/>
      <c r="L42"/>
      <c r="M42"/>
      <c r="N42"/>
      <c r="O42"/>
      <c r="P42"/>
      <c r="Q42"/>
      <c r="R42"/>
      <c r="S42"/>
      <c r="T42"/>
      <c r="U42"/>
      <c r="V42"/>
      <c r="W42"/>
      <c r="X42"/>
      <c r="Y42"/>
      <c r="Z42"/>
      <c r="AA42"/>
      <c r="AB42"/>
      <c r="AC42"/>
      <c r="AD42"/>
      <c r="AE42"/>
      <c r="AF42"/>
      <c r="AG42"/>
    </row>
    <row r="43" spans="1:33" x14ac:dyDescent="0.25">
      <c r="A43" s="213" t="s">
        <v>166</v>
      </c>
      <c r="B43" s="212" t="s">
        <v>167</v>
      </c>
      <c r="C43" s="214">
        <v>36.038910000000001</v>
      </c>
      <c r="D43" s="214">
        <v>36.753875999999998</v>
      </c>
      <c r="E43" s="214">
        <v>37.164867000000001</v>
      </c>
      <c r="F43" s="214">
        <v>37.008743000000003</v>
      </c>
      <c r="G43" s="214">
        <v>36.993271</v>
      </c>
      <c r="H43" s="214">
        <v>36.890811999999997</v>
      </c>
      <c r="I43" s="214">
        <v>36.698307</v>
      </c>
      <c r="J43" s="214">
        <v>36.579684999999998</v>
      </c>
      <c r="K43" s="214">
        <v>36.420642999999998</v>
      </c>
      <c r="L43" s="214">
        <v>36.309967</v>
      </c>
      <c r="M43" s="214">
        <v>36.218291999999998</v>
      </c>
      <c r="N43" s="214">
        <v>36.215271000000001</v>
      </c>
      <c r="O43" s="214">
        <v>36.163837000000001</v>
      </c>
      <c r="P43" s="214">
        <v>36.030982999999999</v>
      </c>
      <c r="Q43" s="214">
        <v>35.914290999999999</v>
      </c>
      <c r="R43" s="214">
        <v>35.832382000000003</v>
      </c>
      <c r="S43" s="214">
        <v>35.810935999999998</v>
      </c>
      <c r="T43" s="214">
        <v>35.784923999999997</v>
      </c>
      <c r="U43" s="214">
        <v>35.813648000000001</v>
      </c>
      <c r="V43" s="214">
        <v>35.779423000000001</v>
      </c>
      <c r="W43" s="214">
        <v>35.801689000000003</v>
      </c>
      <c r="X43" s="214">
        <v>35.841453999999999</v>
      </c>
      <c r="Y43" s="214">
        <v>35.887526999999999</v>
      </c>
      <c r="Z43" s="214">
        <v>35.903362000000001</v>
      </c>
      <c r="AA43" s="214">
        <v>35.944035</v>
      </c>
      <c r="AB43" s="214">
        <v>36.088379000000003</v>
      </c>
      <c r="AC43" s="214">
        <v>36.201034999999997</v>
      </c>
      <c r="AD43" s="214">
        <v>36.273766000000002</v>
      </c>
      <c r="AE43" s="214">
        <v>36.392871999999997</v>
      </c>
      <c r="AF43" s="214">
        <v>36.628177999999998</v>
      </c>
      <c r="AG43" s="210">
        <v>5.5900000000000004E-4</v>
      </c>
    </row>
    <row r="44" spans="1:33" x14ac:dyDescent="0.25">
      <c r="A44" s="213" t="s">
        <v>168</v>
      </c>
      <c r="B44" s="212" t="s">
        <v>152</v>
      </c>
      <c r="C44" s="214">
        <v>31.361422000000001</v>
      </c>
      <c r="D44" s="214">
        <v>31.199945</v>
      </c>
      <c r="E44" s="214">
        <v>31.177605</v>
      </c>
      <c r="F44" s="214">
        <v>31.16921</v>
      </c>
      <c r="G44" s="214">
        <v>30.965534000000002</v>
      </c>
      <c r="H44" s="214">
        <v>30.880772</v>
      </c>
      <c r="I44" s="214">
        <v>30.613737</v>
      </c>
      <c r="J44" s="214">
        <v>30.871202</v>
      </c>
      <c r="K44" s="214">
        <v>30.754141000000001</v>
      </c>
      <c r="L44" s="214">
        <v>30.537724999999998</v>
      </c>
      <c r="M44" s="214">
        <v>30.416205999999999</v>
      </c>
      <c r="N44" s="214">
        <v>30.414434</v>
      </c>
      <c r="O44" s="214">
        <v>30.607911999999999</v>
      </c>
      <c r="P44" s="214">
        <v>30.353966</v>
      </c>
      <c r="Q44" s="214">
        <v>30.106273999999999</v>
      </c>
      <c r="R44" s="214">
        <v>30.033339999999999</v>
      </c>
      <c r="S44" s="214">
        <v>30.184532000000001</v>
      </c>
      <c r="T44" s="214">
        <v>30.381095999999999</v>
      </c>
      <c r="U44" s="214">
        <v>30.592625000000002</v>
      </c>
      <c r="V44" s="214">
        <v>30.803253000000002</v>
      </c>
      <c r="W44" s="214">
        <v>30.909265999999999</v>
      </c>
      <c r="X44" s="214">
        <v>31.077223</v>
      </c>
      <c r="Y44" s="214">
        <v>31.346886000000001</v>
      </c>
      <c r="Z44" s="214">
        <v>31.509253000000001</v>
      </c>
      <c r="AA44" s="214">
        <v>31.678867</v>
      </c>
      <c r="AB44" s="214">
        <v>31.934574000000001</v>
      </c>
      <c r="AC44" s="214">
        <v>32.173541999999998</v>
      </c>
      <c r="AD44" s="214">
        <v>32.373511999999998</v>
      </c>
      <c r="AE44" s="214">
        <v>32.546021000000003</v>
      </c>
      <c r="AF44" s="214">
        <v>32.886066</v>
      </c>
      <c r="AG44" s="210">
        <v>1.6379999999999999E-3</v>
      </c>
    </row>
    <row r="45" spans="1:33" x14ac:dyDescent="0.25">
      <c r="A45" s="213" t="s">
        <v>169</v>
      </c>
      <c r="B45" s="212" t="s">
        <v>170</v>
      </c>
      <c r="C45" s="214">
        <v>10.883374999999999</v>
      </c>
      <c r="D45" s="214">
        <v>10.484755</v>
      </c>
      <c r="E45" s="214">
        <v>9.8739120000000007</v>
      </c>
      <c r="F45" s="214">
        <v>8.5102779999999996</v>
      </c>
      <c r="G45" s="214">
        <v>8.1401909999999997</v>
      </c>
      <c r="H45" s="214">
        <v>7.937951</v>
      </c>
      <c r="I45" s="214">
        <v>7.7050960000000002</v>
      </c>
      <c r="J45" s="214">
        <v>7.669232</v>
      </c>
      <c r="K45" s="214">
        <v>7.6152100000000003</v>
      </c>
      <c r="L45" s="214">
        <v>7.4647059999999996</v>
      </c>
      <c r="M45" s="214">
        <v>7.3934369999999996</v>
      </c>
      <c r="N45" s="214">
        <v>7.2461659999999997</v>
      </c>
      <c r="O45" s="214">
        <v>7.2936759999999996</v>
      </c>
      <c r="P45" s="214">
        <v>6.99925</v>
      </c>
      <c r="Q45" s="214">
        <v>6.7008510000000001</v>
      </c>
      <c r="R45" s="214">
        <v>6.583507</v>
      </c>
      <c r="S45" s="214">
        <v>6.4617940000000003</v>
      </c>
      <c r="T45" s="214">
        <v>6.4417299999999997</v>
      </c>
      <c r="U45" s="214">
        <v>6.426641</v>
      </c>
      <c r="V45" s="214">
        <v>6.3371519999999997</v>
      </c>
      <c r="W45" s="214">
        <v>6.3267569999999997</v>
      </c>
      <c r="X45" s="214">
        <v>6.277361</v>
      </c>
      <c r="Y45" s="214">
        <v>6.194617</v>
      </c>
      <c r="Z45" s="214">
        <v>6.1279820000000003</v>
      </c>
      <c r="AA45" s="214">
        <v>6.0038099999999996</v>
      </c>
      <c r="AB45" s="214">
        <v>5.9578810000000004</v>
      </c>
      <c r="AC45" s="214">
        <v>5.8664969999999999</v>
      </c>
      <c r="AD45" s="214">
        <v>5.765072</v>
      </c>
      <c r="AE45" s="214">
        <v>5.7176580000000001</v>
      </c>
      <c r="AF45" s="214">
        <v>5.7663779999999996</v>
      </c>
      <c r="AG45" s="210">
        <v>-2.1665E-2</v>
      </c>
    </row>
    <row r="46" spans="1:33" x14ac:dyDescent="0.25">
      <c r="A46" s="213" t="s">
        <v>171</v>
      </c>
      <c r="B46" s="212" t="s">
        <v>136</v>
      </c>
      <c r="C46" s="214">
        <v>8.1211500000000001</v>
      </c>
      <c r="D46" s="214">
        <v>8.1831110000000002</v>
      </c>
      <c r="E46" s="214">
        <v>8.2025790000000001</v>
      </c>
      <c r="F46" s="214">
        <v>8.239058</v>
      </c>
      <c r="G46" s="214">
        <v>8.1638990000000007</v>
      </c>
      <c r="H46" s="214">
        <v>8.0757549999999991</v>
      </c>
      <c r="I46" s="214">
        <v>7.9302669999999997</v>
      </c>
      <c r="J46" s="214">
        <v>7.3689460000000002</v>
      </c>
      <c r="K46" s="214">
        <v>7.2995039999999998</v>
      </c>
      <c r="L46" s="214">
        <v>7.3070060000000003</v>
      </c>
      <c r="M46" s="214">
        <v>7.3184230000000001</v>
      </c>
      <c r="N46" s="214">
        <v>7.3263429999999996</v>
      </c>
      <c r="O46" s="214">
        <v>6.8084160000000002</v>
      </c>
      <c r="P46" s="214">
        <v>6.8156670000000004</v>
      </c>
      <c r="Q46" s="214">
        <v>6.7474470000000002</v>
      </c>
      <c r="R46" s="214">
        <v>6.7583539999999998</v>
      </c>
      <c r="S46" s="214">
        <v>6.760554</v>
      </c>
      <c r="T46" s="214">
        <v>6.7626590000000002</v>
      </c>
      <c r="U46" s="214">
        <v>6.762759</v>
      </c>
      <c r="V46" s="214">
        <v>6.766273</v>
      </c>
      <c r="W46" s="214">
        <v>6.7793599999999996</v>
      </c>
      <c r="X46" s="214">
        <v>6.788805</v>
      </c>
      <c r="Y46" s="214">
        <v>6.797936</v>
      </c>
      <c r="Z46" s="214">
        <v>6.8059019999999997</v>
      </c>
      <c r="AA46" s="214">
        <v>6.8144450000000001</v>
      </c>
      <c r="AB46" s="214">
        <v>6.8189029999999997</v>
      </c>
      <c r="AC46" s="214">
        <v>6.8233490000000003</v>
      </c>
      <c r="AD46" s="214">
        <v>6.8261190000000003</v>
      </c>
      <c r="AE46" s="214">
        <v>6.829472</v>
      </c>
      <c r="AF46" s="214">
        <v>6.8343129999999999</v>
      </c>
      <c r="AG46" s="210">
        <v>-5.9309999999999996E-3</v>
      </c>
    </row>
    <row r="47" spans="1:33" x14ac:dyDescent="0.25">
      <c r="A47" s="213" t="s">
        <v>172</v>
      </c>
      <c r="B47" s="212" t="s">
        <v>138</v>
      </c>
      <c r="C47" s="214">
        <v>2.288529</v>
      </c>
      <c r="D47" s="214">
        <v>2.3965299999999998</v>
      </c>
      <c r="E47" s="214">
        <v>2.5203760000000002</v>
      </c>
      <c r="F47" s="214">
        <v>2.6075819999999998</v>
      </c>
      <c r="G47" s="214">
        <v>2.562303</v>
      </c>
      <c r="H47" s="214">
        <v>2.533515</v>
      </c>
      <c r="I47" s="214">
        <v>2.5148000000000001</v>
      </c>
      <c r="J47" s="214">
        <v>2.4944809999999999</v>
      </c>
      <c r="K47" s="214">
        <v>2.4826299999999999</v>
      </c>
      <c r="L47" s="214">
        <v>2.4713959999999999</v>
      </c>
      <c r="M47" s="214">
        <v>2.4567709999999998</v>
      </c>
      <c r="N47" s="214">
        <v>2.4500829999999998</v>
      </c>
      <c r="O47" s="214">
        <v>2.436512</v>
      </c>
      <c r="P47" s="214">
        <v>2.4270999999999998</v>
      </c>
      <c r="Q47" s="214">
        <v>2.4106049999999999</v>
      </c>
      <c r="R47" s="214">
        <v>2.3970229999999999</v>
      </c>
      <c r="S47" s="214">
        <v>2.3926630000000002</v>
      </c>
      <c r="T47" s="214">
        <v>2.3816570000000001</v>
      </c>
      <c r="U47" s="214">
        <v>2.3768020000000001</v>
      </c>
      <c r="V47" s="214">
        <v>2.3701400000000001</v>
      </c>
      <c r="W47" s="214">
        <v>2.3620960000000002</v>
      </c>
      <c r="X47" s="214">
        <v>2.3541889999999999</v>
      </c>
      <c r="Y47" s="214">
        <v>2.3426999999999998</v>
      </c>
      <c r="Z47" s="214">
        <v>2.3369900000000001</v>
      </c>
      <c r="AA47" s="214">
        <v>2.3251300000000001</v>
      </c>
      <c r="AB47" s="214">
        <v>2.3184429999999998</v>
      </c>
      <c r="AC47" s="214">
        <v>2.3090259999999998</v>
      </c>
      <c r="AD47" s="214">
        <v>2.304834</v>
      </c>
      <c r="AE47" s="214">
        <v>2.2952330000000001</v>
      </c>
      <c r="AF47" s="214">
        <v>2.2746879999999998</v>
      </c>
      <c r="AG47" s="210">
        <v>-2.0900000000000001E-4</v>
      </c>
    </row>
    <row r="48" spans="1:33" x14ac:dyDescent="0.25">
      <c r="A48" s="213" t="s">
        <v>173</v>
      </c>
      <c r="B48" s="212" t="s">
        <v>174</v>
      </c>
      <c r="C48" s="214">
        <v>3.124412</v>
      </c>
      <c r="D48" s="214">
        <v>3.1245669999999999</v>
      </c>
      <c r="E48" s="214">
        <v>3.05355</v>
      </c>
      <c r="F48" s="214">
        <v>3.0459540000000001</v>
      </c>
      <c r="G48" s="214">
        <v>3.0558299999999998</v>
      </c>
      <c r="H48" s="214">
        <v>3.0414469999999998</v>
      </c>
      <c r="I48" s="214">
        <v>3.0265740000000001</v>
      </c>
      <c r="J48" s="214">
        <v>3.002259</v>
      </c>
      <c r="K48" s="214">
        <v>2.9924819999999999</v>
      </c>
      <c r="L48" s="214">
        <v>2.9805280000000001</v>
      </c>
      <c r="M48" s="214">
        <v>2.9658829999999998</v>
      </c>
      <c r="N48" s="214">
        <v>2.9562680000000001</v>
      </c>
      <c r="O48" s="214">
        <v>2.9392529999999999</v>
      </c>
      <c r="P48" s="214">
        <v>2.923384</v>
      </c>
      <c r="Q48" s="214">
        <v>2.9118710000000001</v>
      </c>
      <c r="R48" s="214">
        <v>2.9001670000000002</v>
      </c>
      <c r="S48" s="214">
        <v>2.8886090000000002</v>
      </c>
      <c r="T48" s="214">
        <v>2.8791690000000001</v>
      </c>
      <c r="U48" s="214">
        <v>2.8820519999999998</v>
      </c>
      <c r="V48" s="214">
        <v>2.8721390000000002</v>
      </c>
      <c r="W48" s="214">
        <v>2.8727550000000002</v>
      </c>
      <c r="X48" s="214">
        <v>2.8721779999999999</v>
      </c>
      <c r="Y48" s="214">
        <v>2.8794590000000002</v>
      </c>
      <c r="Z48" s="214">
        <v>2.8831980000000001</v>
      </c>
      <c r="AA48" s="214">
        <v>2.8833709999999999</v>
      </c>
      <c r="AB48" s="214">
        <v>2.891699</v>
      </c>
      <c r="AC48" s="214">
        <v>2.9005019999999999</v>
      </c>
      <c r="AD48" s="214">
        <v>2.9111570000000002</v>
      </c>
      <c r="AE48" s="214">
        <v>2.9138310000000001</v>
      </c>
      <c r="AF48" s="214">
        <v>2.9330039999999999</v>
      </c>
      <c r="AG48" s="210">
        <v>-2.1779999999999998E-3</v>
      </c>
    </row>
    <row r="49" spans="1:33" x14ac:dyDescent="0.25">
      <c r="A49" s="213" t="s">
        <v>175</v>
      </c>
      <c r="B49" s="212" t="s">
        <v>142</v>
      </c>
      <c r="C49" s="214">
        <v>4.8390050000000002</v>
      </c>
      <c r="D49" s="214">
        <v>5.5444839999999997</v>
      </c>
      <c r="E49" s="214">
        <v>6.0855569999999997</v>
      </c>
      <c r="F49" s="214">
        <v>6.9892269999999996</v>
      </c>
      <c r="G49" s="214">
        <v>7.5613590000000004</v>
      </c>
      <c r="H49" s="214">
        <v>7.8463159999999998</v>
      </c>
      <c r="I49" s="214">
        <v>8.3474660000000007</v>
      </c>
      <c r="J49" s="214">
        <v>8.5777000000000001</v>
      </c>
      <c r="K49" s="214">
        <v>8.7871590000000008</v>
      </c>
      <c r="L49" s="214">
        <v>9.1559860000000004</v>
      </c>
      <c r="M49" s="214">
        <v>9.4117800000000003</v>
      </c>
      <c r="N49" s="214">
        <v>9.6492149999999999</v>
      </c>
      <c r="O49" s="214">
        <v>9.9103840000000005</v>
      </c>
      <c r="P49" s="214">
        <v>10.464489</v>
      </c>
      <c r="Q49" s="214">
        <v>11.179779999999999</v>
      </c>
      <c r="R49" s="214">
        <v>11.560812</v>
      </c>
      <c r="S49" s="214">
        <v>11.709242</v>
      </c>
      <c r="T49" s="214">
        <v>11.735645</v>
      </c>
      <c r="U49" s="214">
        <v>11.787336</v>
      </c>
      <c r="V49" s="214">
        <v>11.864063</v>
      </c>
      <c r="W49" s="214">
        <v>11.965892999999999</v>
      </c>
      <c r="X49" s="214">
        <v>12.084974000000001</v>
      </c>
      <c r="Y49" s="214">
        <v>12.202391</v>
      </c>
      <c r="Z49" s="214">
        <v>12.369851000000001</v>
      </c>
      <c r="AA49" s="214">
        <v>12.586577</v>
      </c>
      <c r="AB49" s="214">
        <v>12.70438</v>
      </c>
      <c r="AC49" s="214">
        <v>12.871214</v>
      </c>
      <c r="AD49" s="214">
        <v>13.03612</v>
      </c>
      <c r="AE49" s="214">
        <v>13.182046</v>
      </c>
      <c r="AF49" s="214">
        <v>13.273847</v>
      </c>
      <c r="AG49" s="210">
        <v>3.5408000000000002E-2</v>
      </c>
    </row>
    <row r="50" spans="1:33" ht="15" customHeight="1" x14ac:dyDescent="0.25">
      <c r="A50" s="213" t="s">
        <v>176</v>
      </c>
      <c r="B50" s="212" t="s">
        <v>177</v>
      </c>
      <c r="C50" s="214">
        <v>0.33637299999999998</v>
      </c>
      <c r="D50" s="214">
        <v>0.27702399999999999</v>
      </c>
      <c r="E50" s="214">
        <v>0.26213999999999998</v>
      </c>
      <c r="F50" s="214">
        <v>0.26524199999999998</v>
      </c>
      <c r="G50" s="214">
        <v>0.255492</v>
      </c>
      <c r="H50" s="214">
        <v>0.26043100000000002</v>
      </c>
      <c r="I50" s="214">
        <v>0.27382699999999999</v>
      </c>
      <c r="J50" s="214">
        <v>0.28262100000000001</v>
      </c>
      <c r="K50" s="214">
        <v>0.284219</v>
      </c>
      <c r="L50" s="214">
        <v>0.29190700000000003</v>
      </c>
      <c r="M50" s="214">
        <v>0.28378999999999999</v>
      </c>
      <c r="N50" s="214">
        <v>0.28854600000000002</v>
      </c>
      <c r="O50" s="214">
        <v>0.28191300000000002</v>
      </c>
      <c r="P50" s="214">
        <v>0.28715800000000002</v>
      </c>
      <c r="Q50" s="214">
        <v>0.28434199999999998</v>
      </c>
      <c r="R50" s="214">
        <v>0.28410600000000003</v>
      </c>
      <c r="S50" s="214">
        <v>0.27906500000000001</v>
      </c>
      <c r="T50" s="214">
        <v>0.281331</v>
      </c>
      <c r="U50" s="214">
        <v>0.28228500000000001</v>
      </c>
      <c r="V50" s="214">
        <v>0.28422199999999997</v>
      </c>
      <c r="W50" s="214">
        <v>0.27929999999999999</v>
      </c>
      <c r="X50" s="214">
        <v>0.27926000000000001</v>
      </c>
      <c r="Y50" s="214">
        <v>0.28012500000000001</v>
      </c>
      <c r="Z50" s="214">
        <v>0.279916</v>
      </c>
      <c r="AA50" s="214">
        <v>0.275945</v>
      </c>
      <c r="AB50" s="214">
        <v>0.27593000000000001</v>
      </c>
      <c r="AC50" s="214">
        <v>0.27579500000000001</v>
      </c>
      <c r="AD50" s="214">
        <v>0.276476</v>
      </c>
      <c r="AE50" s="214">
        <v>0.27690799999999999</v>
      </c>
      <c r="AF50" s="214">
        <v>0.27742</v>
      </c>
      <c r="AG50" s="210">
        <v>-6.6220000000000003E-3</v>
      </c>
    </row>
    <row r="51" spans="1:33" ht="15" customHeight="1" x14ac:dyDescent="0.2">
      <c r="A51" s="213" t="s">
        <v>178</v>
      </c>
      <c r="B51" s="216" t="s">
        <v>179</v>
      </c>
      <c r="C51" s="218">
        <v>96.993172000000001</v>
      </c>
      <c r="D51" s="218">
        <v>97.964293999999995</v>
      </c>
      <c r="E51" s="218">
        <v>98.340575999999999</v>
      </c>
      <c r="F51" s="218">
        <v>97.835296999999997</v>
      </c>
      <c r="G51" s="218">
        <v>97.697875999999994</v>
      </c>
      <c r="H51" s="218">
        <v>97.466994999999997</v>
      </c>
      <c r="I51" s="218">
        <v>97.110068999999996</v>
      </c>
      <c r="J51" s="218">
        <v>96.846137999999996</v>
      </c>
      <c r="K51" s="218">
        <v>96.635993999999997</v>
      </c>
      <c r="L51" s="218">
        <v>96.519226000000003</v>
      </c>
      <c r="M51" s="218">
        <v>96.464584000000002</v>
      </c>
      <c r="N51" s="218">
        <v>96.546317999999999</v>
      </c>
      <c r="O51" s="218">
        <v>96.441909999999993</v>
      </c>
      <c r="P51" s="218">
        <v>96.301993999999993</v>
      </c>
      <c r="Q51" s="218">
        <v>96.255463000000006</v>
      </c>
      <c r="R51" s="218">
        <v>96.349693000000002</v>
      </c>
      <c r="S51" s="218">
        <v>96.487396000000004</v>
      </c>
      <c r="T51" s="218">
        <v>96.648208999999994</v>
      </c>
      <c r="U51" s="218">
        <v>96.924149</v>
      </c>
      <c r="V51" s="218">
        <v>97.076660000000004</v>
      </c>
      <c r="W51" s="218">
        <v>97.297111999999998</v>
      </c>
      <c r="X51" s="218">
        <v>97.575439000000003</v>
      </c>
      <c r="Y51" s="218">
        <v>97.931640999999999</v>
      </c>
      <c r="Z51" s="218">
        <v>98.216453999999999</v>
      </c>
      <c r="AA51" s="218">
        <v>98.512176999999994</v>
      </c>
      <c r="AB51" s="218">
        <v>98.990181000000007</v>
      </c>
      <c r="AC51" s="218">
        <v>99.420958999999996</v>
      </c>
      <c r="AD51" s="218">
        <v>99.767052000000007</v>
      </c>
      <c r="AE51" s="218">
        <v>100.154045</v>
      </c>
      <c r="AF51" s="218">
        <v>100.873901</v>
      </c>
      <c r="AG51" s="21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216" t="s">
        <v>634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213" t="s">
        <v>180</v>
      </c>
      <c r="B54" s="212" t="s">
        <v>181</v>
      </c>
      <c r="C54" s="215">
        <v>71.587997000000001</v>
      </c>
      <c r="D54" s="215">
        <v>69.665710000000004</v>
      </c>
      <c r="E54" s="215">
        <v>60.115009000000001</v>
      </c>
      <c r="F54" s="215">
        <v>65.487526000000003</v>
      </c>
      <c r="G54" s="215">
        <v>66.944946000000002</v>
      </c>
      <c r="H54" s="215">
        <v>68.336487000000005</v>
      </c>
      <c r="I54" s="215">
        <v>70.188248000000002</v>
      </c>
      <c r="J54" s="215">
        <v>71.247107999999997</v>
      </c>
      <c r="K54" s="215">
        <v>72.276756000000006</v>
      </c>
      <c r="L54" s="215">
        <v>73.089027000000002</v>
      </c>
      <c r="M54" s="215">
        <v>74.201713999999996</v>
      </c>
      <c r="N54" s="215">
        <v>75.693770999999998</v>
      </c>
      <c r="O54" s="215">
        <v>76.516807999999997</v>
      </c>
      <c r="P54" s="215">
        <v>77.011725999999996</v>
      </c>
      <c r="Q54" s="215">
        <v>77.511916999999997</v>
      </c>
      <c r="R54" s="215">
        <v>77.914551000000003</v>
      </c>
      <c r="S54" s="215">
        <v>79.120429999999999</v>
      </c>
      <c r="T54" s="215">
        <v>79.949264999999997</v>
      </c>
      <c r="U54" s="215">
        <v>80.107307000000006</v>
      </c>
      <c r="V54" s="215">
        <v>81.746223000000001</v>
      </c>
      <c r="W54" s="215">
        <v>82.892478999999994</v>
      </c>
      <c r="X54" s="215">
        <v>83.244727999999995</v>
      </c>
      <c r="Y54" s="215">
        <v>84.953598</v>
      </c>
      <c r="Z54" s="215">
        <v>86.823943999999997</v>
      </c>
      <c r="AA54" s="215">
        <v>87.048102999999998</v>
      </c>
      <c r="AB54" s="215">
        <v>88.261673000000002</v>
      </c>
      <c r="AC54" s="215">
        <v>88.154121000000004</v>
      </c>
      <c r="AD54" s="215">
        <v>88.153580000000005</v>
      </c>
      <c r="AE54" s="215">
        <v>88.626503</v>
      </c>
      <c r="AF54" s="215">
        <v>88.049567999999994</v>
      </c>
      <c r="AG54" s="210">
        <v>7.1630000000000001E-3</v>
      </c>
    </row>
    <row r="55" spans="1:33" ht="15" customHeight="1" x14ac:dyDescent="0.25">
      <c r="A55" s="213" t="s">
        <v>182</v>
      </c>
      <c r="B55" s="212" t="s">
        <v>633</v>
      </c>
      <c r="C55" s="215">
        <v>69.023003000000003</v>
      </c>
      <c r="D55" s="215">
        <v>66.150893999999994</v>
      </c>
      <c r="E55" s="215">
        <v>58.565804</v>
      </c>
      <c r="F55" s="215">
        <v>63.481312000000003</v>
      </c>
      <c r="G55" s="215">
        <v>64.713440000000006</v>
      </c>
      <c r="H55" s="215">
        <v>65.889472999999995</v>
      </c>
      <c r="I55" s="215">
        <v>67.339889999999997</v>
      </c>
      <c r="J55" s="215">
        <v>68.794830000000005</v>
      </c>
      <c r="K55" s="215">
        <v>69.806861999999995</v>
      </c>
      <c r="L55" s="215">
        <v>70.716560000000001</v>
      </c>
      <c r="M55" s="215">
        <v>71.664321999999999</v>
      </c>
      <c r="N55" s="215">
        <v>73.149719000000005</v>
      </c>
      <c r="O55" s="215">
        <v>74.028023000000005</v>
      </c>
      <c r="P55" s="215">
        <v>74.299271000000005</v>
      </c>
      <c r="Q55" s="215">
        <v>74.585869000000002</v>
      </c>
      <c r="R55" s="215">
        <v>74.74485</v>
      </c>
      <c r="S55" s="215">
        <v>75.858504999999994</v>
      </c>
      <c r="T55" s="215">
        <v>76.686295000000001</v>
      </c>
      <c r="U55" s="215">
        <v>76.795463999999996</v>
      </c>
      <c r="V55" s="215">
        <v>78.571479999999994</v>
      </c>
      <c r="W55" s="215">
        <v>79.729445999999996</v>
      </c>
      <c r="X55" s="215">
        <v>80.188102999999998</v>
      </c>
      <c r="Y55" s="215">
        <v>81.850860999999995</v>
      </c>
      <c r="Z55" s="215">
        <v>83.591797</v>
      </c>
      <c r="AA55" s="215">
        <v>84.018883000000002</v>
      </c>
      <c r="AB55" s="215">
        <v>85.136870999999999</v>
      </c>
      <c r="AC55" s="215">
        <v>85.346710000000002</v>
      </c>
      <c r="AD55" s="215">
        <v>85.364227</v>
      </c>
      <c r="AE55" s="215">
        <v>85.855141000000003</v>
      </c>
      <c r="AF55" s="215">
        <v>85.234679999999997</v>
      </c>
      <c r="AG55" s="210">
        <v>7.3010000000000002E-3</v>
      </c>
    </row>
    <row r="56" spans="1:33" ht="15" customHeight="1" x14ac:dyDescent="0.25">
      <c r="A56" s="213" t="s">
        <v>184</v>
      </c>
      <c r="B56" s="212" t="s">
        <v>185</v>
      </c>
      <c r="C56" s="214">
        <v>4.115437</v>
      </c>
      <c r="D56" s="214">
        <v>3.8375569999999999</v>
      </c>
      <c r="E56" s="214">
        <v>3.4711470000000002</v>
      </c>
      <c r="F56" s="214">
        <v>3.1265849999999999</v>
      </c>
      <c r="G56" s="214">
        <v>2.9537409999999999</v>
      </c>
      <c r="H56" s="214">
        <v>2.9069660000000002</v>
      </c>
      <c r="I56" s="214">
        <v>2.9545490000000001</v>
      </c>
      <c r="J56" s="214">
        <v>3.1361569999999999</v>
      </c>
      <c r="K56" s="214">
        <v>3.2922310000000001</v>
      </c>
      <c r="L56" s="214">
        <v>3.3889710000000002</v>
      </c>
      <c r="M56" s="214">
        <v>3.4544480000000002</v>
      </c>
      <c r="N56" s="214">
        <v>3.4918580000000001</v>
      </c>
      <c r="O56" s="214">
        <v>3.5932900000000001</v>
      </c>
      <c r="P56" s="214">
        <v>3.5941529999999999</v>
      </c>
      <c r="Q56" s="214">
        <v>3.5243639999999998</v>
      </c>
      <c r="R56" s="214">
        <v>3.4853049999999999</v>
      </c>
      <c r="S56" s="214">
        <v>3.4869300000000001</v>
      </c>
      <c r="T56" s="214">
        <v>3.5182699999999998</v>
      </c>
      <c r="U56" s="214">
        <v>3.5456129999999999</v>
      </c>
      <c r="V56" s="214">
        <v>3.577658</v>
      </c>
      <c r="W56" s="214">
        <v>3.6346500000000002</v>
      </c>
      <c r="X56" s="214">
        <v>3.6520290000000002</v>
      </c>
      <c r="Y56" s="214">
        <v>3.5895619999999999</v>
      </c>
      <c r="Z56" s="214">
        <v>3.5611259999999998</v>
      </c>
      <c r="AA56" s="214">
        <v>3.4696760000000002</v>
      </c>
      <c r="AB56" s="214">
        <v>3.4253659999999999</v>
      </c>
      <c r="AC56" s="214">
        <v>3.400315</v>
      </c>
      <c r="AD56" s="214">
        <v>3.3924319999999999</v>
      </c>
      <c r="AE56" s="214">
        <v>3.4035679999999999</v>
      </c>
      <c r="AF56" s="214">
        <v>3.4095119999999999</v>
      </c>
      <c r="AG56" s="210">
        <v>-6.4679999999999998E-3</v>
      </c>
    </row>
    <row r="57" spans="1:33" ht="15" customHeight="1" x14ac:dyDescent="0.25">
      <c r="A57" s="213" t="s">
        <v>186</v>
      </c>
      <c r="B57" s="212" t="s">
        <v>187</v>
      </c>
      <c r="C57" s="211">
        <v>36.126964999999998</v>
      </c>
      <c r="D57" s="211">
        <v>33.048690999999998</v>
      </c>
      <c r="E57" s="211">
        <v>33.697308</v>
      </c>
      <c r="F57" s="211">
        <v>34.915207000000002</v>
      </c>
      <c r="G57" s="211">
        <v>33.191757000000003</v>
      </c>
      <c r="H57" s="211">
        <v>31.716324</v>
      </c>
      <c r="I57" s="211">
        <v>31.066441000000001</v>
      </c>
      <c r="J57" s="211">
        <v>30.505334999999999</v>
      </c>
      <c r="K57" s="211">
        <v>30.725069000000001</v>
      </c>
      <c r="L57" s="211">
        <v>30.714941</v>
      </c>
      <c r="M57" s="211">
        <v>30.711940999999999</v>
      </c>
      <c r="N57" s="211">
        <v>30.82056</v>
      </c>
      <c r="O57" s="211">
        <v>31.028635000000001</v>
      </c>
      <c r="P57" s="211">
        <v>31.325903</v>
      </c>
      <c r="Q57" s="211">
        <v>31.308147000000002</v>
      </c>
      <c r="R57" s="211">
        <v>31.61187</v>
      </c>
      <c r="S57" s="211">
        <v>32.129680999999998</v>
      </c>
      <c r="T57" s="211">
        <v>32.227969999999999</v>
      </c>
      <c r="U57" s="211">
        <v>32.280780999999998</v>
      </c>
      <c r="V57" s="211">
        <v>32.69191</v>
      </c>
      <c r="W57" s="211">
        <v>32.910851000000001</v>
      </c>
      <c r="X57" s="211">
        <v>32.751488000000002</v>
      </c>
      <c r="Y57" s="211">
        <v>33.197136</v>
      </c>
      <c r="Z57" s="211">
        <v>33.294753999999998</v>
      </c>
      <c r="AA57" s="211">
        <v>33.901966000000002</v>
      </c>
      <c r="AB57" s="211">
        <v>34.154437999999999</v>
      </c>
      <c r="AC57" s="211">
        <v>34.402785999999999</v>
      </c>
      <c r="AD57" s="211">
        <v>34.352524000000003</v>
      </c>
      <c r="AE57" s="211">
        <v>34.457165000000003</v>
      </c>
      <c r="AF57" s="211">
        <v>34.526252999999997</v>
      </c>
      <c r="AG57" s="210">
        <v>-1.562E-3</v>
      </c>
    </row>
    <row r="58" spans="1:33" ht="15" customHeight="1" x14ac:dyDescent="0.25">
      <c r="A58" s="213" t="s">
        <v>188</v>
      </c>
      <c r="B58" s="212" t="s">
        <v>189</v>
      </c>
      <c r="C58" s="214">
        <v>1.753047</v>
      </c>
      <c r="D58" s="214">
        <v>1.605396</v>
      </c>
      <c r="E58" s="214">
        <v>1.612716</v>
      </c>
      <c r="F58" s="214">
        <v>1.644811</v>
      </c>
      <c r="G58" s="214">
        <v>1.5786800000000001</v>
      </c>
      <c r="H58" s="214">
        <v>1.524597</v>
      </c>
      <c r="I58" s="214">
        <v>1.4982040000000001</v>
      </c>
      <c r="J58" s="214">
        <v>1.483403</v>
      </c>
      <c r="K58" s="214">
        <v>1.4923</v>
      </c>
      <c r="L58" s="214">
        <v>1.492875</v>
      </c>
      <c r="M58" s="214">
        <v>1.493347</v>
      </c>
      <c r="N58" s="214">
        <v>1.4936529999999999</v>
      </c>
      <c r="O58" s="214">
        <v>1.4965390000000001</v>
      </c>
      <c r="P58" s="214">
        <v>1.510248</v>
      </c>
      <c r="Q58" s="214">
        <v>1.5111859999999999</v>
      </c>
      <c r="R58" s="214">
        <v>1.522797</v>
      </c>
      <c r="S58" s="214">
        <v>1.5360039999999999</v>
      </c>
      <c r="T58" s="214">
        <v>1.543051</v>
      </c>
      <c r="U58" s="214">
        <v>1.5474950000000001</v>
      </c>
      <c r="V58" s="214">
        <v>1.5640559999999999</v>
      </c>
      <c r="W58" s="214">
        <v>1.574198</v>
      </c>
      <c r="X58" s="214">
        <v>1.5691949999999999</v>
      </c>
      <c r="Y58" s="214">
        <v>1.5863130000000001</v>
      </c>
      <c r="Z58" s="214">
        <v>1.5902780000000001</v>
      </c>
      <c r="AA58" s="214">
        <v>1.607756</v>
      </c>
      <c r="AB58" s="214">
        <v>1.618476</v>
      </c>
      <c r="AC58" s="214">
        <v>1.6294310000000001</v>
      </c>
      <c r="AD58" s="214">
        <v>1.6292679999999999</v>
      </c>
      <c r="AE58" s="214">
        <v>1.6348339999999999</v>
      </c>
      <c r="AF58" s="214">
        <v>1.639391</v>
      </c>
      <c r="AG58" s="210">
        <v>-2.3089999999999999E-3</v>
      </c>
    </row>
    <row r="59" spans="1:33" ht="15" customHeight="1" x14ac:dyDescent="0.25">
      <c r="A59" s="213" t="s">
        <v>190</v>
      </c>
      <c r="B59" s="212" t="s">
        <v>191</v>
      </c>
      <c r="C59" s="214">
        <v>2.2292390000000002</v>
      </c>
      <c r="D59" s="214">
        <v>2.1085590000000001</v>
      </c>
      <c r="E59" s="214">
        <v>2.1093130000000002</v>
      </c>
      <c r="F59" s="214">
        <v>2.1188609999999999</v>
      </c>
      <c r="G59" s="214">
        <v>2.0726010000000001</v>
      </c>
      <c r="H59" s="214">
        <v>2.0520100000000001</v>
      </c>
      <c r="I59" s="214">
        <v>2.0395110000000001</v>
      </c>
      <c r="J59" s="214">
        <v>2.0317379999999998</v>
      </c>
      <c r="K59" s="214">
        <v>2.0420389999999999</v>
      </c>
      <c r="L59" s="214">
        <v>2.041963</v>
      </c>
      <c r="M59" s="214">
        <v>2.0381300000000002</v>
      </c>
      <c r="N59" s="214">
        <v>2.033941</v>
      </c>
      <c r="O59" s="214">
        <v>2.0277940000000001</v>
      </c>
      <c r="P59" s="214">
        <v>2.0314239999999999</v>
      </c>
      <c r="Q59" s="214">
        <v>2.0170699999999999</v>
      </c>
      <c r="R59" s="214">
        <v>2.0104799999999998</v>
      </c>
      <c r="S59" s="214">
        <v>2.012397</v>
      </c>
      <c r="T59" s="214">
        <v>2.0086400000000002</v>
      </c>
      <c r="U59" s="214">
        <v>2.0080589999999998</v>
      </c>
      <c r="V59" s="214">
        <v>2.0107750000000002</v>
      </c>
      <c r="W59" s="214">
        <v>2.0145870000000001</v>
      </c>
      <c r="X59" s="214">
        <v>2.0022630000000001</v>
      </c>
      <c r="Y59" s="214">
        <v>2.0030899999999998</v>
      </c>
      <c r="Z59" s="214">
        <v>2.0003690000000001</v>
      </c>
      <c r="AA59" s="214">
        <v>2.0006309999999998</v>
      </c>
      <c r="AB59" s="214">
        <v>2.0018259999999999</v>
      </c>
      <c r="AC59" s="214">
        <v>1.9972270000000001</v>
      </c>
      <c r="AD59" s="214">
        <v>1.9858020000000001</v>
      </c>
      <c r="AE59" s="214">
        <v>1.98377</v>
      </c>
      <c r="AF59" s="214">
        <v>1.9814369999999999</v>
      </c>
      <c r="AG59" s="210">
        <v>-4.0549999999999996E-3</v>
      </c>
    </row>
    <row r="60" spans="1:33" ht="15" customHeight="1" x14ac:dyDescent="0.25">
      <c r="A60" s="213" t="s">
        <v>192</v>
      </c>
      <c r="B60" s="212" t="s">
        <v>193</v>
      </c>
      <c r="C60" s="211">
        <v>11.09206</v>
      </c>
      <c r="D60" s="211">
        <v>10.975097</v>
      </c>
      <c r="E60" s="211">
        <v>10.752556999999999</v>
      </c>
      <c r="F60" s="211">
        <v>10.540874000000001</v>
      </c>
      <c r="G60" s="211">
        <v>10.475073</v>
      </c>
      <c r="H60" s="211">
        <v>10.501467999999999</v>
      </c>
      <c r="I60" s="211">
        <v>10.507842</v>
      </c>
      <c r="J60" s="211">
        <v>10.523569999999999</v>
      </c>
      <c r="K60" s="211">
        <v>10.553371</v>
      </c>
      <c r="L60" s="211">
        <v>10.551202999999999</v>
      </c>
      <c r="M60" s="211">
        <v>10.580885</v>
      </c>
      <c r="N60" s="211">
        <v>10.611276999999999</v>
      </c>
      <c r="O60" s="211">
        <v>10.653981</v>
      </c>
      <c r="P60" s="211">
        <v>10.673109999999999</v>
      </c>
      <c r="Q60" s="211">
        <v>10.574654000000001</v>
      </c>
      <c r="R60" s="211">
        <v>10.500532</v>
      </c>
      <c r="S60" s="211">
        <v>10.454601</v>
      </c>
      <c r="T60" s="211">
        <v>10.40737</v>
      </c>
      <c r="U60" s="211">
        <v>10.364239</v>
      </c>
      <c r="V60" s="211">
        <v>10.379671</v>
      </c>
      <c r="W60" s="211">
        <v>10.349372000000001</v>
      </c>
      <c r="X60" s="211">
        <v>10.349371</v>
      </c>
      <c r="Y60" s="211">
        <v>10.292790999999999</v>
      </c>
      <c r="Z60" s="211">
        <v>10.252166000000001</v>
      </c>
      <c r="AA60" s="211">
        <v>10.25128</v>
      </c>
      <c r="AB60" s="211">
        <v>10.175208</v>
      </c>
      <c r="AC60" s="211">
        <v>10.157688</v>
      </c>
      <c r="AD60" s="211">
        <v>10.123593</v>
      </c>
      <c r="AE60" s="211">
        <v>10.092719000000001</v>
      </c>
      <c r="AF60" s="211">
        <v>10.021296</v>
      </c>
      <c r="AG60" s="21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216" t="s">
        <v>194</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213" t="s">
        <v>195</v>
      </c>
      <c r="B64" s="212" t="s">
        <v>181</v>
      </c>
      <c r="C64" s="215">
        <v>71.587997000000001</v>
      </c>
      <c r="D64" s="215">
        <v>71.908996999999999</v>
      </c>
      <c r="E64" s="215">
        <v>63.619979999999998</v>
      </c>
      <c r="F64" s="215">
        <v>71.373054999999994</v>
      </c>
      <c r="G64" s="215">
        <v>75.273742999999996</v>
      </c>
      <c r="H64" s="215">
        <v>79.457572999999996</v>
      </c>
      <c r="I64" s="215">
        <v>84.495559999999998</v>
      </c>
      <c r="J64" s="215">
        <v>88.816947999999996</v>
      </c>
      <c r="K64" s="215">
        <v>93.240852000000004</v>
      </c>
      <c r="L64" s="215">
        <v>97.461692999999997</v>
      </c>
      <c r="M64" s="215">
        <v>102.242752</v>
      </c>
      <c r="N64" s="215">
        <v>107.677361</v>
      </c>
      <c r="O64" s="215">
        <v>112.40005499999999</v>
      </c>
      <c r="P64" s="215">
        <v>116.90786</v>
      </c>
      <c r="Q64" s="215">
        <v>121.683891</v>
      </c>
      <c r="R64" s="215">
        <v>126.524063</v>
      </c>
      <c r="S64" s="215">
        <v>132.93751499999999</v>
      </c>
      <c r="T64" s="215">
        <v>138.98382599999999</v>
      </c>
      <c r="U64" s="215">
        <v>144.00289900000001</v>
      </c>
      <c r="V64" s="215">
        <v>152.015152</v>
      </c>
      <c r="W64" s="215">
        <v>159.442139</v>
      </c>
      <c r="X64" s="215">
        <v>165.62905900000001</v>
      </c>
      <c r="Y64" s="215">
        <v>174.78681900000001</v>
      </c>
      <c r="Z64" s="215">
        <v>184.651535</v>
      </c>
      <c r="AA64" s="215">
        <v>191.32926900000001</v>
      </c>
      <c r="AB64" s="215">
        <v>200.49499499999999</v>
      </c>
      <c r="AC64" s="215">
        <v>206.955399</v>
      </c>
      <c r="AD64" s="215">
        <v>213.823441</v>
      </c>
      <c r="AE64" s="215">
        <v>221.992188</v>
      </c>
      <c r="AF64" s="215">
        <v>227.62056000000001</v>
      </c>
      <c r="AG64" s="210">
        <v>4.0694000000000001E-2</v>
      </c>
    </row>
    <row r="65" spans="1:33" ht="15" customHeight="1" x14ac:dyDescent="0.25">
      <c r="A65" s="213" t="s">
        <v>196</v>
      </c>
      <c r="B65" s="212" t="s">
        <v>633</v>
      </c>
      <c r="C65" s="215">
        <v>69.023003000000003</v>
      </c>
      <c r="D65" s="215">
        <v>68.280997999999997</v>
      </c>
      <c r="E65" s="215">
        <v>61.980446000000001</v>
      </c>
      <c r="F65" s="215">
        <v>69.186538999999996</v>
      </c>
      <c r="G65" s="215">
        <v>72.764610000000005</v>
      </c>
      <c r="H65" s="215">
        <v>76.612328000000005</v>
      </c>
      <c r="I65" s="215">
        <v>81.066588999999993</v>
      </c>
      <c r="J65" s="215">
        <v>85.759925999999993</v>
      </c>
      <c r="K65" s="215">
        <v>90.054550000000006</v>
      </c>
      <c r="L65" s="215">
        <v>94.298096000000001</v>
      </c>
      <c r="M65" s="215">
        <v>98.746475000000004</v>
      </c>
      <c r="N65" s="215">
        <v>104.058342</v>
      </c>
      <c r="O65" s="215">
        <v>108.744141</v>
      </c>
      <c r="P65" s="215">
        <v>112.790207</v>
      </c>
      <c r="Q65" s="215">
        <v>117.090363</v>
      </c>
      <c r="R65" s="215">
        <v>121.376839</v>
      </c>
      <c r="S65" s="215">
        <v>127.456856</v>
      </c>
      <c r="T65" s="215">
        <v>133.31147799999999</v>
      </c>
      <c r="U65" s="215">
        <v>138.049454</v>
      </c>
      <c r="V65" s="215">
        <v>146.111389</v>
      </c>
      <c r="W65" s="215">
        <v>153.358124</v>
      </c>
      <c r="X65" s="215">
        <v>159.54740899999999</v>
      </c>
      <c r="Y65" s="215">
        <v>168.40313699999999</v>
      </c>
      <c r="Z65" s="215">
        <v>177.777603</v>
      </c>
      <c r="AA65" s="215">
        <v>184.67111199999999</v>
      </c>
      <c r="AB65" s="215">
        <v>193.39669799999999</v>
      </c>
      <c r="AC65" s="215">
        <v>200.364563</v>
      </c>
      <c r="AD65" s="215">
        <v>207.057648</v>
      </c>
      <c r="AE65" s="215">
        <v>215.05046100000001</v>
      </c>
      <c r="AF65" s="215">
        <v>220.34367399999999</v>
      </c>
      <c r="AG65" s="210">
        <v>4.0837999999999999E-2</v>
      </c>
    </row>
    <row r="66" spans="1:33" x14ac:dyDescent="0.25">
      <c r="A66" s="213" t="s">
        <v>197</v>
      </c>
      <c r="B66" s="212" t="s">
        <v>185</v>
      </c>
      <c r="C66" s="214">
        <v>4.115437</v>
      </c>
      <c r="D66" s="214">
        <v>3.9611290000000001</v>
      </c>
      <c r="E66" s="214">
        <v>3.67353</v>
      </c>
      <c r="F66" s="214">
        <v>3.4075790000000001</v>
      </c>
      <c r="G66" s="214">
        <v>3.3212229999999998</v>
      </c>
      <c r="H66" s="214">
        <v>3.3800460000000001</v>
      </c>
      <c r="I66" s="214">
        <v>3.55681</v>
      </c>
      <c r="J66" s="214">
        <v>3.9095469999999999</v>
      </c>
      <c r="K66" s="214">
        <v>4.247153</v>
      </c>
      <c r="L66" s="214">
        <v>4.519075</v>
      </c>
      <c r="M66" s="214">
        <v>4.7598940000000001</v>
      </c>
      <c r="N66" s="214">
        <v>4.9673059999999998</v>
      </c>
      <c r="O66" s="214">
        <v>5.2783959999999999</v>
      </c>
      <c r="P66" s="214">
        <v>5.4561140000000004</v>
      </c>
      <c r="Q66" s="214">
        <v>5.5328049999999998</v>
      </c>
      <c r="R66" s="214">
        <v>5.6597249999999999</v>
      </c>
      <c r="S66" s="214">
        <v>5.8587119999999997</v>
      </c>
      <c r="T66" s="214">
        <v>6.1161620000000001</v>
      </c>
      <c r="U66" s="214">
        <v>6.3736819999999996</v>
      </c>
      <c r="V66" s="214">
        <v>6.6530069999999997</v>
      </c>
      <c r="W66" s="214">
        <v>6.9911810000000001</v>
      </c>
      <c r="X66" s="214">
        <v>7.266311</v>
      </c>
      <c r="Y66" s="214">
        <v>7.3853030000000004</v>
      </c>
      <c r="Z66" s="214">
        <v>7.5735729999999997</v>
      </c>
      <c r="AA66" s="214">
        <v>7.6262499999999998</v>
      </c>
      <c r="AB66" s="214">
        <v>7.7810519999999999</v>
      </c>
      <c r="AC66" s="214">
        <v>7.9827640000000004</v>
      </c>
      <c r="AD66" s="214">
        <v>8.2286110000000008</v>
      </c>
      <c r="AE66" s="214">
        <v>8.5252770000000009</v>
      </c>
      <c r="AF66" s="214">
        <v>8.8140680000000007</v>
      </c>
      <c r="AG66" s="210">
        <v>2.6610000000000002E-2</v>
      </c>
    </row>
    <row r="67" spans="1:33" ht="15" customHeight="1" x14ac:dyDescent="0.25">
      <c r="A67" s="213" t="s">
        <v>198</v>
      </c>
      <c r="B67" s="212" t="s">
        <v>187</v>
      </c>
      <c r="C67" s="211">
        <v>36.126964999999998</v>
      </c>
      <c r="D67" s="211">
        <v>34.112881000000002</v>
      </c>
      <c r="E67" s="211">
        <v>35.662010000000002</v>
      </c>
      <c r="F67" s="211">
        <v>38.053122999999999</v>
      </c>
      <c r="G67" s="211">
        <v>37.321235999999999</v>
      </c>
      <c r="H67" s="211">
        <v>36.877842000000001</v>
      </c>
      <c r="I67" s="211">
        <v>37.399085999999997</v>
      </c>
      <c r="J67" s="211">
        <v>38.028080000000003</v>
      </c>
      <c r="K67" s="211">
        <v>39.636966999999999</v>
      </c>
      <c r="L67" s="211">
        <v>40.957313999999997</v>
      </c>
      <c r="M67" s="211">
        <v>42.318069000000001</v>
      </c>
      <c r="N67" s="211">
        <v>43.843456000000003</v>
      </c>
      <c r="O67" s="211">
        <v>45.579796000000002</v>
      </c>
      <c r="P67" s="211">
        <v>47.554371000000003</v>
      </c>
      <c r="Q67" s="211">
        <v>49.149825999999997</v>
      </c>
      <c r="R67" s="211">
        <v>51.333953999999999</v>
      </c>
      <c r="S67" s="211">
        <v>53.984034999999999</v>
      </c>
      <c r="T67" s="211">
        <v>56.025112</v>
      </c>
      <c r="U67" s="211">
        <v>58.028739999999999</v>
      </c>
      <c r="V67" s="211">
        <v>60.793827</v>
      </c>
      <c r="W67" s="211">
        <v>63.30341</v>
      </c>
      <c r="X67" s="211">
        <v>65.164467000000002</v>
      </c>
      <c r="Y67" s="211">
        <v>68.301070999999993</v>
      </c>
      <c r="Z67" s="211">
        <v>70.809119999999993</v>
      </c>
      <c r="AA67" s="211">
        <v>74.515556000000004</v>
      </c>
      <c r="AB67" s="211">
        <v>77.585136000000006</v>
      </c>
      <c r="AC67" s="211">
        <v>80.765845999999996</v>
      </c>
      <c r="AD67" s="211">
        <v>83.324744999999993</v>
      </c>
      <c r="AE67" s="211">
        <v>86.308509999999998</v>
      </c>
      <c r="AF67" s="211">
        <v>89.255225999999993</v>
      </c>
      <c r="AG67" s="210">
        <v>3.168E-2</v>
      </c>
    </row>
    <row r="68" spans="1:33" ht="15" customHeight="1" x14ac:dyDescent="0.25">
      <c r="A68" s="213" t="s">
        <v>199</v>
      </c>
      <c r="B68" s="212" t="s">
        <v>189</v>
      </c>
      <c r="C68" s="214">
        <v>1.753047</v>
      </c>
      <c r="D68" s="214">
        <v>1.65709</v>
      </c>
      <c r="E68" s="214">
        <v>1.706745</v>
      </c>
      <c r="F68" s="214">
        <v>1.792635</v>
      </c>
      <c r="G68" s="214">
        <v>1.775088</v>
      </c>
      <c r="H68" s="214">
        <v>1.77271</v>
      </c>
      <c r="I68" s="214">
        <v>1.803601</v>
      </c>
      <c r="J68" s="214">
        <v>1.8492170000000001</v>
      </c>
      <c r="K68" s="214">
        <v>1.925146</v>
      </c>
      <c r="L68" s="214">
        <v>1.9906969999999999</v>
      </c>
      <c r="M68" s="214">
        <v>2.057687</v>
      </c>
      <c r="N68" s="214">
        <v>2.1247790000000002</v>
      </c>
      <c r="O68" s="214">
        <v>2.1983540000000001</v>
      </c>
      <c r="P68" s="214">
        <v>2.2926359999999999</v>
      </c>
      <c r="Q68" s="214">
        <v>2.3723700000000001</v>
      </c>
      <c r="R68" s="214">
        <v>2.4728430000000001</v>
      </c>
      <c r="S68" s="214">
        <v>2.580781</v>
      </c>
      <c r="T68" s="214">
        <v>2.6824400000000002</v>
      </c>
      <c r="U68" s="214">
        <v>2.7818160000000001</v>
      </c>
      <c r="V68" s="214">
        <v>2.9085169999999998</v>
      </c>
      <c r="W68" s="214">
        <v>3.0279400000000001</v>
      </c>
      <c r="X68" s="214">
        <v>3.1221709999999998</v>
      </c>
      <c r="Y68" s="214">
        <v>3.263741</v>
      </c>
      <c r="Z68" s="214">
        <v>3.3820999999999999</v>
      </c>
      <c r="AA68" s="214">
        <v>3.5338020000000001</v>
      </c>
      <c r="AB68" s="214">
        <v>3.676526</v>
      </c>
      <c r="AC68" s="214">
        <v>3.8253409999999999</v>
      </c>
      <c r="AD68" s="214">
        <v>3.951918</v>
      </c>
      <c r="AE68" s="214">
        <v>4.0949419999999996</v>
      </c>
      <c r="AF68" s="214">
        <v>4.2380579999999997</v>
      </c>
      <c r="AG68" s="210">
        <v>3.0908000000000001E-2</v>
      </c>
    </row>
    <row r="69" spans="1:33" ht="15" customHeight="1" x14ac:dyDescent="0.25">
      <c r="A69" s="213" t="s">
        <v>200</v>
      </c>
      <c r="B69" s="212" t="s">
        <v>191</v>
      </c>
      <c r="C69" s="214">
        <v>2.2292390000000002</v>
      </c>
      <c r="D69" s="214">
        <v>2.1764559999999999</v>
      </c>
      <c r="E69" s="214">
        <v>2.2322959999999998</v>
      </c>
      <c r="F69" s="214">
        <v>2.309288</v>
      </c>
      <c r="G69" s="214">
        <v>2.3304589999999998</v>
      </c>
      <c r="H69" s="214">
        <v>2.3859539999999999</v>
      </c>
      <c r="I69" s="214">
        <v>2.4552489999999998</v>
      </c>
      <c r="J69" s="214">
        <v>2.5327730000000002</v>
      </c>
      <c r="K69" s="214">
        <v>2.6343390000000002</v>
      </c>
      <c r="L69" s="214">
        <v>2.7228870000000001</v>
      </c>
      <c r="M69" s="214">
        <v>2.808344</v>
      </c>
      <c r="N69" s="214">
        <v>2.8933599999999999</v>
      </c>
      <c r="O69" s="214">
        <v>2.9787469999999998</v>
      </c>
      <c r="P69" s="214">
        <v>3.0838079999999999</v>
      </c>
      <c r="Q69" s="214">
        <v>3.166544</v>
      </c>
      <c r="R69" s="214">
        <v>3.264783</v>
      </c>
      <c r="S69" s="214">
        <v>3.3812139999999999</v>
      </c>
      <c r="T69" s="214">
        <v>3.4918209999999998</v>
      </c>
      <c r="U69" s="214">
        <v>3.609737</v>
      </c>
      <c r="V69" s="214">
        <v>3.7392340000000002</v>
      </c>
      <c r="W69" s="214">
        <v>3.8750209999999998</v>
      </c>
      <c r="X69" s="214">
        <v>3.9838300000000002</v>
      </c>
      <c r="Y69" s="214">
        <v>4.1212350000000004</v>
      </c>
      <c r="Z69" s="214">
        <v>4.2542540000000004</v>
      </c>
      <c r="AA69" s="214">
        <v>4.3973310000000003</v>
      </c>
      <c r="AB69" s="214">
        <v>4.5473439999999998</v>
      </c>
      <c r="AC69" s="214">
        <v>4.6887990000000004</v>
      </c>
      <c r="AD69" s="214">
        <v>4.8167200000000001</v>
      </c>
      <c r="AE69" s="214">
        <v>4.9689589999999999</v>
      </c>
      <c r="AF69" s="214">
        <v>5.1222940000000001</v>
      </c>
      <c r="AG69" s="210">
        <v>2.9103E-2</v>
      </c>
    </row>
    <row r="70" spans="1:33" ht="15" customHeight="1" x14ac:dyDescent="0.25">
      <c r="A70" s="213" t="s">
        <v>201</v>
      </c>
      <c r="B70" s="212" t="s">
        <v>193</v>
      </c>
      <c r="C70" s="211">
        <v>11.09206</v>
      </c>
      <c r="D70" s="211">
        <v>11.328503</v>
      </c>
      <c r="E70" s="211">
        <v>11.379478000000001</v>
      </c>
      <c r="F70" s="211">
        <v>11.48821</v>
      </c>
      <c r="G70" s="211">
        <v>11.778304</v>
      </c>
      <c r="H70" s="211">
        <v>12.210476999999999</v>
      </c>
      <c r="I70" s="211">
        <v>12.649781000000001</v>
      </c>
      <c r="J70" s="211">
        <v>13.118728000000001</v>
      </c>
      <c r="K70" s="211">
        <v>13.614407999999999</v>
      </c>
      <c r="L70" s="211">
        <v>14.069665000000001</v>
      </c>
      <c r="M70" s="211">
        <v>14.579432000000001</v>
      </c>
      <c r="N70" s="211">
        <v>15.094956</v>
      </c>
      <c r="O70" s="211">
        <v>15.650263000000001</v>
      </c>
      <c r="P70" s="211">
        <v>16.202342999999999</v>
      </c>
      <c r="Q70" s="211">
        <v>16.600866</v>
      </c>
      <c r="R70" s="211">
        <v>17.051628000000001</v>
      </c>
      <c r="S70" s="211">
        <v>17.565736999999999</v>
      </c>
      <c r="T70" s="211">
        <v>18.092175000000001</v>
      </c>
      <c r="U70" s="211">
        <v>18.631014</v>
      </c>
      <c r="V70" s="211">
        <v>19.302019000000001</v>
      </c>
      <c r="W70" s="211">
        <v>19.906824</v>
      </c>
      <c r="X70" s="211">
        <v>20.591771999999999</v>
      </c>
      <c r="Y70" s="211">
        <v>21.176786</v>
      </c>
      <c r="Z70" s="211">
        <v>21.803642</v>
      </c>
      <c r="AA70" s="211">
        <v>22.532022000000001</v>
      </c>
      <c r="AB70" s="211">
        <v>23.113976999999998</v>
      </c>
      <c r="AC70" s="211">
        <v>23.846741000000002</v>
      </c>
      <c r="AD70" s="211">
        <v>24.555572999999999</v>
      </c>
      <c r="AE70" s="211">
        <v>25.280301999999999</v>
      </c>
      <c r="AF70" s="211">
        <v>25.906462000000001</v>
      </c>
      <c r="AG70" s="210">
        <v>2.9682E-2</v>
      </c>
    </row>
    <row r="71" spans="1:33" ht="15" customHeight="1" thickBot="1" x14ac:dyDescent="0.25"/>
    <row r="72" spans="1:33" ht="15" customHeight="1" x14ac:dyDescent="0.2">
      <c r="B72" s="209" t="s">
        <v>632</v>
      </c>
    </row>
    <row r="73" spans="1:33" ht="12" x14ac:dyDescent="0.2">
      <c r="B73" s="208" t="s">
        <v>631</v>
      </c>
    </row>
    <row r="74" spans="1:33" ht="15" customHeight="1" x14ac:dyDescent="0.2">
      <c r="B74" s="208" t="s">
        <v>202</v>
      </c>
    </row>
    <row r="75" spans="1:33" ht="15" customHeight="1" x14ac:dyDescent="0.2">
      <c r="B75" s="208" t="s">
        <v>630</v>
      </c>
    </row>
    <row r="76" spans="1:33" ht="15" customHeight="1" x14ac:dyDescent="0.2">
      <c r="B76" s="208" t="s">
        <v>203</v>
      </c>
    </row>
    <row r="77" spans="1:33" ht="15" customHeight="1" x14ac:dyDescent="0.2">
      <c r="B77" s="208" t="s">
        <v>629</v>
      </c>
    </row>
    <row r="78" spans="1:33" ht="15" customHeight="1" x14ac:dyDescent="0.2">
      <c r="B78" s="208" t="s">
        <v>628</v>
      </c>
    </row>
    <row r="79" spans="1:33" ht="12" x14ac:dyDescent="0.2">
      <c r="B79" s="208" t="s">
        <v>205</v>
      </c>
    </row>
    <row r="80" spans="1:33" ht="15" customHeight="1" x14ac:dyDescent="0.2">
      <c r="B80" s="208" t="s">
        <v>627</v>
      </c>
    </row>
    <row r="81" spans="2:2" ht="12" x14ac:dyDescent="0.2">
      <c r="B81" s="208" t="s">
        <v>626</v>
      </c>
    </row>
    <row r="82" spans="2:2" ht="15" customHeight="1" x14ac:dyDescent="0.2">
      <c r="B82" s="208" t="s">
        <v>625</v>
      </c>
    </row>
    <row r="83" spans="2:2" ht="15" customHeight="1" x14ac:dyDescent="0.2">
      <c r="B83" s="208" t="s">
        <v>624</v>
      </c>
    </row>
    <row r="84" spans="2:2" ht="15" customHeight="1" x14ac:dyDescent="0.2">
      <c r="B84" s="208" t="s">
        <v>623</v>
      </c>
    </row>
    <row r="85" spans="2:2" ht="15" customHeight="1" x14ac:dyDescent="0.2">
      <c r="B85" s="208" t="s">
        <v>622</v>
      </c>
    </row>
    <row r="86" spans="2:2" ht="15" customHeight="1" x14ac:dyDescent="0.2">
      <c r="B86" s="208" t="s">
        <v>206</v>
      </c>
    </row>
    <row r="87" spans="2:2" ht="15" customHeight="1" x14ac:dyDescent="0.2">
      <c r="B87" s="208" t="s">
        <v>207</v>
      </c>
    </row>
    <row r="88" spans="2:2" ht="15" customHeight="1" x14ac:dyDescent="0.2">
      <c r="B88" s="208" t="s">
        <v>621</v>
      </c>
    </row>
    <row r="89" spans="2:2" ht="15" customHeight="1" x14ac:dyDescent="0.2">
      <c r="B89" s="208" t="s">
        <v>620</v>
      </c>
    </row>
    <row r="90" spans="2:2" ht="15" customHeight="1" x14ac:dyDescent="0.2">
      <c r="B90" s="208" t="s">
        <v>208</v>
      </c>
    </row>
    <row r="91" spans="2:2" ht="15" customHeight="1" x14ac:dyDescent="0.2">
      <c r="B91" s="208" t="s">
        <v>619</v>
      </c>
    </row>
    <row r="92" spans="2:2" ht="12" x14ac:dyDescent="0.2">
      <c r="B92" s="208" t="s">
        <v>618</v>
      </c>
    </row>
    <row r="93" spans="2:2" ht="15" customHeight="1" x14ac:dyDescent="0.2">
      <c r="B93" s="208" t="s">
        <v>209</v>
      </c>
    </row>
    <row r="94" spans="2:2" ht="15" customHeight="1" x14ac:dyDescent="0.2">
      <c r="B94" s="208" t="s">
        <v>617</v>
      </c>
    </row>
    <row r="95" spans="2:2" ht="15" customHeight="1" x14ac:dyDescent="0.2">
      <c r="B95" s="208" t="s">
        <v>616</v>
      </c>
    </row>
    <row r="96" spans="2:2" ht="15" customHeight="1" x14ac:dyDescent="0.2">
      <c r="B96" s="208" t="s">
        <v>615</v>
      </c>
    </row>
    <row r="97" spans="2:33" ht="15" customHeight="1" x14ac:dyDescent="0.2">
      <c r="B97" s="208" t="s">
        <v>601</v>
      </c>
    </row>
    <row r="98" spans="2:33" ht="15" customHeight="1" x14ac:dyDescent="0.2">
      <c r="B98" s="208" t="s">
        <v>614</v>
      </c>
    </row>
    <row r="99" spans="2:33" ht="15" customHeight="1" x14ac:dyDescent="0.2">
      <c r="B99" s="208" t="s">
        <v>613</v>
      </c>
    </row>
    <row r="100" spans="2:33" ht="15" customHeight="1" x14ac:dyDescent="0.2">
      <c r="B100" s="208" t="s">
        <v>612</v>
      </c>
    </row>
    <row r="101" spans="2:33" ht="12" x14ac:dyDescent="0.2"/>
    <row r="102" spans="2:33" ht="12" x14ac:dyDescent="0.2"/>
    <row r="112" spans="2:33" ht="15" customHeight="1" x14ac:dyDescent="0.2">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c r="AG112" s="295"/>
    </row>
    <row r="308" spans="2:33" ht="15" customHeight="1" x14ac:dyDescent="0.2">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c r="AG308" s="295"/>
    </row>
    <row r="511" spans="2:33" ht="15" customHeight="1" x14ac:dyDescent="0.2">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c r="AG511" s="295"/>
    </row>
    <row r="712" spans="2:33" ht="15" customHeight="1" x14ac:dyDescent="0.2">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c r="AG712" s="295"/>
    </row>
    <row r="887" spans="2:33" ht="15" customHeight="1" x14ac:dyDescent="0.2">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c r="AG887" s="295"/>
    </row>
    <row r="1100" spans="2:33" ht="15" customHeight="1" x14ac:dyDescent="0.2">
      <c r="B1100" s="295"/>
      <c r="C1100" s="295"/>
      <c r="D1100" s="295"/>
      <c r="E1100" s="295"/>
      <c r="F1100" s="295"/>
      <c r="G1100" s="295"/>
      <c r="H1100" s="295"/>
      <c r="I1100" s="295"/>
      <c r="J1100" s="295"/>
      <c r="K1100" s="295"/>
      <c r="L1100" s="295"/>
      <c r="M1100" s="295"/>
      <c r="N1100" s="295"/>
      <c r="O1100" s="295"/>
      <c r="P1100" s="295"/>
      <c r="Q1100" s="295"/>
      <c r="R1100" s="295"/>
      <c r="S1100" s="295"/>
      <c r="T1100" s="295"/>
      <c r="U1100" s="295"/>
      <c r="V1100" s="295"/>
      <c r="W1100" s="295"/>
      <c r="X1100" s="295"/>
      <c r="Y1100" s="295"/>
      <c r="Z1100" s="295"/>
      <c r="AA1100" s="295"/>
      <c r="AB1100" s="295"/>
      <c r="AC1100" s="295"/>
      <c r="AD1100" s="295"/>
      <c r="AE1100" s="295"/>
      <c r="AF1100" s="295"/>
      <c r="AG1100" s="295"/>
    </row>
    <row r="1227" spans="2:33" ht="15" customHeight="1" x14ac:dyDescent="0.2">
      <c r="B1227" s="295"/>
      <c r="C1227" s="295"/>
      <c r="D1227" s="295"/>
      <c r="E1227" s="295"/>
      <c r="F1227" s="295"/>
      <c r="G1227" s="295"/>
      <c r="H1227" s="295"/>
      <c r="I1227" s="295"/>
      <c r="J1227" s="295"/>
      <c r="K1227" s="295"/>
      <c r="L1227" s="295"/>
      <c r="M1227" s="295"/>
      <c r="N1227" s="295"/>
      <c r="O1227" s="295"/>
      <c r="P1227" s="295"/>
      <c r="Q1227" s="295"/>
      <c r="R1227" s="295"/>
      <c r="S1227" s="295"/>
      <c r="T1227" s="295"/>
      <c r="U1227" s="295"/>
      <c r="V1227" s="295"/>
      <c r="W1227" s="295"/>
      <c r="X1227" s="295"/>
      <c r="Y1227" s="295"/>
      <c r="Z1227" s="295"/>
      <c r="AA1227" s="295"/>
      <c r="AB1227" s="295"/>
      <c r="AC1227" s="295"/>
      <c r="AD1227" s="295"/>
      <c r="AE1227" s="295"/>
      <c r="AF1227" s="295"/>
      <c r="AG1227" s="295"/>
    </row>
    <row r="1390" spans="2:33" ht="15" customHeight="1" x14ac:dyDescent="0.2">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c r="AG1390" s="295"/>
    </row>
    <row r="1502" spans="2:33" ht="15" customHeight="1" x14ac:dyDescent="0.2">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c r="AG1502" s="295"/>
    </row>
    <row r="1604" spans="2:33" ht="15" customHeight="1" x14ac:dyDescent="0.2">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c r="AG1604" s="295"/>
    </row>
    <row r="1698" spans="2:33" ht="15" customHeight="1" x14ac:dyDescent="0.2">
      <c r="B1698" s="295"/>
      <c r="C1698" s="295"/>
      <c r="D1698" s="295"/>
      <c r="E1698" s="295"/>
      <c r="F1698" s="295"/>
      <c r="G1698" s="295"/>
      <c r="H1698" s="295"/>
      <c r="I1698" s="295"/>
      <c r="J1698" s="295"/>
      <c r="K1698" s="295"/>
      <c r="L1698" s="295"/>
      <c r="M1698" s="295"/>
      <c r="N1698" s="295"/>
      <c r="O1698" s="295"/>
      <c r="P1698" s="295"/>
      <c r="Q1698" s="295"/>
      <c r="R1698" s="295"/>
      <c r="S1698" s="295"/>
      <c r="T1698" s="295"/>
      <c r="U1698" s="295"/>
      <c r="V1698" s="295"/>
      <c r="W1698" s="295"/>
      <c r="X1698" s="295"/>
      <c r="Y1698" s="295"/>
      <c r="Z1698" s="295"/>
      <c r="AA1698" s="295"/>
      <c r="AB1698" s="295"/>
      <c r="AC1698" s="295"/>
      <c r="AD1698" s="295"/>
      <c r="AE1698" s="295"/>
      <c r="AF1698" s="295"/>
      <c r="AG1698" s="295"/>
    </row>
    <row r="1945" spans="2:33" ht="15" customHeight="1" x14ac:dyDescent="0.2">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c r="AG1945" s="295"/>
    </row>
    <row r="2031" spans="2:33" ht="15" customHeight="1" x14ac:dyDescent="0.2">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c r="AG2031" s="295"/>
    </row>
    <row r="2153" spans="2:33" ht="15" customHeight="1" x14ac:dyDescent="0.2">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c r="AG2153" s="295"/>
    </row>
    <row r="2317" spans="2:33" ht="15" customHeight="1" x14ac:dyDescent="0.2">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c r="AG2317" s="295"/>
    </row>
    <row r="2419" spans="2:33" ht="15" customHeight="1" x14ac:dyDescent="0.2">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c r="AG2419" s="295"/>
    </row>
    <row r="2509" spans="2:33" ht="15" customHeight="1" x14ac:dyDescent="0.2">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c r="AG2509" s="295"/>
    </row>
    <row r="2598" spans="2:33" ht="15" customHeight="1" x14ac:dyDescent="0.2">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c r="AG2598" s="295"/>
    </row>
    <row r="2719" spans="2:33" ht="15" customHeight="1" x14ac:dyDescent="0.2">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c r="AG2719" s="295"/>
    </row>
    <row r="2837" spans="2:33" ht="15" customHeight="1" x14ac:dyDescent="0.2">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c r="AG2837" s="295"/>
    </row>
  </sheetData>
  <mergeCells count="20">
    <mergeCell ref="B1698:AG1698"/>
    <mergeCell ref="B1945:AG1945"/>
    <mergeCell ref="B2031:AG2031"/>
    <mergeCell ref="B2153:AG2153"/>
    <mergeCell ref="B2837:AG2837"/>
    <mergeCell ref="B2317:AG2317"/>
    <mergeCell ref="B2419:AG2419"/>
    <mergeCell ref="B2509:AG2509"/>
    <mergeCell ref="B2598:AG2598"/>
    <mergeCell ref="B2719:AG2719"/>
    <mergeCell ref="B1100:AG1100"/>
    <mergeCell ref="B1227:AG1227"/>
    <mergeCell ref="B1390:AG1390"/>
    <mergeCell ref="B1502:AG1502"/>
    <mergeCell ref="B1604:AG1604"/>
    <mergeCell ref="B112:AG112"/>
    <mergeCell ref="B308:AG308"/>
    <mergeCell ref="B511:AG511"/>
    <mergeCell ref="B712:AG712"/>
    <mergeCell ref="B887:AG88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H2837"/>
  <sheetViews>
    <sheetView workbookViewId="0">
      <pane xSplit="2" ySplit="1" topLeftCell="C2" activePane="bottomRight" state="frozen"/>
      <selection pane="topRight" activeCell="C1" sqref="C1"/>
      <selection pane="bottomLeft" activeCell="A2" sqref="A2"/>
      <selection pane="bottomRight" activeCell="O35" sqref="O35"/>
    </sheetView>
  </sheetViews>
  <sheetFormatPr defaultColWidth="8.7109375" defaultRowHeight="15" customHeight="1" x14ac:dyDescent="0.2"/>
  <cols>
    <col min="1" max="1" width="21.42578125" style="207" hidden="1" customWidth="1"/>
    <col min="2" max="2" width="46.7109375" style="207" customWidth="1"/>
    <col min="3" max="16384" width="8.7109375" style="207"/>
  </cols>
  <sheetData>
    <row r="1" spans="1:33" ht="15" customHeight="1" thickBot="1" x14ac:dyDescent="0.25">
      <c r="B1" s="223" t="s">
        <v>830</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3" ht="15" customHeight="1" thickTop="1" x14ac:dyDescent="0.2"/>
    <row r="3" spans="1:33" ht="15" customHeight="1" x14ac:dyDescent="0.2">
      <c r="C3" s="275" t="s">
        <v>117</v>
      </c>
      <c r="D3" s="275" t="s">
        <v>831</v>
      </c>
      <c r="E3" s="225"/>
      <c r="F3" s="225"/>
      <c r="G3" s="225"/>
    </row>
    <row r="4" spans="1:33" ht="15" customHeight="1" x14ac:dyDescent="0.2">
      <c r="C4" s="275" t="s">
        <v>118</v>
      </c>
      <c r="D4" s="275" t="s">
        <v>832</v>
      </c>
      <c r="E4" s="225"/>
      <c r="F4" s="225"/>
      <c r="G4" s="275" t="s">
        <v>642</v>
      </c>
    </row>
    <row r="5" spans="1:33" ht="15" customHeight="1" x14ac:dyDescent="0.2">
      <c r="C5" s="275" t="s">
        <v>119</v>
      </c>
      <c r="D5" s="275" t="s">
        <v>833</v>
      </c>
      <c r="E5" s="225"/>
      <c r="F5" s="225"/>
      <c r="G5" s="225"/>
    </row>
    <row r="6" spans="1:33" ht="15" customHeight="1" x14ac:dyDescent="0.2">
      <c r="C6" s="275" t="s">
        <v>120</v>
      </c>
      <c r="D6" s="225"/>
      <c r="E6" s="275" t="s">
        <v>834</v>
      </c>
      <c r="F6" s="225"/>
      <c r="G6" s="225"/>
    </row>
    <row r="7" spans="1:33" ht="12" x14ac:dyDescent="0.2"/>
    <row r="8" spans="1:33" ht="12" x14ac:dyDescent="0.2"/>
    <row r="9" spans="1:33" ht="12" x14ac:dyDescent="0.2">
      <c r="B9" s="208"/>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row>
    <row r="10" spans="1:33" ht="15" customHeight="1" x14ac:dyDescent="0.25">
      <c r="A10" s="213" t="s">
        <v>121</v>
      </c>
      <c r="B10" s="262" t="s">
        <v>122</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639</v>
      </c>
      <c r="AG10" s="208"/>
    </row>
    <row r="11" spans="1:33" ht="15" customHeight="1" x14ac:dyDescent="0.2">
      <c r="B11" s="263" t="s">
        <v>123</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638</v>
      </c>
      <c r="AG11" s="208"/>
    </row>
    <row r="12" spans="1:33" ht="15" customHeight="1" x14ac:dyDescent="0.2">
      <c r="B12" s="263"/>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637</v>
      </c>
      <c r="AG12" s="208"/>
    </row>
    <row r="13" spans="1:33" ht="15" customHeight="1" thickBot="1" x14ac:dyDescent="0.25">
      <c r="B13" s="265" t="s">
        <v>125</v>
      </c>
      <c r="C13" s="265">
        <v>2022</v>
      </c>
      <c r="D13" s="265">
        <v>2023</v>
      </c>
      <c r="E13" s="265">
        <v>2024</v>
      </c>
      <c r="F13" s="265">
        <v>2025</v>
      </c>
      <c r="G13" s="265">
        <v>2026</v>
      </c>
      <c r="H13" s="265">
        <v>2027</v>
      </c>
      <c r="I13" s="265">
        <v>2028</v>
      </c>
      <c r="J13" s="265">
        <v>2029</v>
      </c>
      <c r="K13" s="265">
        <v>2030</v>
      </c>
      <c r="L13" s="265">
        <v>2031</v>
      </c>
      <c r="M13" s="265">
        <v>2032</v>
      </c>
      <c r="N13" s="265">
        <v>2033</v>
      </c>
      <c r="O13" s="265">
        <v>2034</v>
      </c>
      <c r="P13" s="265">
        <v>2035</v>
      </c>
      <c r="Q13" s="265">
        <v>2036</v>
      </c>
      <c r="R13" s="265">
        <v>2037</v>
      </c>
      <c r="S13" s="265">
        <v>2038</v>
      </c>
      <c r="T13" s="265">
        <v>2039</v>
      </c>
      <c r="U13" s="265">
        <v>2040</v>
      </c>
      <c r="V13" s="265">
        <v>2041</v>
      </c>
      <c r="W13" s="265">
        <v>2042</v>
      </c>
      <c r="X13" s="265">
        <v>2043</v>
      </c>
      <c r="Y13" s="265">
        <v>2044</v>
      </c>
      <c r="Z13" s="265">
        <v>2045</v>
      </c>
      <c r="AA13" s="265">
        <v>2046</v>
      </c>
      <c r="AB13" s="265">
        <v>2047</v>
      </c>
      <c r="AC13" s="265">
        <v>2048</v>
      </c>
      <c r="AD13" s="265">
        <v>2049</v>
      </c>
      <c r="AE13" s="265">
        <v>2050</v>
      </c>
      <c r="AF13" s="266" t="s">
        <v>835</v>
      </c>
      <c r="AG13" s="208"/>
    </row>
    <row r="14" spans="1:33" ht="15" customHeight="1" thickTop="1" x14ac:dyDescent="0.2">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row>
    <row r="15" spans="1:33" ht="15" customHeight="1" x14ac:dyDescent="0.2">
      <c r="B15" s="267" t="s">
        <v>126</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row>
    <row r="16" spans="1:33" ht="15" customHeight="1" x14ac:dyDescent="0.2">
      <c r="A16" s="213" t="s">
        <v>127</v>
      </c>
      <c r="B16" s="268" t="s">
        <v>128</v>
      </c>
      <c r="C16" s="269">
        <v>24.586991999999999</v>
      </c>
      <c r="D16" s="269">
        <v>25.571161</v>
      </c>
      <c r="E16" s="269">
        <v>26.285039999999999</v>
      </c>
      <c r="F16" s="269">
        <v>26.689157000000002</v>
      </c>
      <c r="G16" s="269">
        <v>27.061613000000001</v>
      </c>
      <c r="H16" s="269">
        <v>27.276854</v>
      </c>
      <c r="I16" s="269">
        <v>27.645002000000002</v>
      </c>
      <c r="J16" s="269">
        <v>27.607613000000001</v>
      </c>
      <c r="K16" s="269">
        <v>27.657637000000001</v>
      </c>
      <c r="L16" s="269">
        <v>27.504726000000002</v>
      </c>
      <c r="M16" s="269">
        <v>27.566185000000001</v>
      </c>
      <c r="N16" s="269">
        <v>27.626515999999999</v>
      </c>
      <c r="O16" s="269">
        <v>27.525274</v>
      </c>
      <c r="P16" s="269">
        <v>27.454478999999999</v>
      </c>
      <c r="Q16" s="269">
        <v>27.324805999999999</v>
      </c>
      <c r="R16" s="269">
        <v>27.286284999999999</v>
      </c>
      <c r="S16" s="269">
        <v>27.180133999999999</v>
      </c>
      <c r="T16" s="269">
        <v>27.06955</v>
      </c>
      <c r="U16" s="269">
        <v>26.857201</v>
      </c>
      <c r="V16" s="269">
        <v>26.565493</v>
      </c>
      <c r="W16" s="269">
        <v>26.618496</v>
      </c>
      <c r="X16" s="269">
        <v>26.762219999999999</v>
      </c>
      <c r="Y16" s="269">
        <v>27.042204000000002</v>
      </c>
      <c r="Z16" s="269">
        <v>27.108968999999998</v>
      </c>
      <c r="AA16" s="269">
        <v>27.167717</v>
      </c>
      <c r="AB16" s="269">
        <v>26.948446000000001</v>
      </c>
      <c r="AC16" s="269">
        <v>27.031092000000001</v>
      </c>
      <c r="AD16" s="269">
        <v>27.320032000000001</v>
      </c>
      <c r="AE16" s="269">
        <v>27.390823000000001</v>
      </c>
      <c r="AF16" s="270">
        <v>3.8639999999999998E-3</v>
      </c>
      <c r="AG16" s="208"/>
    </row>
    <row r="17" spans="1:33" ht="15" customHeight="1" x14ac:dyDescent="0.2">
      <c r="A17" s="213" t="s">
        <v>129</v>
      </c>
      <c r="B17" s="268" t="s">
        <v>130</v>
      </c>
      <c r="C17" s="269">
        <v>7.7684930000000003</v>
      </c>
      <c r="D17" s="269">
        <v>8.1696559999999998</v>
      </c>
      <c r="E17" s="269">
        <v>8.3321199999999997</v>
      </c>
      <c r="F17" s="269">
        <v>8.3111510000000006</v>
      </c>
      <c r="G17" s="269">
        <v>8.4723849999999992</v>
      </c>
      <c r="H17" s="269">
        <v>8.3399160000000006</v>
      </c>
      <c r="I17" s="269">
        <v>8.2286289999999997</v>
      </c>
      <c r="J17" s="269">
        <v>8.1261060000000001</v>
      </c>
      <c r="K17" s="269">
        <v>8.0590299999999999</v>
      </c>
      <c r="L17" s="269">
        <v>8.0406610000000001</v>
      </c>
      <c r="M17" s="269">
        <v>8.1131670000000007</v>
      </c>
      <c r="N17" s="269">
        <v>8.1678940000000004</v>
      </c>
      <c r="O17" s="269">
        <v>8.2807069999999996</v>
      </c>
      <c r="P17" s="269">
        <v>8.3397360000000003</v>
      </c>
      <c r="Q17" s="269">
        <v>8.4637619999999991</v>
      </c>
      <c r="R17" s="269">
        <v>8.5171729999999997</v>
      </c>
      <c r="S17" s="269">
        <v>8.5180530000000001</v>
      </c>
      <c r="T17" s="269">
        <v>8.6456610000000005</v>
      </c>
      <c r="U17" s="269">
        <v>8.6326029999999996</v>
      </c>
      <c r="V17" s="269">
        <v>8.6911459999999998</v>
      </c>
      <c r="W17" s="269">
        <v>8.8430959999999992</v>
      </c>
      <c r="X17" s="269">
        <v>8.9670079999999999</v>
      </c>
      <c r="Y17" s="269">
        <v>9.0321160000000003</v>
      </c>
      <c r="Z17" s="269">
        <v>9.0799719999999997</v>
      </c>
      <c r="AA17" s="269">
        <v>9.1438089999999992</v>
      </c>
      <c r="AB17" s="269">
        <v>9.1952099999999994</v>
      </c>
      <c r="AC17" s="269">
        <v>9.2360419999999994</v>
      </c>
      <c r="AD17" s="269">
        <v>9.2827359999999999</v>
      </c>
      <c r="AE17" s="269">
        <v>9.3104460000000007</v>
      </c>
      <c r="AF17" s="270">
        <v>6.4869999999999997E-3</v>
      </c>
      <c r="AG17" s="208"/>
    </row>
    <row r="18" spans="1:33" ht="15" customHeight="1" x14ac:dyDescent="0.2">
      <c r="A18" s="213" t="s">
        <v>131</v>
      </c>
      <c r="B18" s="268" t="s">
        <v>132</v>
      </c>
      <c r="C18" s="269">
        <v>37.814273999999997</v>
      </c>
      <c r="D18" s="269">
        <v>37.835822999999998</v>
      </c>
      <c r="E18" s="269">
        <v>36.882995999999999</v>
      </c>
      <c r="F18" s="269">
        <v>37.047317999999997</v>
      </c>
      <c r="G18" s="269">
        <v>37.522250999999997</v>
      </c>
      <c r="H18" s="269">
        <v>37.473185999999998</v>
      </c>
      <c r="I18" s="269">
        <v>37.786017999999999</v>
      </c>
      <c r="J18" s="269">
        <v>38.036835000000004</v>
      </c>
      <c r="K18" s="269">
        <v>38.406055000000002</v>
      </c>
      <c r="L18" s="269">
        <v>38.853167999999997</v>
      </c>
      <c r="M18" s="269">
        <v>39.378104999999998</v>
      </c>
      <c r="N18" s="269">
        <v>39.977421</v>
      </c>
      <c r="O18" s="269">
        <v>40.490608000000002</v>
      </c>
      <c r="P18" s="269">
        <v>40.958793999999997</v>
      </c>
      <c r="Q18" s="269">
        <v>41.332081000000002</v>
      </c>
      <c r="R18" s="269">
        <v>41.707431999999997</v>
      </c>
      <c r="S18" s="269">
        <v>41.989215999999999</v>
      </c>
      <c r="T18" s="269">
        <v>42.240600999999998</v>
      </c>
      <c r="U18" s="269">
        <v>42.383110000000002</v>
      </c>
      <c r="V18" s="269">
        <v>42.506450999999998</v>
      </c>
      <c r="W18" s="269">
        <v>42.687958000000002</v>
      </c>
      <c r="X18" s="269">
        <v>42.804451</v>
      </c>
      <c r="Y18" s="269">
        <v>42.884608999999998</v>
      </c>
      <c r="Z18" s="269">
        <v>43.041491999999998</v>
      </c>
      <c r="AA18" s="269">
        <v>42.870251000000003</v>
      </c>
      <c r="AB18" s="269">
        <v>43.082157000000002</v>
      </c>
      <c r="AC18" s="269">
        <v>43.152934999999999</v>
      </c>
      <c r="AD18" s="269">
        <v>43.235588</v>
      </c>
      <c r="AE18" s="269">
        <v>43.621796000000003</v>
      </c>
      <c r="AF18" s="270">
        <v>5.1159999999999999E-3</v>
      </c>
      <c r="AG18" s="208"/>
    </row>
    <row r="19" spans="1:33" ht="15" customHeight="1" x14ac:dyDescent="0.2">
      <c r="A19" s="213" t="s">
        <v>133</v>
      </c>
      <c r="B19" s="268" t="s">
        <v>134</v>
      </c>
      <c r="C19" s="269">
        <v>11.789562999999999</v>
      </c>
      <c r="D19" s="269">
        <v>11.071955000000001</v>
      </c>
      <c r="E19" s="269">
        <v>12.067057</v>
      </c>
      <c r="F19" s="269">
        <v>11.332017</v>
      </c>
      <c r="G19" s="269">
        <v>10.370732</v>
      </c>
      <c r="H19" s="269">
        <v>9.3035239999999995</v>
      </c>
      <c r="I19" s="269">
        <v>8.3554209999999998</v>
      </c>
      <c r="J19" s="269">
        <v>7.4639850000000001</v>
      </c>
      <c r="K19" s="269">
        <v>7.0948640000000003</v>
      </c>
      <c r="L19" s="269">
        <v>7.0633650000000001</v>
      </c>
      <c r="M19" s="269">
        <v>7.1134110000000002</v>
      </c>
      <c r="N19" s="269">
        <v>7.082268</v>
      </c>
      <c r="O19" s="269">
        <v>7.0169699999999997</v>
      </c>
      <c r="P19" s="269">
        <v>7.0687850000000001</v>
      </c>
      <c r="Q19" s="269">
        <v>6.9859330000000002</v>
      </c>
      <c r="R19" s="269">
        <v>6.8019679999999996</v>
      </c>
      <c r="S19" s="269">
        <v>6.6920120000000001</v>
      </c>
      <c r="T19" s="269">
        <v>6.5331130000000002</v>
      </c>
      <c r="U19" s="269">
        <v>6.4377589999999998</v>
      </c>
      <c r="V19" s="269">
        <v>6.4426389999999998</v>
      </c>
      <c r="W19" s="269">
        <v>6.4541219999999999</v>
      </c>
      <c r="X19" s="269">
        <v>6.3639700000000001</v>
      </c>
      <c r="Y19" s="269">
        <v>6.2625320000000002</v>
      </c>
      <c r="Z19" s="269">
        <v>6.1887549999999996</v>
      </c>
      <c r="AA19" s="269">
        <v>6.1198709999999998</v>
      </c>
      <c r="AB19" s="269">
        <v>6.0876130000000002</v>
      </c>
      <c r="AC19" s="269">
        <v>6.0698829999999999</v>
      </c>
      <c r="AD19" s="269">
        <v>6.0320450000000001</v>
      </c>
      <c r="AE19" s="269">
        <v>5.9455960000000001</v>
      </c>
      <c r="AF19" s="270">
        <v>-2.4152E-2</v>
      </c>
      <c r="AG19" s="208"/>
    </row>
    <row r="20" spans="1:33" ht="15" customHeight="1" x14ac:dyDescent="0.2">
      <c r="A20" s="213" t="s">
        <v>135</v>
      </c>
      <c r="B20" s="268" t="s">
        <v>136</v>
      </c>
      <c r="C20" s="269">
        <v>8.0646540000000009</v>
      </c>
      <c r="D20" s="269">
        <v>8.1872109999999996</v>
      </c>
      <c r="E20" s="269">
        <v>8.2466290000000004</v>
      </c>
      <c r="F20" s="269">
        <v>8.1719659999999994</v>
      </c>
      <c r="G20" s="269">
        <v>8.0928570000000004</v>
      </c>
      <c r="H20" s="269">
        <v>8.0927190000000007</v>
      </c>
      <c r="I20" s="269">
        <v>7.9974689999999997</v>
      </c>
      <c r="J20" s="269">
        <v>7.9973400000000003</v>
      </c>
      <c r="K20" s="269">
        <v>7.9187440000000002</v>
      </c>
      <c r="L20" s="269">
        <v>7.9187969999999996</v>
      </c>
      <c r="M20" s="269">
        <v>7.9188850000000004</v>
      </c>
      <c r="N20" s="269">
        <v>7.47281</v>
      </c>
      <c r="O20" s="269">
        <v>7.4032179999999999</v>
      </c>
      <c r="P20" s="269">
        <v>7.3139329999999996</v>
      </c>
      <c r="Q20" s="269">
        <v>7.1458170000000001</v>
      </c>
      <c r="R20" s="269">
        <v>7.0316359999999998</v>
      </c>
      <c r="S20" s="269">
        <v>6.8371979999999999</v>
      </c>
      <c r="T20" s="269">
        <v>6.734248</v>
      </c>
      <c r="U20" s="269">
        <v>6.5336410000000003</v>
      </c>
      <c r="V20" s="269">
        <v>6.5354080000000003</v>
      </c>
      <c r="W20" s="269">
        <v>6.5385289999999996</v>
      </c>
      <c r="X20" s="269">
        <v>6.5412020000000002</v>
      </c>
      <c r="Y20" s="269">
        <v>6.5441659999999997</v>
      </c>
      <c r="Z20" s="269">
        <v>6.5441919999999998</v>
      </c>
      <c r="AA20" s="269">
        <v>6.5416629999999998</v>
      </c>
      <c r="AB20" s="269">
        <v>6.5396289999999997</v>
      </c>
      <c r="AC20" s="269">
        <v>6.5306360000000003</v>
      </c>
      <c r="AD20" s="269">
        <v>6.5318709999999998</v>
      </c>
      <c r="AE20" s="269">
        <v>6.5277070000000004</v>
      </c>
      <c r="AF20" s="270">
        <v>-7.5230000000000002E-3</v>
      </c>
      <c r="AG20" s="208"/>
    </row>
    <row r="21" spans="1:33" ht="15" customHeight="1" x14ac:dyDescent="0.2">
      <c r="A21" s="213" t="s">
        <v>137</v>
      </c>
      <c r="B21" s="268" t="s">
        <v>138</v>
      </c>
      <c r="C21" s="269">
        <v>2.4534539999999998</v>
      </c>
      <c r="D21" s="269">
        <v>2.4584619999999999</v>
      </c>
      <c r="E21" s="269">
        <v>2.5025629999999999</v>
      </c>
      <c r="F21" s="269">
        <v>2.5886840000000002</v>
      </c>
      <c r="G21" s="269">
        <v>2.579723</v>
      </c>
      <c r="H21" s="269">
        <v>2.556826</v>
      </c>
      <c r="I21" s="269">
        <v>2.5153810000000001</v>
      </c>
      <c r="J21" s="269">
        <v>2.4861960000000001</v>
      </c>
      <c r="K21" s="269">
        <v>2.4574240000000001</v>
      </c>
      <c r="L21" s="269">
        <v>2.4364599999999998</v>
      </c>
      <c r="M21" s="269">
        <v>2.4196759999999999</v>
      </c>
      <c r="N21" s="269">
        <v>2.4223810000000001</v>
      </c>
      <c r="O21" s="269">
        <v>2.4264060000000001</v>
      </c>
      <c r="P21" s="269">
        <v>2.4299979999999999</v>
      </c>
      <c r="Q21" s="269">
        <v>2.4353150000000001</v>
      </c>
      <c r="R21" s="269">
        <v>2.4235120000000001</v>
      </c>
      <c r="S21" s="269">
        <v>2.4101499999999998</v>
      </c>
      <c r="T21" s="269">
        <v>2.3862079999999999</v>
      </c>
      <c r="U21" s="269">
        <v>2.381421</v>
      </c>
      <c r="V21" s="269">
        <v>2.3661409999999998</v>
      </c>
      <c r="W21" s="269">
        <v>2.3694090000000001</v>
      </c>
      <c r="X21" s="269">
        <v>2.3626369999999999</v>
      </c>
      <c r="Y21" s="269">
        <v>2.357599</v>
      </c>
      <c r="Z21" s="269">
        <v>2.3544640000000001</v>
      </c>
      <c r="AA21" s="269">
        <v>2.343242</v>
      </c>
      <c r="AB21" s="269">
        <v>2.336414</v>
      </c>
      <c r="AC21" s="269">
        <v>2.3340749999999999</v>
      </c>
      <c r="AD21" s="269">
        <v>2.3209420000000001</v>
      </c>
      <c r="AE21" s="269">
        <v>2.309024</v>
      </c>
      <c r="AF21" s="270">
        <v>-2.1640000000000001E-3</v>
      </c>
      <c r="AG21" s="208"/>
    </row>
    <row r="22" spans="1:33" ht="15" customHeight="1" x14ac:dyDescent="0.2">
      <c r="A22" s="213" t="s">
        <v>139</v>
      </c>
      <c r="B22" s="268" t="s">
        <v>140</v>
      </c>
      <c r="C22" s="269">
        <v>4.8388049999999998</v>
      </c>
      <c r="D22" s="269">
        <v>5.0327409999999997</v>
      </c>
      <c r="E22" s="269">
        <v>4.9642150000000003</v>
      </c>
      <c r="F22" s="269">
        <v>4.9121420000000002</v>
      </c>
      <c r="G22" s="269">
        <v>4.8860520000000003</v>
      </c>
      <c r="H22" s="269">
        <v>4.8757210000000004</v>
      </c>
      <c r="I22" s="269">
        <v>4.7697370000000001</v>
      </c>
      <c r="J22" s="269">
        <v>4.7670009999999996</v>
      </c>
      <c r="K22" s="269">
        <v>4.7650350000000001</v>
      </c>
      <c r="L22" s="269">
        <v>4.7679150000000003</v>
      </c>
      <c r="M22" s="269">
        <v>4.7730139999999999</v>
      </c>
      <c r="N22" s="269">
        <v>4.7829480000000002</v>
      </c>
      <c r="O22" s="269">
        <v>4.7930339999999996</v>
      </c>
      <c r="P22" s="269">
        <v>4.8174720000000004</v>
      </c>
      <c r="Q22" s="269">
        <v>4.8185589999999996</v>
      </c>
      <c r="R22" s="269">
        <v>4.8266150000000003</v>
      </c>
      <c r="S22" s="269">
        <v>4.8344180000000003</v>
      </c>
      <c r="T22" s="269">
        <v>4.8440789999999998</v>
      </c>
      <c r="U22" s="269">
        <v>4.8579749999999997</v>
      </c>
      <c r="V22" s="269">
        <v>4.8927779999999998</v>
      </c>
      <c r="W22" s="269">
        <v>4.909179</v>
      </c>
      <c r="X22" s="269">
        <v>4.9259300000000001</v>
      </c>
      <c r="Y22" s="269">
        <v>4.9240259999999996</v>
      </c>
      <c r="Z22" s="269">
        <v>4.9320199999999996</v>
      </c>
      <c r="AA22" s="269">
        <v>4.970815</v>
      </c>
      <c r="AB22" s="269">
        <v>5.0192649999999999</v>
      </c>
      <c r="AC22" s="269">
        <v>5.1055200000000003</v>
      </c>
      <c r="AD22" s="269">
        <v>5.1544549999999996</v>
      </c>
      <c r="AE22" s="269">
        <v>5.1889159999999999</v>
      </c>
      <c r="AF22" s="270">
        <v>2.4979999999999998E-3</v>
      </c>
      <c r="AG22" s="208"/>
    </row>
    <row r="23" spans="1:33" ht="15" customHeight="1" x14ac:dyDescent="0.2">
      <c r="A23" s="213" t="s">
        <v>141</v>
      </c>
      <c r="B23" s="268" t="s">
        <v>142</v>
      </c>
      <c r="C23" s="269">
        <v>5.6228480000000003</v>
      </c>
      <c r="D23" s="269">
        <v>6.1255499999999996</v>
      </c>
      <c r="E23" s="269">
        <v>6.742159</v>
      </c>
      <c r="F23" s="269">
        <v>8.1732440000000004</v>
      </c>
      <c r="G23" s="269">
        <v>9.9076740000000001</v>
      </c>
      <c r="H23" s="269">
        <v>11.653165</v>
      </c>
      <c r="I23" s="269">
        <v>13.154488000000001</v>
      </c>
      <c r="J23" s="269">
        <v>14.209771999999999</v>
      </c>
      <c r="K23" s="269">
        <v>15.128234000000001</v>
      </c>
      <c r="L23" s="269">
        <v>15.78889</v>
      </c>
      <c r="M23" s="269">
        <v>16.442295000000001</v>
      </c>
      <c r="N23" s="269">
        <v>17.189572999999999</v>
      </c>
      <c r="O23" s="269">
        <v>17.791294000000001</v>
      </c>
      <c r="P23" s="269">
        <v>18.262888</v>
      </c>
      <c r="Q23" s="269">
        <v>18.746867999999999</v>
      </c>
      <c r="R23" s="269">
        <v>19.110621999999999</v>
      </c>
      <c r="S23" s="269">
        <v>19.414563999999999</v>
      </c>
      <c r="T23" s="269">
        <v>19.609310000000001</v>
      </c>
      <c r="U23" s="269">
        <v>19.90523</v>
      </c>
      <c r="V23" s="269">
        <v>20.063116000000001</v>
      </c>
      <c r="W23" s="269">
        <v>20.302187</v>
      </c>
      <c r="X23" s="269">
        <v>20.584305000000001</v>
      </c>
      <c r="Y23" s="269">
        <v>20.993839000000001</v>
      </c>
      <c r="Z23" s="269">
        <v>21.370591999999998</v>
      </c>
      <c r="AA23" s="269">
        <v>21.805226999999999</v>
      </c>
      <c r="AB23" s="269">
        <v>22.17202</v>
      </c>
      <c r="AC23" s="269">
        <v>22.539532000000001</v>
      </c>
      <c r="AD23" s="269">
        <v>22.840260000000001</v>
      </c>
      <c r="AE23" s="269">
        <v>23.283978999999999</v>
      </c>
      <c r="AF23" s="270">
        <v>5.2056999999999999E-2</v>
      </c>
      <c r="AG23" s="208"/>
    </row>
    <row r="24" spans="1:33" ht="15" customHeight="1" x14ac:dyDescent="0.2">
      <c r="A24" s="213" t="s">
        <v>143</v>
      </c>
      <c r="B24" s="268" t="s">
        <v>144</v>
      </c>
      <c r="C24" s="269">
        <v>1.8251299999999999</v>
      </c>
      <c r="D24" s="269">
        <v>1.2340370000000001</v>
      </c>
      <c r="E24" s="269">
        <v>0.92866899999999997</v>
      </c>
      <c r="F24" s="269">
        <v>0.80385700000000004</v>
      </c>
      <c r="G24" s="269">
        <v>0.90989799999999998</v>
      </c>
      <c r="H24" s="269">
        <v>0.90237000000000001</v>
      </c>
      <c r="I24" s="269">
        <v>0.84100299999999995</v>
      </c>
      <c r="J24" s="269">
        <v>0.82840100000000005</v>
      </c>
      <c r="K24" s="269">
        <v>0.83663500000000002</v>
      </c>
      <c r="L24" s="269">
        <v>0.83752599999999999</v>
      </c>
      <c r="M24" s="269">
        <v>0.71289000000000002</v>
      </c>
      <c r="N24" s="269">
        <v>0.708538</v>
      </c>
      <c r="O24" s="269">
        <v>0.71509</v>
      </c>
      <c r="P24" s="269">
        <v>0.70965400000000001</v>
      </c>
      <c r="Q24" s="269">
        <v>0.706237</v>
      </c>
      <c r="R24" s="269">
        <v>0.70395200000000002</v>
      </c>
      <c r="S24" s="269">
        <v>0.70483799999999996</v>
      </c>
      <c r="T24" s="269">
        <v>0.704036</v>
      </c>
      <c r="U24" s="269">
        <v>0.700627</v>
      </c>
      <c r="V24" s="269">
        <v>0.70272699999999999</v>
      </c>
      <c r="W24" s="269">
        <v>0.70044499999999998</v>
      </c>
      <c r="X24" s="269">
        <v>0.69992600000000005</v>
      </c>
      <c r="Y24" s="269">
        <v>0.70078099999999999</v>
      </c>
      <c r="Z24" s="269">
        <v>0.70064499999999996</v>
      </c>
      <c r="AA24" s="269">
        <v>0.67757400000000001</v>
      </c>
      <c r="AB24" s="269">
        <v>0.67462100000000003</v>
      </c>
      <c r="AC24" s="269">
        <v>0.67769199999999996</v>
      </c>
      <c r="AD24" s="269">
        <v>0.67827199999999999</v>
      </c>
      <c r="AE24" s="269">
        <v>0.67577299999999996</v>
      </c>
      <c r="AF24" s="270">
        <v>-3.4861999999999997E-2</v>
      </c>
      <c r="AG24" s="208"/>
    </row>
    <row r="25" spans="1:33" ht="15" customHeight="1" x14ac:dyDescent="0.2">
      <c r="A25" s="213" t="s">
        <v>145</v>
      </c>
      <c r="B25" s="267" t="s">
        <v>146</v>
      </c>
      <c r="C25" s="271">
        <v>104.764206</v>
      </c>
      <c r="D25" s="271">
        <v>105.6866</v>
      </c>
      <c r="E25" s="271">
        <v>106.951447</v>
      </c>
      <c r="F25" s="271">
        <v>108.029526</v>
      </c>
      <c r="G25" s="271">
        <v>109.803185</v>
      </c>
      <c r="H25" s="271">
        <v>110.474281</v>
      </c>
      <c r="I25" s="271">
        <v>111.29315200000001</v>
      </c>
      <c r="J25" s="271">
        <v>111.523239</v>
      </c>
      <c r="K25" s="271">
        <v>112.323662</v>
      </c>
      <c r="L25" s="271">
        <v>113.21151</v>
      </c>
      <c r="M25" s="271">
        <v>114.437622</v>
      </c>
      <c r="N25" s="271">
        <v>115.430359</v>
      </c>
      <c r="O25" s="271">
        <v>116.44259599999999</v>
      </c>
      <c r="P25" s="271">
        <v>117.35573599999999</v>
      </c>
      <c r="Q25" s="271">
        <v>117.95938099999999</v>
      </c>
      <c r="R25" s="271">
        <v>118.40920300000001</v>
      </c>
      <c r="S25" s="271">
        <v>118.580589</v>
      </c>
      <c r="T25" s="271">
        <v>118.766792</v>
      </c>
      <c r="U25" s="271">
        <v>118.68956</v>
      </c>
      <c r="V25" s="271">
        <v>118.765907</v>
      </c>
      <c r="W25" s="271">
        <v>119.423424</v>
      </c>
      <c r="X25" s="271">
        <v>120.01164199999999</v>
      </c>
      <c r="Y25" s="271">
        <v>120.741867</v>
      </c>
      <c r="Z25" s="271">
        <v>121.32109800000001</v>
      </c>
      <c r="AA25" s="271">
        <v>121.640175</v>
      </c>
      <c r="AB25" s="271">
        <v>122.05538199999999</v>
      </c>
      <c r="AC25" s="271">
        <v>122.67742200000001</v>
      </c>
      <c r="AD25" s="271">
        <v>123.396187</v>
      </c>
      <c r="AE25" s="271">
        <v>124.25406599999999</v>
      </c>
      <c r="AF25" s="272">
        <v>6.1120000000000002E-3</v>
      </c>
      <c r="AG25" s="208"/>
    </row>
    <row r="26" spans="1:33" ht="15" customHeight="1" x14ac:dyDescent="0.2">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row>
    <row r="27" spans="1:33" ht="15" customHeight="1" x14ac:dyDescent="0.2">
      <c r="B27" s="267" t="s">
        <v>38</v>
      </c>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row>
    <row r="28" spans="1:33" ht="15" customHeight="1" x14ac:dyDescent="0.2">
      <c r="A28" s="213" t="s">
        <v>147</v>
      </c>
      <c r="B28" s="268" t="s">
        <v>148</v>
      </c>
      <c r="C28" s="269">
        <v>13.824968</v>
      </c>
      <c r="D28" s="269">
        <v>14.777424999999999</v>
      </c>
      <c r="E28" s="269">
        <v>15.446031</v>
      </c>
      <c r="F28" s="269">
        <v>15.30518</v>
      </c>
      <c r="G28" s="269">
        <v>15.0045</v>
      </c>
      <c r="H28" s="269">
        <v>15.261106</v>
      </c>
      <c r="I28" s="269">
        <v>15.230433</v>
      </c>
      <c r="J28" s="269">
        <v>15.491680000000001</v>
      </c>
      <c r="K28" s="269">
        <v>15.589062999999999</v>
      </c>
      <c r="L28" s="269">
        <v>15.686406</v>
      </c>
      <c r="M28" s="269">
        <v>15.720078000000001</v>
      </c>
      <c r="N28" s="269">
        <v>15.538974</v>
      </c>
      <c r="O28" s="269">
        <v>15.709466000000001</v>
      </c>
      <c r="P28" s="269">
        <v>15.851457</v>
      </c>
      <c r="Q28" s="269">
        <v>15.843707</v>
      </c>
      <c r="R28" s="269">
        <v>15.807153</v>
      </c>
      <c r="S28" s="269">
        <v>15.874155999999999</v>
      </c>
      <c r="T28" s="269">
        <v>15.984639</v>
      </c>
      <c r="U28" s="269">
        <v>16.045517</v>
      </c>
      <c r="V28" s="269">
        <v>16.390509000000002</v>
      </c>
      <c r="W28" s="269">
        <v>16.327881000000001</v>
      </c>
      <c r="X28" s="269">
        <v>16.155360999999999</v>
      </c>
      <c r="Y28" s="269">
        <v>15.890744</v>
      </c>
      <c r="Z28" s="269">
        <v>15.766374000000001</v>
      </c>
      <c r="AA28" s="269">
        <v>15.490686</v>
      </c>
      <c r="AB28" s="269">
        <v>15.523277999999999</v>
      </c>
      <c r="AC28" s="269">
        <v>15.392778</v>
      </c>
      <c r="AD28" s="269">
        <v>15.059613000000001</v>
      </c>
      <c r="AE28" s="269">
        <v>14.806977</v>
      </c>
      <c r="AF28" s="270">
        <v>2.454E-3</v>
      </c>
      <c r="AG28" s="208"/>
    </row>
    <row r="29" spans="1:33" ht="15" customHeight="1" x14ac:dyDescent="0.2">
      <c r="A29" s="213" t="s">
        <v>149</v>
      </c>
      <c r="B29" s="268" t="s">
        <v>150</v>
      </c>
      <c r="C29" s="269">
        <v>4.758858</v>
      </c>
      <c r="D29" s="269">
        <v>4.8393420000000003</v>
      </c>
      <c r="E29" s="269">
        <v>4.0300890000000003</v>
      </c>
      <c r="F29" s="269">
        <v>4.0340949999999998</v>
      </c>
      <c r="G29" s="269">
        <v>4.0358739999999997</v>
      </c>
      <c r="H29" s="269">
        <v>3.9928560000000002</v>
      </c>
      <c r="I29" s="269">
        <v>3.9138630000000001</v>
      </c>
      <c r="J29" s="269">
        <v>3.8377659999999998</v>
      </c>
      <c r="K29" s="269">
        <v>3.8044229999999999</v>
      </c>
      <c r="L29" s="269">
        <v>3.8062960000000001</v>
      </c>
      <c r="M29" s="269">
        <v>3.7409319999999999</v>
      </c>
      <c r="N29" s="269">
        <v>3.7181160000000002</v>
      </c>
      <c r="O29" s="269">
        <v>3.6847699999999999</v>
      </c>
      <c r="P29" s="269">
        <v>3.6818710000000001</v>
      </c>
      <c r="Q29" s="269">
        <v>3.6705369999999999</v>
      </c>
      <c r="R29" s="269">
        <v>3.6813039999999999</v>
      </c>
      <c r="S29" s="269">
        <v>3.6850719999999999</v>
      </c>
      <c r="T29" s="269">
        <v>3.6928719999999999</v>
      </c>
      <c r="U29" s="269">
        <v>3.7024089999999998</v>
      </c>
      <c r="V29" s="269">
        <v>3.7233679999999998</v>
      </c>
      <c r="W29" s="269">
        <v>3.7186750000000002</v>
      </c>
      <c r="X29" s="269">
        <v>3.7253620000000001</v>
      </c>
      <c r="Y29" s="269">
        <v>3.7171259999999999</v>
      </c>
      <c r="Z29" s="269">
        <v>3.7475429999999998</v>
      </c>
      <c r="AA29" s="269">
        <v>3.7224379999999999</v>
      </c>
      <c r="AB29" s="269">
        <v>3.7441249999999999</v>
      </c>
      <c r="AC29" s="269">
        <v>3.8167680000000002</v>
      </c>
      <c r="AD29" s="269">
        <v>3.836668</v>
      </c>
      <c r="AE29" s="269">
        <v>3.7676440000000002</v>
      </c>
      <c r="AF29" s="270">
        <v>-8.3070000000000001E-3</v>
      </c>
      <c r="AG29" s="208"/>
    </row>
    <row r="30" spans="1:33" ht="15" customHeight="1" x14ac:dyDescent="0.2">
      <c r="A30" s="213" t="s">
        <v>151</v>
      </c>
      <c r="B30" s="268" t="s">
        <v>152</v>
      </c>
      <c r="C30" s="269">
        <v>2.981649</v>
      </c>
      <c r="D30" s="269">
        <v>2.8084820000000001</v>
      </c>
      <c r="E30" s="269">
        <v>2.4610690000000002</v>
      </c>
      <c r="F30" s="269">
        <v>2.35087</v>
      </c>
      <c r="G30" s="269">
        <v>2.2521100000000001</v>
      </c>
      <c r="H30" s="269">
        <v>2.1840480000000002</v>
      </c>
      <c r="I30" s="269">
        <v>2.0737390000000002</v>
      </c>
      <c r="J30" s="269">
        <v>2.0405530000000001</v>
      </c>
      <c r="K30" s="269">
        <v>2.0728650000000002</v>
      </c>
      <c r="L30" s="269">
        <v>2.0679400000000001</v>
      </c>
      <c r="M30" s="269">
        <v>2.1186799999999999</v>
      </c>
      <c r="N30" s="269">
        <v>2.137902</v>
      </c>
      <c r="O30" s="269">
        <v>2.141702</v>
      </c>
      <c r="P30" s="269">
        <v>2.125696</v>
      </c>
      <c r="Q30" s="269">
        <v>2.080384</v>
      </c>
      <c r="R30" s="269">
        <v>2.0793509999999999</v>
      </c>
      <c r="S30" s="269">
        <v>2.1369690000000001</v>
      </c>
      <c r="T30" s="269">
        <v>2.1100599999999998</v>
      </c>
      <c r="U30" s="269">
        <v>2.231398</v>
      </c>
      <c r="V30" s="269">
        <v>2.2567810000000001</v>
      </c>
      <c r="W30" s="269">
        <v>2.2697090000000002</v>
      </c>
      <c r="X30" s="269">
        <v>2.3180019999999999</v>
      </c>
      <c r="Y30" s="269">
        <v>2.4019599999999999</v>
      </c>
      <c r="Z30" s="269">
        <v>2.477401</v>
      </c>
      <c r="AA30" s="269">
        <v>2.5080589999999998</v>
      </c>
      <c r="AB30" s="269">
        <v>2.53545</v>
      </c>
      <c r="AC30" s="269">
        <v>2.5825819999999999</v>
      </c>
      <c r="AD30" s="269">
        <v>2.5992690000000001</v>
      </c>
      <c r="AE30" s="269">
        <v>2.6272039999999999</v>
      </c>
      <c r="AF30" s="270">
        <v>-4.5100000000000001E-3</v>
      </c>
      <c r="AG30" s="208"/>
    </row>
    <row r="31" spans="1:33" ht="12" x14ac:dyDescent="0.2">
      <c r="A31" s="213" t="s">
        <v>153</v>
      </c>
      <c r="B31" s="268" t="s">
        <v>154</v>
      </c>
      <c r="C31" s="269">
        <v>0.25367000000000001</v>
      </c>
      <c r="D31" s="269">
        <v>0.337121</v>
      </c>
      <c r="E31" s="269">
        <v>0.14549000000000001</v>
      </c>
      <c r="F31" s="269">
        <v>0.13084100000000001</v>
      </c>
      <c r="G31" s="269">
        <v>0.141319</v>
      </c>
      <c r="H31" s="269">
        <v>0.155275</v>
      </c>
      <c r="I31" s="269">
        <v>0.17730299999999999</v>
      </c>
      <c r="J31" s="269">
        <v>0.16914799999999999</v>
      </c>
      <c r="K31" s="269">
        <v>0.176284</v>
      </c>
      <c r="L31" s="269">
        <v>0.166932</v>
      </c>
      <c r="M31" s="269">
        <v>0.17031399999999999</v>
      </c>
      <c r="N31" s="269">
        <v>0.16933599999999999</v>
      </c>
      <c r="O31" s="269">
        <v>0.17039799999999999</v>
      </c>
      <c r="P31" s="269">
        <v>0.16594200000000001</v>
      </c>
      <c r="Q31" s="269">
        <v>0.16400500000000001</v>
      </c>
      <c r="R31" s="269">
        <v>0.163859</v>
      </c>
      <c r="S31" s="269">
        <v>0.167017</v>
      </c>
      <c r="T31" s="269">
        <v>0.16908000000000001</v>
      </c>
      <c r="U31" s="269">
        <v>0.17061399999999999</v>
      </c>
      <c r="V31" s="269">
        <v>0.166044</v>
      </c>
      <c r="W31" s="269">
        <v>0.16572100000000001</v>
      </c>
      <c r="X31" s="269">
        <v>0.16325200000000001</v>
      </c>
      <c r="Y31" s="269">
        <v>0.161465</v>
      </c>
      <c r="Z31" s="269">
        <v>0.15851699999999999</v>
      </c>
      <c r="AA31" s="269">
        <v>0.155057</v>
      </c>
      <c r="AB31" s="269">
        <v>0.154695</v>
      </c>
      <c r="AC31" s="269">
        <v>0.15764900000000001</v>
      </c>
      <c r="AD31" s="269">
        <v>0.15917999999999999</v>
      </c>
      <c r="AE31" s="269">
        <v>0.15726100000000001</v>
      </c>
      <c r="AF31" s="270">
        <v>-1.6931000000000002E-2</v>
      </c>
      <c r="AG31" s="208"/>
    </row>
    <row r="32" spans="1:33" ht="12" x14ac:dyDescent="0.2">
      <c r="A32" s="213" t="s">
        <v>155</v>
      </c>
      <c r="B32" s="267" t="s">
        <v>146</v>
      </c>
      <c r="C32" s="271">
        <v>21.819144999999999</v>
      </c>
      <c r="D32" s="271">
        <v>22.762371000000002</v>
      </c>
      <c r="E32" s="271">
        <v>22.08268</v>
      </c>
      <c r="F32" s="271">
        <v>21.820986000000001</v>
      </c>
      <c r="G32" s="271">
        <v>21.433803999999999</v>
      </c>
      <c r="H32" s="271">
        <v>21.593285000000002</v>
      </c>
      <c r="I32" s="271">
        <v>21.395336</v>
      </c>
      <c r="J32" s="271">
        <v>21.539145999999999</v>
      </c>
      <c r="K32" s="271">
        <v>21.642633</v>
      </c>
      <c r="L32" s="271">
        <v>21.727573</v>
      </c>
      <c r="M32" s="271">
        <v>21.750001999999999</v>
      </c>
      <c r="N32" s="271">
        <v>21.564329000000001</v>
      </c>
      <c r="O32" s="271">
        <v>21.706337000000001</v>
      </c>
      <c r="P32" s="271">
        <v>21.824964999999999</v>
      </c>
      <c r="Q32" s="271">
        <v>21.758633</v>
      </c>
      <c r="R32" s="271">
        <v>21.731667000000002</v>
      </c>
      <c r="S32" s="271">
        <v>21.863212999999998</v>
      </c>
      <c r="T32" s="271">
        <v>21.956651999999998</v>
      </c>
      <c r="U32" s="271">
        <v>22.149939</v>
      </c>
      <c r="V32" s="271">
        <v>22.536701000000001</v>
      </c>
      <c r="W32" s="271">
        <v>22.481985000000002</v>
      </c>
      <c r="X32" s="271">
        <v>22.361977</v>
      </c>
      <c r="Y32" s="271">
        <v>22.171295000000001</v>
      </c>
      <c r="Z32" s="271">
        <v>22.149836000000001</v>
      </c>
      <c r="AA32" s="271">
        <v>21.876242000000001</v>
      </c>
      <c r="AB32" s="271">
        <v>21.957547999999999</v>
      </c>
      <c r="AC32" s="271">
        <v>21.949777999999998</v>
      </c>
      <c r="AD32" s="271">
        <v>21.654731999999999</v>
      </c>
      <c r="AE32" s="271">
        <v>21.359085</v>
      </c>
      <c r="AF32" s="272">
        <v>-7.6099999999999996E-4</v>
      </c>
      <c r="AG32" s="208"/>
    </row>
    <row r="33" spans="1:33" ht="12" x14ac:dyDescent="0.2">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row>
    <row r="34" spans="1:33" ht="12" x14ac:dyDescent="0.2">
      <c r="B34" s="267" t="s">
        <v>43</v>
      </c>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row>
    <row r="35" spans="1:33" ht="12" x14ac:dyDescent="0.2">
      <c r="A35" s="213" t="s">
        <v>156</v>
      </c>
      <c r="B35" s="268" t="s">
        <v>157</v>
      </c>
      <c r="C35" s="269">
        <v>18.536159999999999</v>
      </c>
      <c r="D35" s="269">
        <v>19.040469999999999</v>
      </c>
      <c r="E35" s="269">
        <v>20.328047000000002</v>
      </c>
      <c r="F35" s="269">
        <v>20.579879999999999</v>
      </c>
      <c r="G35" s="269">
        <v>21.071783</v>
      </c>
      <c r="H35" s="269">
        <v>21.489708</v>
      </c>
      <c r="I35" s="269">
        <v>21.636562000000001</v>
      </c>
      <c r="J35" s="269">
        <v>21.880472000000001</v>
      </c>
      <c r="K35" s="269">
        <v>22.202881000000001</v>
      </c>
      <c r="L35" s="269">
        <v>22.327625000000001</v>
      </c>
      <c r="M35" s="269">
        <v>22.464676000000001</v>
      </c>
      <c r="N35" s="269">
        <v>22.515352</v>
      </c>
      <c r="O35" s="269">
        <v>22.756022999999999</v>
      </c>
      <c r="P35" s="269">
        <v>22.978777000000001</v>
      </c>
      <c r="Q35" s="269">
        <v>23.076605000000001</v>
      </c>
      <c r="R35" s="269">
        <v>23.112068000000001</v>
      </c>
      <c r="S35" s="269">
        <v>23.121672</v>
      </c>
      <c r="T35" s="269">
        <v>23.267797000000002</v>
      </c>
      <c r="U35" s="269">
        <v>23.053844000000002</v>
      </c>
      <c r="V35" s="269">
        <v>23.139195999999998</v>
      </c>
      <c r="W35" s="269">
        <v>23.210156999999999</v>
      </c>
      <c r="X35" s="269">
        <v>23.236941999999999</v>
      </c>
      <c r="Y35" s="269">
        <v>23.218385999999999</v>
      </c>
      <c r="Z35" s="269">
        <v>23.136253</v>
      </c>
      <c r="AA35" s="269">
        <v>22.799206000000002</v>
      </c>
      <c r="AB35" s="269">
        <v>22.530909999999999</v>
      </c>
      <c r="AC35" s="269">
        <v>22.513947999999999</v>
      </c>
      <c r="AD35" s="269">
        <v>22.402639000000001</v>
      </c>
      <c r="AE35" s="269">
        <v>21.931286</v>
      </c>
      <c r="AF35" s="270">
        <v>6.025E-3</v>
      </c>
      <c r="AG35" s="208"/>
    </row>
    <row r="36" spans="1:33" ht="12" x14ac:dyDescent="0.2">
      <c r="A36" s="213" t="s">
        <v>158</v>
      </c>
      <c r="B36" s="268" t="s">
        <v>152</v>
      </c>
      <c r="C36" s="269">
        <v>7.1570140000000002</v>
      </c>
      <c r="D36" s="269">
        <v>7.945881</v>
      </c>
      <c r="E36" s="269">
        <v>7.9438149999999998</v>
      </c>
      <c r="F36" s="269">
        <v>8.3370300000000004</v>
      </c>
      <c r="G36" s="269">
        <v>8.8427430000000005</v>
      </c>
      <c r="H36" s="269">
        <v>9.2638459999999991</v>
      </c>
      <c r="I36" s="269">
        <v>9.6647580000000008</v>
      </c>
      <c r="J36" s="269">
        <v>10.022475999999999</v>
      </c>
      <c r="K36" s="269">
        <v>10.671082</v>
      </c>
      <c r="L36" s="269">
        <v>11.372363</v>
      </c>
      <c r="M36" s="269">
        <v>12.069704</v>
      </c>
      <c r="N36" s="269">
        <v>12.747916999999999</v>
      </c>
      <c r="O36" s="269">
        <v>13.325286999999999</v>
      </c>
      <c r="P36" s="269">
        <v>13.720262999999999</v>
      </c>
      <c r="Q36" s="269">
        <v>13.973807000000001</v>
      </c>
      <c r="R36" s="269">
        <v>14.186524</v>
      </c>
      <c r="S36" s="269">
        <v>14.301539</v>
      </c>
      <c r="T36" s="269">
        <v>14.335634000000001</v>
      </c>
      <c r="U36" s="269">
        <v>14.360343</v>
      </c>
      <c r="V36" s="269">
        <v>14.349729</v>
      </c>
      <c r="W36" s="269">
        <v>14.358644</v>
      </c>
      <c r="X36" s="269">
        <v>14.365799000000001</v>
      </c>
      <c r="Y36" s="269">
        <v>14.408306</v>
      </c>
      <c r="Z36" s="269">
        <v>14.392715000000001</v>
      </c>
      <c r="AA36" s="269">
        <v>14.375298000000001</v>
      </c>
      <c r="AB36" s="269">
        <v>14.355017999999999</v>
      </c>
      <c r="AC36" s="269">
        <v>14.358720999999999</v>
      </c>
      <c r="AD36" s="269">
        <v>14.323404</v>
      </c>
      <c r="AE36" s="269">
        <v>14.304577</v>
      </c>
      <c r="AF36" s="270">
        <v>2.504E-2</v>
      </c>
      <c r="AG36" s="208"/>
    </row>
    <row r="37" spans="1:33" ht="12" x14ac:dyDescent="0.2">
      <c r="A37" s="213" t="s">
        <v>159</v>
      </c>
      <c r="B37" s="268" t="s">
        <v>160</v>
      </c>
      <c r="C37" s="269">
        <v>2.1545730000000001</v>
      </c>
      <c r="D37" s="269">
        <v>2.1435559999999998</v>
      </c>
      <c r="E37" s="269">
        <v>2.7799659999999999</v>
      </c>
      <c r="F37" s="269">
        <v>2.7159759999999999</v>
      </c>
      <c r="G37" s="269">
        <v>2.8481350000000001</v>
      </c>
      <c r="H37" s="269">
        <v>2.8107069999999998</v>
      </c>
      <c r="I37" s="269">
        <v>2.8227359999999999</v>
      </c>
      <c r="J37" s="269">
        <v>2.8087870000000001</v>
      </c>
      <c r="K37" s="269">
        <v>2.8101069999999999</v>
      </c>
      <c r="L37" s="269">
        <v>2.838428</v>
      </c>
      <c r="M37" s="269">
        <v>2.8912900000000001</v>
      </c>
      <c r="N37" s="269">
        <v>2.8190089999999999</v>
      </c>
      <c r="O37" s="269">
        <v>2.7945600000000002</v>
      </c>
      <c r="P37" s="269">
        <v>2.8213910000000002</v>
      </c>
      <c r="Q37" s="269">
        <v>2.7845870000000001</v>
      </c>
      <c r="R37" s="269">
        <v>2.726998</v>
      </c>
      <c r="S37" s="269">
        <v>2.7707769999999998</v>
      </c>
      <c r="T37" s="269">
        <v>2.712615</v>
      </c>
      <c r="U37" s="269">
        <v>2.7229890000000001</v>
      </c>
      <c r="V37" s="269">
        <v>2.7082160000000002</v>
      </c>
      <c r="W37" s="269">
        <v>2.723382</v>
      </c>
      <c r="X37" s="269">
        <v>2.6906240000000001</v>
      </c>
      <c r="Y37" s="269">
        <v>2.6948310000000002</v>
      </c>
      <c r="Z37" s="269">
        <v>2.703859</v>
      </c>
      <c r="AA37" s="269">
        <v>2.6886749999999999</v>
      </c>
      <c r="AB37" s="269">
        <v>2.682404</v>
      </c>
      <c r="AC37" s="269">
        <v>2.7056499999999999</v>
      </c>
      <c r="AD37" s="269">
        <v>2.707865</v>
      </c>
      <c r="AE37" s="269">
        <v>2.7239949999999999</v>
      </c>
      <c r="AF37" s="270">
        <v>8.4100000000000008E-3</v>
      </c>
      <c r="AG37" s="208"/>
    </row>
    <row r="38" spans="1:33" ht="12" x14ac:dyDescent="0.2">
      <c r="A38" s="213" t="s">
        <v>161</v>
      </c>
      <c r="B38" s="267" t="s">
        <v>146</v>
      </c>
      <c r="C38" s="271">
        <v>27.847746000000001</v>
      </c>
      <c r="D38" s="271">
        <v>29.129908</v>
      </c>
      <c r="E38" s="271">
        <v>31.051828</v>
      </c>
      <c r="F38" s="271">
        <v>31.632887</v>
      </c>
      <c r="G38" s="271">
        <v>32.762661000000001</v>
      </c>
      <c r="H38" s="271">
        <v>33.564261999999999</v>
      </c>
      <c r="I38" s="271">
        <v>34.124054000000001</v>
      </c>
      <c r="J38" s="271">
        <v>34.711734999999997</v>
      </c>
      <c r="K38" s="271">
        <v>35.684071000000003</v>
      </c>
      <c r="L38" s="271">
        <v>36.538418</v>
      </c>
      <c r="M38" s="271">
        <v>37.425666999999997</v>
      </c>
      <c r="N38" s="271">
        <v>38.082275000000003</v>
      </c>
      <c r="O38" s="271">
        <v>38.875869999999999</v>
      </c>
      <c r="P38" s="271">
        <v>39.520432</v>
      </c>
      <c r="Q38" s="271">
        <v>39.834999000000003</v>
      </c>
      <c r="R38" s="271">
        <v>40.025588999999997</v>
      </c>
      <c r="S38" s="271">
        <v>40.193984999999998</v>
      </c>
      <c r="T38" s="271">
        <v>40.316048000000002</v>
      </c>
      <c r="U38" s="271">
        <v>40.137177000000001</v>
      </c>
      <c r="V38" s="271">
        <v>40.197144000000002</v>
      </c>
      <c r="W38" s="271">
        <v>40.292183000000001</v>
      </c>
      <c r="X38" s="271">
        <v>40.293365000000001</v>
      </c>
      <c r="Y38" s="271">
        <v>40.321525999999999</v>
      </c>
      <c r="Z38" s="271">
        <v>40.232826000000003</v>
      </c>
      <c r="AA38" s="271">
        <v>39.863177999999998</v>
      </c>
      <c r="AB38" s="271">
        <v>39.568333000000003</v>
      </c>
      <c r="AC38" s="271">
        <v>39.578319999999998</v>
      </c>
      <c r="AD38" s="271">
        <v>39.433909999999997</v>
      </c>
      <c r="AE38" s="271">
        <v>38.959857999999997</v>
      </c>
      <c r="AF38" s="272">
        <v>1.2064E-2</v>
      </c>
      <c r="AG38" s="208"/>
    </row>
    <row r="39" spans="1:33" ht="12" x14ac:dyDescent="0.2">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row>
    <row r="40" spans="1:33" ht="12" x14ac:dyDescent="0.2">
      <c r="A40" s="213" t="s">
        <v>162</v>
      </c>
      <c r="B40" s="267" t="s">
        <v>163</v>
      </c>
      <c r="C40" s="271">
        <v>-0.45786100000000002</v>
      </c>
      <c r="D40" s="271">
        <v>0.97528999999999999</v>
      </c>
      <c r="E40" s="271">
        <v>0.42364299999999999</v>
      </c>
      <c r="F40" s="271">
        <v>0.46440300000000001</v>
      </c>
      <c r="G40" s="271">
        <v>0.459312</v>
      </c>
      <c r="H40" s="271">
        <v>0.42448399999999997</v>
      </c>
      <c r="I40" s="271">
        <v>0.43044700000000002</v>
      </c>
      <c r="J40" s="271">
        <v>0.29497099999999998</v>
      </c>
      <c r="K40" s="271">
        <v>0.32553500000000002</v>
      </c>
      <c r="L40" s="271">
        <v>0.40085599999999999</v>
      </c>
      <c r="M40" s="271">
        <v>0.44950899999999999</v>
      </c>
      <c r="N40" s="271">
        <v>0.44732699999999997</v>
      </c>
      <c r="O40" s="271">
        <v>0.45370500000000002</v>
      </c>
      <c r="P40" s="271">
        <v>0.53214300000000003</v>
      </c>
      <c r="Q40" s="271">
        <v>0.48624000000000001</v>
      </c>
      <c r="R40" s="271">
        <v>0.46405000000000002</v>
      </c>
      <c r="S40" s="271">
        <v>0.455482</v>
      </c>
      <c r="T40" s="271">
        <v>0.45082899999999998</v>
      </c>
      <c r="U40" s="271">
        <v>0.45003500000000002</v>
      </c>
      <c r="V40" s="271">
        <v>0.45556999999999997</v>
      </c>
      <c r="W40" s="271">
        <v>0.44808999999999999</v>
      </c>
      <c r="X40" s="271">
        <v>0.43851499999999999</v>
      </c>
      <c r="Y40" s="271">
        <v>0.440971</v>
      </c>
      <c r="Z40" s="271">
        <v>0.54706600000000005</v>
      </c>
      <c r="AA40" s="271">
        <v>0.47692499999999999</v>
      </c>
      <c r="AB40" s="271">
        <v>0.61267499999999997</v>
      </c>
      <c r="AC40" s="271">
        <v>0.56340400000000002</v>
      </c>
      <c r="AD40" s="271">
        <v>0.51369900000000002</v>
      </c>
      <c r="AE40" s="271">
        <v>0.713924</v>
      </c>
      <c r="AF40" s="272" t="s">
        <v>635</v>
      </c>
      <c r="AG40" s="208"/>
    </row>
    <row r="41" spans="1:33" ht="12" x14ac:dyDescent="0.2">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row>
    <row r="42" spans="1:33" ht="12" x14ac:dyDescent="0.2">
      <c r="B42" s="267" t="s">
        <v>165</v>
      </c>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row>
    <row r="43" spans="1:33" ht="12" x14ac:dyDescent="0.2">
      <c r="A43" s="213" t="s">
        <v>166</v>
      </c>
      <c r="B43" s="268" t="s">
        <v>167</v>
      </c>
      <c r="C43" s="269">
        <v>36.816775999999997</v>
      </c>
      <c r="D43" s="269">
        <v>36.981636000000002</v>
      </c>
      <c r="E43" s="269">
        <v>36.540515999999997</v>
      </c>
      <c r="F43" s="269">
        <v>36.382579999999997</v>
      </c>
      <c r="G43" s="269">
        <v>36.236435</v>
      </c>
      <c r="H43" s="269">
        <v>36.093871999999998</v>
      </c>
      <c r="I43" s="269">
        <v>35.925086999999998</v>
      </c>
      <c r="J43" s="269">
        <v>35.71246</v>
      </c>
      <c r="K43" s="269">
        <v>35.460438000000003</v>
      </c>
      <c r="L43" s="269">
        <v>35.244152</v>
      </c>
      <c r="M43" s="269">
        <v>35.085304000000001</v>
      </c>
      <c r="N43" s="269">
        <v>34.948363999999998</v>
      </c>
      <c r="O43" s="269">
        <v>34.868290000000002</v>
      </c>
      <c r="P43" s="269">
        <v>34.774864000000001</v>
      </c>
      <c r="Q43" s="269">
        <v>34.660747999999998</v>
      </c>
      <c r="R43" s="269">
        <v>34.614303999999997</v>
      </c>
      <c r="S43" s="269">
        <v>34.581386999999999</v>
      </c>
      <c r="T43" s="269">
        <v>34.574551</v>
      </c>
      <c r="U43" s="269">
        <v>34.635840999999999</v>
      </c>
      <c r="V43" s="269">
        <v>34.700854999999997</v>
      </c>
      <c r="W43" s="269">
        <v>34.772815999999999</v>
      </c>
      <c r="X43" s="269">
        <v>34.843960000000003</v>
      </c>
      <c r="Y43" s="269">
        <v>34.938003999999999</v>
      </c>
      <c r="Z43" s="269">
        <v>35.050570999999998</v>
      </c>
      <c r="AA43" s="269">
        <v>35.202903999999997</v>
      </c>
      <c r="AB43" s="269">
        <v>35.394215000000003</v>
      </c>
      <c r="AC43" s="269">
        <v>35.548606999999997</v>
      </c>
      <c r="AD43" s="269">
        <v>35.727843999999997</v>
      </c>
      <c r="AE43" s="269">
        <v>35.995078999999997</v>
      </c>
      <c r="AF43" s="270">
        <v>-8.0599999999999997E-4</v>
      </c>
      <c r="AG43" s="208"/>
    </row>
    <row r="44" spans="1:33" ht="12" x14ac:dyDescent="0.2">
      <c r="A44" s="213" t="s">
        <v>168</v>
      </c>
      <c r="B44" s="268" t="s">
        <v>152</v>
      </c>
      <c r="C44" s="269">
        <v>33.183849000000002</v>
      </c>
      <c r="D44" s="269">
        <v>31.975372</v>
      </c>
      <c r="E44" s="269">
        <v>30.744192000000002</v>
      </c>
      <c r="F44" s="269">
        <v>30.454858999999999</v>
      </c>
      <c r="G44" s="269">
        <v>30.362862</v>
      </c>
      <c r="H44" s="269">
        <v>29.860353</v>
      </c>
      <c r="I44" s="269">
        <v>29.690902999999999</v>
      </c>
      <c r="J44" s="269">
        <v>29.540801999999999</v>
      </c>
      <c r="K44" s="269">
        <v>29.285072</v>
      </c>
      <c r="L44" s="269">
        <v>29.002974999999999</v>
      </c>
      <c r="M44" s="269">
        <v>28.867509999999999</v>
      </c>
      <c r="N44" s="269">
        <v>28.778568</v>
      </c>
      <c r="O44" s="269">
        <v>28.707445</v>
      </c>
      <c r="P44" s="269">
        <v>28.712893000000001</v>
      </c>
      <c r="Q44" s="269">
        <v>28.819685</v>
      </c>
      <c r="R44" s="269">
        <v>28.978542000000001</v>
      </c>
      <c r="S44" s="269">
        <v>29.210225999999999</v>
      </c>
      <c r="T44" s="269">
        <v>29.397072000000001</v>
      </c>
      <c r="U44" s="269">
        <v>29.632147</v>
      </c>
      <c r="V44" s="269">
        <v>29.788446</v>
      </c>
      <c r="W44" s="269">
        <v>29.983868000000001</v>
      </c>
      <c r="X44" s="269">
        <v>30.153929000000002</v>
      </c>
      <c r="Y44" s="269">
        <v>30.279633</v>
      </c>
      <c r="Z44" s="269">
        <v>30.429348000000001</v>
      </c>
      <c r="AA44" s="269">
        <v>30.410451999999999</v>
      </c>
      <c r="AB44" s="269">
        <v>30.539183000000001</v>
      </c>
      <c r="AC44" s="269">
        <v>30.747510999999999</v>
      </c>
      <c r="AD44" s="269">
        <v>30.902692999999999</v>
      </c>
      <c r="AE44" s="269">
        <v>31.130542999999999</v>
      </c>
      <c r="AF44" s="270">
        <v>-2.2790000000000002E-3</v>
      </c>
      <c r="AG44" s="208"/>
    </row>
    <row r="45" spans="1:33" ht="12" x14ac:dyDescent="0.2">
      <c r="A45" s="213" t="s">
        <v>169</v>
      </c>
      <c r="B45" s="268" t="s">
        <v>170</v>
      </c>
      <c r="C45" s="269">
        <v>9.694483</v>
      </c>
      <c r="D45" s="269">
        <v>9.0405219999999993</v>
      </c>
      <c r="E45" s="269">
        <v>9.4110289999999992</v>
      </c>
      <c r="F45" s="269">
        <v>8.6470579999999995</v>
      </c>
      <c r="G45" s="269">
        <v>7.5168629999999999</v>
      </c>
      <c r="H45" s="269">
        <v>6.5015349999999996</v>
      </c>
      <c r="I45" s="269">
        <v>5.5293720000000004</v>
      </c>
      <c r="J45" s="269">
        <v>4.8016839999999998</v>
      </c>
      <c r="K45" s="269">
        <v>4.3969440000000004</v>
      </c>
      <c r="L45" s="269">
        <v>4.3077800000000002</v>
      </c>
      <c r="M45" s="269">
        <v>4.2720849999999997</v>
      </c>
      <c r="N45" s="269">
        <v>4.3385850000000001</v>
      </c>
      <c r="O45" s="269">
        <v>4.2996169999999996</v>
      </c>
      <c r="P45" s="269">
        <v>4.3025219999999997</v>
      </c>
      <c r="Q45" s="269">
        <v>4.2609709999999996</v>
      </c>
      <c r="R45" s="269">
        <v>4.1610040000000001</v>
      </c>
      <c r="S45" s="269">
        <v>4.0027169999999996</v>
      </c>
      <c r="T45" s="269">
        <v>3.909357</v>
      </c>
      <c r="U45" s="269">
        <v>3.8068559999999998</v>
      </c>
      <c r="V45" s="269">
        <v>3.8240850000000002</v>
      </c>
      <c r="W45" s="269">
        <v>3.8151120000000001</v>
      </c>
      <c r="X45" s="269">
        <v>3.7632509999999999</v>
      </c>
      <c r="Y45" s="269">
        <v>3.6459890000000001</v>
      </c>
      <c r="Z45" s="269">
        <v>3.548136</v>
      </c>
      <c r="AA45" s="269">
        <v>3.4636490000000002</v>
      </c>
      <c r="AB45" s="269">
        <v>3.4229319999999999</v>
      </c>
      <c r="AC45" s="269">
        <v>3.3332199999999998</v>
      </c>
      <c r="AD45" s="269">
        <v>3.3112200000000001</v>
      </c>
      <c r="AE45" s="269">
        <v>3.208326</v>
      </c>
      <c r="AF45" s="270">
        <v>-3.8723E-2</v>
      </c>
      <c r="AG45" s="208"/>
    </row>
    <row r="46" spans="1:33" ht="12" x14ac:dyDescent="0.2">
      <c r="A46" s="213" t="s">
        <v>171</v>
      </c>
      <c r="B46" s="268" t="s">
        <v>136</v>
      </c>
      <c r="C46" s="269">
        <v>8.0646540000000009</v>
      </c>
      <c r="D46" s="269">
        <v>8.1872109999999996</v>
      </c>
      <c r="E46" s="269">
        <v>8.2466290000000004</v>
      </c>
      <c r="F46" s="269">
        <v>8.1719659999999994</v>
      </c>
      <c r="G46" s="269">
        <v>8.0928570000000004</v>
      </c>
      <c r="H46" s="269">
        <v>8.0927190000000007</v>
      </c>
      <c r="I46" s="269">
        <v>7.9974689999999997</v>
      </c>
      <c r="J46" s="269">
        <v>7.9973400000000003</v>
      </c>
      <c r="K46" s="269">
        <v>7.9187440000000002</v>
      </c>
      <c r="L46" s="269">
        <v>7.9187969999999996</v>
      </c>
      <c r="M46" s="269">
        <v>7.9188850000000004</v>
      </c>
      <c r="N46" s="269">
        <v>7.47281</v>
      </c>
      <c r="O46" s="269">
        <v>7.4032179999999999</v>
      </c>
      <c r="P46" s="269">
        <v>7.3139329999999996</v>
      </c>
      <c r="Q46" s="269">
        <v>7.1458170000000001</v>
      </c>
      <c r="R46" s="269">
        <v>7.0316359999999998</v>
      </c>
      <c r="S46" s="269">
        <v>6.8371979999999999</v>
      </c>
      <c r="T46" s="269">
        <v>6.734248</v>
      </c>
      <c r="U46" s="269">
        <v>6.5336410000000003</v>
      </c>
      <c r="V46" s="269">
        <v>6.5354080000000003</v>
      </c>
      <c r="W46" s="269">
        <v>6.5385289999999996</v>
      </c>
      <c r="X46" s="269">
        <v>6.5412020000000002</v>
      </c>
      <c r="Y46" s="269">
        <v>6.5441659999999997</v>
      </c>
      <c r="Z46" s="269">
        <v>6.5441919999999998</v>
      </c>
      <c r="AA46" s="269">
        <v>6.5416629999999998</v>
      </c>
      <c r="AB46" s="269">
        <v>6.5396289999999997</v>
      </c>
      <c r="AC46" s="269">
        <v>6.5306360000000003</v>
      </c>
      <c r="AD46" s="269">
        <v>6.5318709999999998</v>
      </c>
      <c r="AE46" s="269">
        <v>6.5277070000000004</v>
      </c>
      <c r="AF46" s="270">
        <v>-7.5230000000000002E-3</v>
      </c>
      <c r="AG46" s="208"/>
    </row>
    <row r="47" spans="1:33" ht="12" x14ac:dyDescent="0.2">
      <c r="A47" s="213" t="s">
        <v>172</v>
      </c>
      <c r="B47" s="268" t="s">
        <v>138</v>
      </c>
      <c r="C47" s="269">
        <v>2.4534539999999998</v>
      </c>
      <c r="D47" s="269">
        <v>2.4584619999999999</v>
      </c>
      <c r="E47" s="269">
        <v>2.5025629999999999</v>
      </c>
      <c r="F47" s="269">
        <v>2.5886840000000002</v>
      </c>
      <c r="G47" s="269">
        <v>2.579723</v>
      </c>
      <c r="H47" s="269">
        <v>2.556826</v>
      </c>
      <c r="I47" s="269">
        <v>2.5153810000000001</v>
      </c>
      <c r="J47" s="269">
        <v>2.4861960000000001</v>
      </c>
      <c r="K47" s="269">
        <v>2.4574240000000001</v>
      </c>
      <c r="L47" s="269">
        <v>2.4364599999999998</v>
      </c>
      <c r="M47" s="269">
        <v>2.4196759999999999</v>
      </c>
      <c r="N47" s="269">
        <v>2.4223810000000001</v>
      </c>
      <c r="O47" s="269">
        <v>2.4264060000000001</v>
      </c>
      <c r="P47" s="269">
        <v>2.4299979999999999</v>
      </c>
      <c r="Q47" s="269">
        <v>2.4353150000000001</v>
      </c>
      <c r="R47" s="269">
        <v>2.4235120000000001</v>
      </c>
      <c r="S47" s="269">
        <v>2.4101499999999998</v>
      </c>
      <c r="T47" s="269">
        <v>2.3862079999999999</v>
      </c>
      <c r="U47" s="269">
        <v>2.381421</v>
      </c>
      <c r="V47" s="269">
        <v>2.3661409999999998</v>
      </c>
      <c r="W47" s="269">
        <v>2.3694090000000001</v>
      </c>
      <c r="X47" s="269">
        <v>2.3626369999999999</v>
      </c>
      <c r="Y47" s="269">
        <v>2.357599</v>
      </c>
      <c r="Z47" s="269">
        <v>2.3544640000000001</v>
      </c>
      <c r="AA47" s="269">
        <v>2.343242</v>
      </c>
      <c r="AB47" s="269">
        <v>2.336414</v>
      </c>
      <c r="AC47" s="269">
        <v>2.3340749999999999</v>
      </c>
      <c r="AD47" s="269">
        <v>2.3209420000000001</v>
      </c>
      <c r="AE47" s="269">
        <v>2.309024</v>
      </c>
      <c r="AF47" s="270">
        <v>-2.1640000000000001E-3</v>
      </c>
      <c r="AG47" s="208"/>
    </row>
    <row r="48" spans="1:33" ht="12" x14ac:dyDescent="0.2">
      <c r="A48" s="213" t="s">
        <v>173</v>
      </c>
      <c r="B48" s="268" t="s">
        <v>174</v>
      </c>
      <c r="C48" s="269">
        <v>3.086376</v>
      </c>
      <c r="D48" s="269">
        <v>3.2750919999999999</v>
      </c>
      <c r="E48" s="269">
        <v>3.0971489999999999</v>
      </c>
      <c r="F48" s="269">
        <v>3.077337</v>
      </c>
      <c r="G48" s="269">
        <v>3.0571389999999998</v>
      </c>
      <c r="H48" s="269">
        <v>3.0452159999999999</v>
      </c>
      <c r="I48" s="269">
        <v>3.037763</v>
      </c>
      <c r="J48" s="269">
        <v>3.0313680000000001</v>
      </c>
      <c r="K48" s="269">
        <v>3.0259330000000002</v>
      </c>
      <c r="L48" s="269">
        <v>3.0254590000000001</v>
      </c>
      <c r="M48" s="269">
        <v>3.0276860000000001</v>
      </c>
      <c r="N48" s="269">
        <v>3.034011</v>
      </c>
      <c r="O48" s="269">
        <v>3.0408620000000002</v>
      </c>
      <c r="P48" s="269">
        <v>3.0527120000000001</v>
      </c>
      <c r="Q48" s="269">
        <v>3.0502639999999999</v>
      </c>
      <c r="R48" s="269">
        <v>3.0545429999999998</v>
      </c>
      <c r="S48" s="269">
        <v>3.0583879999999999</v>
      </c>
      <c r="T48" s="269">
        <v>3.063898</v>
      </c>
      <c r="U48" s="269">
        <v>3.0734149999999998</v>
      </c>
      <c r="V48" s="269">
        <v>3.0928680000000002</v>
      </c>
      <c r="W48" s="269">
        <v>3.1042909999999999</v>
      </c>
      <c r="X48" s="269">
        <v>3.1158239999999999</v>
      </c>
      <c r="Y48" s="269">
        <v>3.11755</v>
      </c>
      <c r="Z48" s="269">
        <v>3.1225860000000001</v>
      </c>
      <c r="AA48" s="269">
        <v>3.1411410000000002</v>
      </c>
      <c r="AB48" s="269">
        <v>3.1599710000000001</v>
      </c>
      <c r="AC48" s="269">
        <v>3.1829179999999999</v>
      </c>
      <c r="AD48" s="269">
        <v>3.2009940000000001</v>
      </c>
      <c r="AE48" s="269">
        <v>3.21923</v>
      </c>
      <c r="AF48" s="270">
        <v>1.506E-3</v>
      </c>
      <c r="AG48" s="208"/>
    </row>
    <row r="49" spans="1:33" ht="12" x14ac:dyDescent="0.2">
      <c r="A49" s="213" t="s">
        <v>175</v>
      </c>
      <c r="B49" s="268" t="s">
        <v>142</v>
      </c>
      <c r="C49" s="269">
        <v>5.6228480000000003</v>
      </c>
      <c r="D49" s="269">
        <v>6.1255499999999996</v>
      </c>
      <c r="E49" s="269">
        <v>6.742159</v>
      </c>
      <c r="F49" s="269">
        <v>8.1732440000000004</v>
      </c>
      <c r="G49" s="269">
        <v>9.9076740000000001</v>
      </c>
      <c r="H49" s="269">
        <v>11.653165</v>
      </c>
      <c r="I49" s="269">
        <v>13.154488000000001</v>
      </c>
      <c r="J49" s="269">
        <v>14.209771999999999</v>
      </c>
      <c r="K49" s="269">
        <v>15.128234000000001</v>
      </c>
      <c r="L49" s="269">
        <v>15.78889</v>
      </c>
      <c r="M49" s="269">
        <v>16.442295000000001</v>
      </c>
      <c r="N49" s="269">
        <v>17.189572999999999</v>
      </c>
      <c r="O49" s="269">
        <v>17.791294000000001</v>
      </c>
      <c r="P49" s="269">
        <v>18.262888</v>
      </c>
      <c r="Q49" s="269">
        <v>18.746867999999999</v>
      </c>
      <c r="R49" s="269">
        <v>19.110621999999999</v>
      </c>
      <c r="S49" s="269">
        <v>19.414563999999999</v>
      </c>
      <c r="T49" s="269">
        <v>19.609310000000001</v>
      </c>
      <c r="U49" s="269">
        <v>19.90523</v>
      </c>
      <c r="V49" s="269">
        <v>20.063116000000001</v>
      </c>
      <c r="W49" s="269">
        <v>20.302187</v>
      </c>
      <c r="X49" s="269">
        <v>20.584305000000001</v>
      </c>
      <c r="Y49" s="269">
        <v>20.993839000000001</v>
      </c>
      <c r="Z49" s="269">
        <v>21.370591999999998</v>
      </c>
      <c r="AA49" s="269">
        <v>21.805226999999999</v>
      </c>
      <c r="AB49" s="269">
        <v>22.17202</v>
      </c>
      <c r="AC49" s="269">
        <v>22.539532000000001</v>
      </c>
      <c r="AD49" s="269">
        <v>22.840260000000001</v>
      </c>
      <c r="AE49" s="269">
        <v>23.283978999999999</v>
      </c>
      <c r="AF49" s="270">
        <v>5.2056999999999999E-2</v>
      </c>
      <c r="AG49" s="208"/>
    </row>
    <row r="50" spans="1:33" ht="15" customHeight="1" x14ac:dyDescent="0.2">
      <c r="A50" s="213" t="s">
        <v>176</v>
      </c>
      <c r="B50" s="268" t="s">
        <v>177</v>
      </c>
      <c r="C50" s="269">
        <v>0.271036</v>
      </c>
      <c r="D50" s="269">
        <v>0.29992400000000002</v>
      </c>
      <c r="E50" s="269">
        <v>0.27443299999999998</v>
      </c>
      <c r="F50" s="269">
        <v>0.257492</v>
      </c>
      <c r="G50" s="269">
        <v>0.26146999999999998</v>
      </c>
      <c r="H50" s="269">
        <v>0.27512900000000001</v>
      </c>
      <c r="I50" s="269">
        <v>0.283526</v>
      </c>
      <c r="J50" s="269">
        <v>0.27605499999999999</v>
      </c>
      <c r="K50" s="269">
        <v>0.28388999999999998</v>
      </c>
      <c r="L50" s="269">
        <v>0.27529100000000001</v>
      </c>
      <c r="M50" s="269">
        <v>0.27900999999999998</v>
      </c>
      <c r="N50" s="269">
        <v>0.28079199999999999</v>
      </c>
      <c r="O50" s="269">
        <v>0.28222199999999997</v>
      </c>
      <c r="P50" s="269">
        <v>0.27832400000000002</v>
      </c>
      <c r="Q50" s="269">
        <v>0.27709899999999998</v>
      </c>
      <c r="R50" s="269">
        <v>0.277055</v>
      </c>
      <c r="S50" s="269">
        <v>0.27971200000000002</v>
      </c>
      <c r="T50" s="269">
        <v>0.28193299999999999</v>
      </c>
      <c r="U50" s="269">
        <v>0.28373700000000002</v>
      </c>
      <c r="V50" s="269">
        <v>0.278974</v>
      </c>
      <c r="W50" s="269">
        <v>0.27892800000000001</v>
      </c>
      <c r="X50" s="269">
        <v>0.27663399999999999</v>
      </c>
      <c r="Y50" s="269">
        <v>0.27388499999999999</v>
      </c>
      <c r="Z50" s="269">
        <v>0.27115800000000001</v>
      </c>
      <c r="AA50" s="269">
        <v>0.268038</v>
      </c>
      <c r="AB50" s="269">
        <v>0.26756000000000002</v>
      </c>
      <c r="AC50" s="269">
        <v>0.26897199999999999</v>
      </c>
      <c r="AD50" s="269">
        <v>0.26747799999999999</v>
      </c>
      <c r="AE50" s="269">
        <v>0.26547100000000001</v>
      </c>
      <c r="AF50" s="270">
        <v>-7.4100000000000001E-4</v>
      </c>
      <c r="AG50" s="208"/>
    </row>
    <row r="51" spans="1:33" ht="15" customHeight="1" x14ac:dyDescent="0.2">
      <c r="A51" s="213" t="s">
        <v>178</v>
      </c>
      <c r="B51" s="267" t="s">
        <v>179</v>
      </c>
      <c r="C51" s="271">
        <v>99.193466000000001</v>
      </c>
      <c r="D51" s="271">
        <v>98.343772999999999</v>
      </c>
      <c r="E51" s="271">
        <v>97.558655000000002</v>
      </c>
      <c r="F51" s="271">
        <v>97.753219999999999</v>
      </c>
      <c r="G51" s="271">
        <v>98.015015000000005</v>
      </c>
      <c r="H51" s="271">
        <v>98.078818999999996</v>
      </c>
      <c r="I51" s="271">
        <v>98.133987000000005</v>
      </c>
      <c r="J51" s="271">
        <v>98.055678999999998</v>
      </c>
      <c r="K51" s="271">
        <v>97.956688</v>
      </c>
      <c r="L51" s="271">
        <v>97.999808999999999</v>
      </c>
      <c r="M51" s="271">
        <v>98.312447000000006</v>
      </c>
      <c r="N51" s="271">
        <v>98.465087999999994</v>
      </c>
      <c r="O51" s="271">
        <v>98.819359000000006</v>
      </c>
      <c r="P51" s="271">
        <v>99.128128000000004</v>
      </c>
      <c r="Q51" s="271">
        <v>99.396773999999994</v>
      </c>
      <c r="R51" s="271">
        <v>99.651229999999998</v>
      </c>
      <c r="S51" s="271">
        <v>99.794334000000006</v>
      </c>
      <c r="T51" s="271">
        <v>99.956565999999995</v>
      </c>
      <c r="U51" s="271">
        <v>100.252289</v>
      </c>
      <c r="V51" s="271">
        <v>100.649895</v>
      </c>
      <c r="W51" s="271">
        <v>101.165138</v>
      </c>
      <c r="X51" s="271">
        <v>101.641739</v>
      </c>
      <c r="Y51" s="271">
        <v>102.150665</v>
      </c>
      <c r="Z51" s="271">
        <v>102.69104</v>
      </c>
      <c r="AA51" s="271">
        <v>103.176315</v>
      </c>
      <c r="AB51" s="271">
        <v>103.831924</v>
      </c>
      <c r="AC51" s="271">
        <v>104.485474</v>
      </c>
      <c r="AD51" s="271">
        <v>105.10330999999999</v>
      </c>
      <c r="AE51" s="271">
        <v>105.939369</v>
      </c>
      <c r="AF51" s="272">
        <v>2.3530000000000001E-3</v>
      </c>
      <c r="AG51" s="208"/>
    </row>
    <row r="52" spans="1:33" ht="15" customHeight="1" x14ac:dyDescent="0.2">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row>
    <row r="53" spans="1:33" ht="15" customHeight="1" x14ac:dyDescent="0.2">
      <c r="B53" s="267" t="s">
        <v>836</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row>
    <row r="54" spans="1:33" ht="15" customHeight="1" x14ac:dyDescent="0.2">
      <c r="A54" s="213" t="s">
        <v>180</v>
      </c>
      <c r="B54" s="268" t="s">
        <v>181</v>
      </c>
      <c r="C54" s="273">
        <v>102.129997</v>
      </c>
      <c r="D54" s="273">
        <v>91.544692999999995</v>
      </c>
      <c r="E54" s="273">
        <v>92.531395000000003</v>
      </c>
      <c r="F54" s="273">
        <v>87.048607000000004</v>
      </c>
      <c r="G54" s="273">
        <v>87.882819999999995</v>
      </c>
      <c r="H54" s="273">
        <v>88.306426999999999</v>
      </c>
      <c r="I54" s="273">
        <v>88.879097000000002</v>
      </c>
      <c r="J54" s="273">
        <v>89.470894000000001</v>
      </c>
      <c r="K54" s="273">
        <v>90.163071000000002</v>
      </c>
      <c r="L54" s="273">
        <v>90.724143999999995</v>
      </c>
      <c r="M54" s="273">
        <v>91.546386999999996</v>
      </c>
      <c r="N54" s="273">
        <v>92.007187000000002</v>
      </c>
      <c r="O54" s="273">
        <v>92.694916000000006</v>
      </c>
      <c r="P54" s="273">
        <v>93.552750000000003</v>
      </c>
      <c r="Q54" s="273">
        <v>94.142882999999998</v>
      </c>
      <c r="R54" s="273">
        <v>94.796172999999996</v>
      </c>
      <c r="S54" s="273">
        <v>95.331740999999994</v>
      </c>
      <c r="T54" s="273">
        <v>95.867317</v>
      </c>
      <c r="U54" s="273">
        <v>96.392180999999994</v>
      </c>
      <c r="V54" s="273">
        <v>96.938461000000004</v>
      </c>
      <c r="W54" s="273">
        <v>97.381507999999997</v>
      </c>
      <c r="X54" s="273">
        <v>97.758681999999993</v>
      </c>
      <c r="Y54" s="273">
        <v>98.241776000000002</v>
      </c>
      <c r="Z54" s="273">
        <v>98.596687000000003</v>
      </c>
      <c r="AA54" s="273">
        <v>99.377373000000006</v>
      </c>
      <c r="AB54" s="273">
        <v>99.794150999999999</v>
      </c>
      <c r="AC54" s="273">
        <v>100.384407</v>
      </c>
      <c r="AD54" s="273">
        <v>101.06875599999999</v>
      </c>
      <c r="AE54" s="273">
        <v>101.34071400000001</v>
      </c>
      <c r="AF54" s="270">
        <v>-2.7700000000000001E-4</v>
      </c>
      <c r="AG54" s="208"/>
    </row>
    <row r="55" spans="1:33" ht="15" customHeight="1" x14ac:dyDescent="0.2">
      <c r="A55" s="213" t="s">
        <v>182</v>
      </c>
      <c r="B55" s="268" t="s">
        <v>183</v>
      </c>
      <c r="C55" s="273">
        <v>95.875998999999993</v>
      </c>
      <c r="D55" s="273">
        <v>85.782882999999998</v>
      </c>
      <c r="E55" s="273">
        <v>91.164046999999997</v>
      </c>
      <c r="F55" s="273">
        <v>85.233161999999993</v>
      </c>
      <c r="G55" s="273">
        <v>85.255095999999995</v>
      </c>
      <c r="H55" s="273">
        <v>85.532898000000003</v>
      </c>
      <c r="I55" s="273">
        <v>86.264731999999995</v>
      </c>
      <c r="J55" s="273">
        <v>86.738144000000005</v>
      </c>
      <c r="K55" s="273">
        <v>87.188271</v>
      </c>
      <c r="L55" s="273">
        <v>87.748749000000004</v>
      </c>
      <c r="M55" s="273">
        <v>88.512123000000003</v>
      </c>
      <c r="N55" s="273">
        <v>88.937447000000006</v>
      </c>
      <c r="O55" s="273">
        <v>89.608727000000002</v>
      </c>
      <c r="P55" s="273">
        <v>90.032150000000001</v>
      </c>
      <c r="Q55" s="273">
        <v>90.825806</v>
      </c>
      <c r="R55" s="273">
        <v>91.434028999999995</v>
      </c>
      <c r="S55" s="273">
        <v>91.807198</v>
      </c>
      <c r="T55" s="273">
        <v>92.341896000000006</v>
      </c>
      <c r="U55" s="273">
        <v>92.759917999999999</v>
      </c>
      <c r="V55" s="273">
        <v>93.263626000000002</v>
      </c>
      <c r="W55" s="273">
        <v>93.719948000000002</v>
      </c>
      <c r="X55" s="273">
        <v>94.111892999999995</v>
      </c>
      <c r="Y55" s="273">
        <v>94.517478999999994</v>
      </c>
      <c r="Z55" s="273">
        <v>94.856955999999997</v>
      </c>
      <c r="AA55" s="273">
        <v>95.591453999999999</v>
      </c>
      <c r="AB55" s="273">
        <v>96.024887000000007</v>
      </c>
      <c r="AC55" s="273">
        <v>96.717949000000004</v>
      </c>
      <c r="AD55" s="273">
        <v>97.444785999999993</v>
      </c>
      <c r="AE55" s="273">
        <v>97.681374000000005</v>
      </c>
      <c r="AF55" s="270">
        <v>6.6600000000000003E-4</v>
      </c>
      <c r="AG55" s="208"/>
    </row>
    <row r="56" spans="1:33" ht="15" customHeight="1" x14ac:dyDescent="0.2">
      <c r="A56" s="213" t="s">
        <v>184</v>
      </c>
      <c r="B56" s="268" t="s">
        <v>185</v>
      </c>
      <c r="C56" s="269">
        <v>6.5239969999999996</v>
      </c>
      <c r="D56" s="269">
        <v>5.2663760000000002</v>
      </c>
      <c r="E56" s="269">
        <v>4.072381</v>
      </c>
      <c r="F56" s="269">
        <v>3.4895139999999998</v>
      </c>
      <c r="G56" s="269">
        <v>3.0655079999999999</v>
      </c>
      <c r="H56" s="269">
        <v>2.8530009999999999</v>
      </c>
      <c r="I56" s="269">
        <v>2.7999040000000002</v>
      </c>
      <c r="J56" s="269">
        <v>2.825097</v>
      </c>
      <c r="K56" s="269">
        <v>2.91248</v>
      </c>
      <c r="L56" s="269">
        <v>3.043758</v>
      </c>
      <c r="M56" s="269">
        <v>3.2080039999999999</v>
      </c>
      <c r="N56" s="269">
        <v>3.4169179999999999</v>
      </c>
      <c r="O56" s="269">
        <v>3.5694300000000001</v>
      </c>
      <c r="P56" s="269">
        <v>3.6818240000000002</v>
      </c>
      <c r="Q56" s="269">
        <v>3.6941549999999999</v>
      </c>
      <c r="R56" s="269">
        <v>3.7375959999999999</v>
      </c>
      <c r="S56" s="269">
        <v>3.8665609999999999</v>
      </c>
      <c r="T56" s="269">
        <v>3.78878</v>
      </c>
      <c r="U56" s="269">
        <v>3.9380649999999999</v>
      </c>
      <c r="V56" s="269">
        <v>4.0221549999999997</v>
      </c>
      <c r="W56" s="269">
        <v>4.0147370000000002</v>
      </c>
      <c r="X56" s="269">
        <v>3.9506160000000001</v>
      </c>
      <c r="Y56" s="269">
        <v>3.9137680000000001</v>
      </c>
      <c r="Z56" s="269">
        <v>3.9107059999999998</v>
      </c>
      <c r="AA56" s="269">
        <v>3.9070830000000001</v>
      </c>
      <c r="AB56" s="269">
        <v>3.8707060000000002</v>
      </c>
      <c r="AC56" s="269">
        <v>3.849094</v>
      </c>
      <c r="AD56" s="269">
        <v>3.7838949999999998</v>
      </c>
      <c r="AE56" s="269">
        <v>3.7710149999999998</v>
      </c>
      <c r="AF56" s="270">
        <v>-1.9386E-2</v>
      </c>
      <c r="AG56" s="208"/>
    </row>
    <row r="57" spans="1:33" ht="15" customHeight="1" x14ac:dyDescent="0.2">
      <c r="A57" s="213" t="s">
        <v>186</v>
      </c>
      <c r="B57" s="268" t="s">
        <v>187</v>
      </c>
      <c r="C57" s="274">
        <v>37.847487999999998</v>
      </c>
      <c r="D57" s="274">
        <v>37.282367999999998</v>
      </c>
      <c r="E57" s="274">
        <v>40.075564999999997</v>
      </c>
      <c r="F57" s="274">
        <v>40.780799999999999</v>
      </c>
      <c r="G57" s="274">
        <v>43.636291999999997</v>
      </c>
      <c r="H57" s="274">
        <v>47.361679000000002</v>
      </c>
      <c r="I57" s="274">
        <v>49.855021999999998</v>
      </c>
      <c r="J57" s="274">
        <v>50.434627999999996</v>
      </c>
      <c r="K57" s="274">
        <v>52.797508000000001</v>
      </c>
      <c r="L57" s="274">
        <v>55.776046999999998</v>
      </c>
      <c r="M57" s="274">
        <v>53.310043</v>
      </c>
      <c r="N57" s="274">
        <v>53.457973000000003</v>
      </c>
      <c r="O57" s="274">
        <v>53.443798000000001</v>
      </c>
      <c r="P57" s="274">
        <v>53.327933999999999</v>
      </c>
      <c r="Q57" s="274">
        <v>54.118721000000001</v>
      </c>
      <c r="R57" s="274">
        <v>55.130642000000002</v>
      </c>
      <c r="S57" s="274">
        <v>57.305939000000002</v>
      </c>
      <c r="T57" s="274">
        <v>57.809910000000002</v>
      </c>
      <c r="U57" s="274">
        <v>59.124003999999999</v>
      </c>
      <c r="V57" s="274">
        <v>58.977061999999997</v>
      </c>
      <c r="W57" s="274">
        <v>59.082129999999999</v>
      </c>
      <c r="X57" s="274">
        <v>60.307980000000001</v>
      </c>
      <c r="Y57" s="274">
        <v>61.433601000000003</v>
      </c>
      <c r="Z57" s="274">
        <v>62.543072000000002</v>
      </c>
      <c r="AA57" s="274">
        <v>63.485416000000001</v>
      </c>
      <c r="AB57" s="274">
        <v>63.976109000000001</v>
      </c>
      <c r="AC57" s="274">
        <v>64.145095999999995</v>
      </c>
      <c r="AD57" s="274">
        <v>64.784263999999993</v>
      </c>
      <c r="AE57" s="274">
        <v>65.411857999999995</v>
      </c>
      <c r="AF57" s="270">
        <v>1.9733000000000001E-2</v>
      </c>
      <c r="AG57" s="208"/>
    </row>
    <row r="58" spans="1:33" ht="15" customHeight="1" x14ac:dyDescent="0.2">
      <c r="A58" s="213" t="s">
        <v>188</v>
      </c>
      <c r="B58" s="268" t="s">
        <v>189</v>
      </c>
      <c r="C58" s="269">
        <v>1.8539890000000001</v>
      </c>
      <c r="D58" s="269">
        <v>1.8359920000000001</v>
      </c>
      <c r="E58" s="269">
        <v>1.9490689999999999</v>
      </c>
      <c r="F58" s="269">
        <v>1.9717739999999999</v>
      </c>
      <c r="G58" s="269">
        <v>2.0752959999999998</v>
      </c>
      <c r="H58" s="269">
        <v>2.2083719999999998</v>
      </c>
      <c r="I58" s="269">
        <v>2.3061219999999998</v>
      </c>
      <c r="J58" s="269">
        <v>2.357656</v>
      </c>
      <c r="K58" s="269">
        <v>2.4579559999999998</v>
      </c>
      <c r="L58" s="269">
        <v>2.5936340000000002</v>
      </c>
      <c r="M58" s="269">
        <v>2.4775179999999999</v>
      </c>
      <c r="N58" s="269">
        <v>2.4766789999999999</v>
      </c>
      <c r="O58" s="269">
        <v>2.4868980000000001</v>
      </c>
      <c r="P58" s="269">
        <v>2.4888340000000002</v>
      </c>
      <c r="Q58" s="269">
        <v>2.523628</v>
      </c>
      <c r="R58" s="269">
        <v>2.5752160000000002</v>
      </c>
      <c r="S58" s="269">
        <v>2.63626</v>
      </c>
      <c r="T58" s="269">
        <v>2.6563850000000002</v>
      </c>
      <c r="U58" s="269">
        <v>2.7089910000000001</v>
      </c>
      <c r="V58" s="269">
        <v>2.7087599999999998</v>
      </c>
      <c r="W58" s="269">
        <v>2.7161059999999999</v>
      </c>
      <c r="X58" s="269">
        <v>2.7612809999999999</v>
      </c>
      <c r="Y58" s="269">
        <v>2.8047680000000001</v>
      </c>
      <c r="Z58" s="269">
        <v>2.8470110000000002</v>
      </c>
      <c r="AA58" s="269">
        <v>2.8845800000000001</v>
      </c>
      <c r="AB58" s="269">
        <v>2.9054470000000001</v>
      </c>
      <c r="AC58" s="269">
        <v>2.9184459999999999</v>
      </c>
      <c r="AD58" s="269">
        <v>2.9436810000000002</v>
      </c>
      <c r="AE58" s="269">
        <v>2.9761790000000001</v>
      </c>
      <c r="AF58" s="270">
        <v>1.7047E-2</v>
      </c>
      <c r="AG58" s="208"/>
    </row>
    <row r="59" spans="1:33" ht="15" customHeight="1" x14ac:dyDescent="0.2">
      <c r="A59" s="213" t="s">
        <v>190</v>
      </c>
      <c r="B59" s="268" t="s">
        <v>191</v>
      </c>
      <c r="C59" s="269">
        <v>2.326422</v>
      </c>
      <c r="D59" s="269">
        <v>2.2674699999999999</v>
      </c>
      <c r="E59" s="269">
        <v>2.266108</v>
      </c>
      <c r="F59" s="269">
        <v>2.2712279999999998</v>
      </c>
      <c r="G59" s="269">
        <v>2.2835740000000002</v>
      </c>
      <c r="H59" s="269">
        <v>2.312538</v>
      </c>
      <c r="I59" s="269">
        <v>2.3492929999999999</v>
      </c>
      <c r="J59" s="269">
        <v>2.399381</v>
      </c>
      <c r="K59" s="269">
        <v>2.4461050000000002</v>
      </c>
      <c r="L59" s="269">
        <v>2.4511440000000002</v>
      </c>
      <c r="M59" s="269">
        <v>2.4411139999999998</v>
      </c>
      <c r="N59" s="269">
        <v>2.4258280000000001</v>
      </c>
      <c r="O59" s="269">
        <v>2.4312170000000002</v>
      </c>
      <c r="P59" s="269">
        <v>2.4290120000000002</v>
      </c>
      <c r="Q59" s="269">
        <v>2.432617</v>
      </c>
      <c r="R59" s="269">
        <v>2.450752</v>
      </c>
      <c r="S59" s="269">
        <v>2.4936690000000001</v>
      </c>
      <c r="T59" s="269">
        <v>2.5012650000000001</v>
      </c>
      <c r="U59" s="269">
        <v>2.5190320000000002</v>
      </c>
      <c r="V59" s="269">
        <v>2.5169809999999999</v>
      </c>
      <c r="W59" s="269">
        <v>2.5201069999999999</v>
      </c>
      <c r="X59" s="269">
        <v>2.5293510000000001</v>
      </c>
      <c r="Y59" s="269">
        <v>2.5445700000000002</v>
      </c>
      <c r="Z59" s="269">
        <v>2.5584180000000001</v>
      </c>
      <c r="AA59" s="269">
        <v>2.5769570000000002</v>
      </c>
      <c r="AB59" s="269">
        <v>2.584111</v>
      </c>
      <c r="AC59" s="269">
        <v>2.597035</v>
      </c>
      <c r="AD59" s="269">
        <v>2.6051700000000002</v>
      </c>
      <c r="AE59" s="269">
        <v>2.6310929999999999</v>
      </c>
      <c r="AF59" s="270">
        <v>4.4050000000000001E-3</v>
      </c>
      <c r="AG59" s="208"/>
    </row>
    <row r="60" spans="1:33" ht="15" customHeight="1" x14ac:dyDescent="0.2">
      <c r="A60" s="213" t="s">
        <v>192</v>
      </c>
      <c r="B60" s="268" t="s">
        <v>193</v>
      </c>
      <c r="C60" s="274">
        <v>12.224997999999999</v>
      </c>
      <c r="D60" s="274">
        <v>11.913273</v>
      </c>
      <c r="E60" s="274">
        <v>11.471824</v>
      </c>
      <c r="F60" s="274">
        <v>11.030275</v>
      </c>
      <c r="G60" s="274">
        <v>10.768831</v>
      </c>
      <c r="H60" s="274">
        <v>10.582514</v>
      </c>
      <c r="I60" s="274">
        <v>10.45016</v>
      </c>
      <c r="J60" s="274">
        <v>10.399552</v>
      </c>
      <c r="K60" s="274">
        <v>10.413741999999999</v>
      </c>
      <c r="L60" s="274">
        <v>10.447018999999999</v>
      </c>
      <c r="M60" s="274">
        <v>10.475133</v>
      </c>
      <c r="N60" s="274">
        <v>10.629588999999999</v>
      </c>
      <c r="O60" s="274">
        <v>10.729555</v>
      </c>
      <c r="P60" s="274">
        <v>10.730740000000001</v>
      </c>
      <c r="Q60" s="274">
        <v>10.793545</v>
      </c>
      <c r="R60" s="274">
        <v>10.871433</v>
      </c>
      <c r="S60" s="274">
        <v>10.987963000000001</v>
      </c>
      <c r="T60" s="274">
        <v>11.078531</v>
      </c>
      <c r="U60" s="274">
        <v>11.155383</v>
      </c>
      <c r="V60" s="274">
        <v>11.217563</v>
      </c>
      <c r="W60" s="274">
        <v>11.243109</v>
      </c>
      <c r="X60" s="274">
        <v>11.258493</v>
      </c>
      <c r="Y60" s="274">
        <v>11.271253</v>
      </c>
      <c r="Z60" s="274">
        <v>11.281693000000001</v>
      </c>
      <c r="AA60" s="274">
        <v>11.247436</v>
      </c>
      <c r="AB60" s="274">
        <v>11.196383000000001</v>
      </c>
      <c r="AC60" s="274">
        <v>11.178801</v>
      </c>
      <c r="AD60" s="274">
        <v>11.117008</v>
      </c>
      <c r="AE60" s="274">
        <v>11.024077999999999</v>
      </c>
      <c r="AF60" s="270">
        <v>-3.686E-3</v>
      </c>
      <c r="AG60" s="208"/>
    </row>
    <row r="61" spans="1:33" ht="15" customHeight="1" x14ac:dyDescent="0.2">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row>
    <row r="62" spans="1:33" ht="15" customHeight="1" x14ac:dyDescent="0.2">
      <c r="B62" s="208"/>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row>
    <row r="63" spans="1:33" ht="15" customHeight="1" x14ac:dyDescent="0.2">
      <c r="B63" s="267" t="s">
        <v>194</v>
      </c>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row>
    <row r="64" spans="1:33" ht="15" customHeight="1" x14ac:dyDescent="0.2">
      <c r="A64" s="213" t="s">
        <v>195</v>
      </c>
      <c r="B64" s="268" t="s">
        <v>181</v>
      </c>
      <c r="C64" s="273">
        <v>102.129997</v>
      </c>
      <c r="D64" s="273">
        <v>95.329002000000003</v>
      </c>
      <c r="E64" s="273">
        <v>98.708404999999999</v>
      </c>
      <c r="F64" s="273">
        <v>94.878890999999996</v>
      </c>
      <c r="G64" s="273">
        <v>97.830475000000007</v>
      </c>
      <c r="H64" s="273">
        <v>100.425552</v>
      </c>
      <c r="I64" s="273">
        <v>103.260544</v>
      </c>
      <c r="J64" s="273">
        <v>106.227829</v>
      </c>
      <c r="K64" s="273">
        <v>109.43918600000001</v>
      </c>
      <c r="L64" s="273">
        <v>112.639786</v>
      </c>
      <c r="M64" s="273">
        <v>116.265869</v>
      </c>
      <c r="N64" s="273">
        <v>119.61837800000001</v>
      </c>
      <c r="O64" s="273">
        <v>123.399551</v>
      </c>
      <c r="P64" s="273">
        <v>127.457848</v>
      </c>
      <c r="Q64" s="273">
        <v>131.21597299999999</v>
      </c>
      <c r="R64" s="273">
        <v>135.083923</v>
      </c>
      <c r="S64" s="273">
        <v>138.85072299999999</v>
      </c>
      <c r="T64" s="273">
        <v>142.69729599999999</v>
      </c>
      <c r="U64" s="273">
        <v>146.67823799999999</v>
      </c>
      <c r="V64" s="273">
        <v>150.81691000000001</v>
      </c>
      <c r="W64" s="273">
        <v>154.928268</v>
      </c>
      <c r="X64" s="273">
        <v>159.09347500000001</v>
      </c>
      <c r="Y64" s="273">
        <v>163.57148699999999</v>
      </c>
      <c r="Z64" s="273">
        <v>167.987595</v>
      </c>
      <c r="AA64" s="273">
        <v>173.312363</v>
      </c>
      <c r="AB64" s="273">
        <v>178.174057</v>
      </c>
      <c r="AC64" s="273">
        <v>183.52430699999999</v>
      </c>
      <c r="AD64" s="273">
        <v>189.210342</v>
      </c>
      <c r="AE64" s="273">
        <v>194.299271</v>
      </c>
      <c r="AF64" s="270">
        <v>2.3236E-2</v>
      </c>
      <c r="AG64" s="208"/>
    </row>
    <row r="65" spans="1:34" ht="15" customHeight="1" x14ac:dyDescent="0.2">
      <c r="A65" s="213" t="s">
        <v>196</v>
      </c>
      <c r="B65" s="268" t="s">
        <v>183</v>
      </c>
      <c r="C65" s="273">
        <v>95.875998999999993</v>
      </c>
      <c r="D65" s="273">
        <v>89.329002000000003</v>
      </c>
      <c r="E65" s="273">
        <v>97.249779000000004</v>
      </c>
      <c r="F65" s="273">
        <v>92.900146000000007</v>
      </c>
      <c r="G65" s="273">
        <v>94.905304000000001</v>
      </c>
      <c r="H65" s="273">
        <v>97.271384999999995</v>
      </c>
      <c r="I65" s="273">
        <v>100.22315999999999</v>
      </c>
      <c r="J65" s="273">
        <v>102.98326900000001</v>
      </c>
      <c r="K65" s="273">
        <v>105.828407</v>
      </c>
      <c r="L65" s="273">
        <v>108.94564099999999</v>
      </c>
      <c r="M65" s="273">
        <v>112.41229199999999</v>
      </c>
      <c r="N65" s="273">
        <v>115.627411</v>
      </c>
      <c r="O65" s="273">
        <v>119.291077</v>
      </c>
      <c r="P65" s="273">
        <v>122.66132399999999</v>
      </c>
      <c r="Q65" s="273">
        <v>126.59264400000001</v>
      </c>
      <c r="R65" s="273">
        <v>130.29289199999999</v>
      </c>
      <c r="S65" s="273">
        <v>133.71722399999999</v>
      </c>
      <c r="T65" s="273">
        <v>137.44975299999999</v>
      </c>
      <c r="U65" s="273">
        <v>141.151093</v>
      </c>
      <c r="V65" s="273">
        <v>145.09960899999999</v>
      </c>
      <c r="W65" s="273">
        <v>149.102936</v>
      </c>
      <c r="X65" s="273">
        <v>153.158661</v>
      </c>
      <c r="Y65" s="273">
        <v>157.370575</v>
      </c>
      <c r="Z65" s="273">
        <v>161.615891</v>
      </c>
      <c r="AA65" s="273">
        <v>166.70979299999999</v>
      </c>
      <c r="AB65" s="273">
        <v>171.44435100000001</v>
      </c>
      <c r="AC65" s="273">
        <v>176.82122799999999</v>
      </c>
      <c r="AD65" s="273">
        <v>182.42593400000001</v>
      </c>
      <c r="AE65" s="273">
        <v>187.283264</v>
      </c>
      <c r="AF65" s="270">
        <v>2.4201E-2</v>
      </c>
      <c r="AG65" s="208"/>
    </row>
    <row r="66" spans="1:34" ht="12" x14ac:dyDescent="0.2">
      <c r="A66" s="213" t="s">
        <v>197</v>
      </c>
      <c r="B66" s="268" t="s">
        <v>185</v>
      </c>
      <c r="C66" s="269">
        <v>6.5239969999999996</v>
      </c>
      <c r="D66" s="269">
        <v>5.4840799999999996</v>
      </c>
      <c r="E66" s="269">
        <v>4.3442369999999997</v>
      </c>
      <c r="F66" s="269">
        <v>3.8034059999999998</v>
      </c>
      <c r="G66" s="269">
        <v>3.4125000000000001</v>
      </c>
      <c r="H66" s="269">
        <v>3.244545</v>
      </c>
      <c r="I66" s="269">
        <v>3.252955</v>
      </c>
      <c r="J66" s="269">
        <v>3.3542079999999999</v>
      </c>
      <c r="K66" s="269">
        <v>3.5351439999999998</v>
      </c>
      <c r="L66" s="269">
        <v>3.7790189999999999</v>
      </c>
      <c r="M66" s="269">
        <v>4.0742339999999997</v>
      </c>
      <c r="N66" s="269">
        <v>4.442329</v>
      </c>
      <c r="O66" s="269">
        <v>4.7517820000000004</v>
      </c>
      <c r="P66" s="269">
        <v>5.0161790000000002</v>
      </c>
      <c r="Q66" s="269">
        <v>5.148898</v>
      </c>
      <c r="R66" s="269">
        <v>5.3260490000000003</v>
      </c>
      <c r="S66" s="269">
        <v>5.6316480000000002</v>
      </c>
      <c r="T66" s="269">
        <v>5.6395520000000001</v>
      </c>
      <c r="U66" s="269">
        <v>5.992483</v>
      </c>
      <c r="V66" s="269">
        <v>6.2576710000000002</v>
      </c>
      <c r="W66" s="269">
        <v>6.3872109999999997</v>
      </c>
      <c r="X66" s="269">
        <v>6.4292730000000002</v>
      </c>
      <c r="Y66" s="269">
        <v>6.516381</v>
      </c>
      <c r="Z66" s="269">
        <v>6.6630039999999999</v>
      </c>
      <c r="AA66" s="269">
        <v>6.8138820000000004</v>
      </c>
      <c r="AB66" s="269">
        <v>6.910819</v>
      </c>
      <c r="AC66" s="269">
        <v>7.0369719999999996</v>
      </c>
      <c r="AD66" s="269">
        <v>7.083812</v>
      </c>
      <c r="AE66" s="269">
        <v>7.230118</v>
      </c>
      <c r="AF66" s="270">
        <v>3.6770000000000001E-3</v>
      </c>
      <c r="AG66" s="208"/>
    </row>
    <row r="67" spans="1:34" ht="15" customHeight="1" x14ac:dyDescent="0.2">
      <c r="A67" s="213" t="s">
        <v>198</v>
      </c>
      <c r="B67" s="268" t="s">
        <v>187</v>
      </c>
      <c r="C67" s="274">
        <v>37.847487999999998</v>
      </c>
      <c r="D67" s="274">
        <v>38.823559000000003</v>
      </c>
      <c r="E67" s="274">
        <v>42.750843000000003</v>
      </c>
      <c r="F67" s="274">
        <v>44.449157999999997</v>
      </c>
      <c r="G67" s="274">
        <v>48.575581</v>
      </c>
      <c r="H67" s="274">
        <v>53.861572000000002</v>
      </c>
      <c r="I67" s="274">
        <v>57.922020000000003</v>
      </c>
      <c r="J67" s="274">
        <v>59.880493000000001</v>
      </c>
      <c r="K67" s="274">
        <v>64.085182000000003</v>
      </c>
      <c r="L67" s="274">
        <v>69.249504000000002</v>
      </c>
      <c r="M67" s="274">
        <v>67.704903000000002</v>
      </c>
      <c r="N67" s="274">
        <v>69.500609999999995</v>
      </c>
      <c r="O67" s="274">
        <v>71.146736000000004</v>
      </c>
      <c r="P67" s="274">
        <v>72.654883999999996</v>
      </c>
      <c r="Q67" s="274">
        <v>75.430458000000002</v>
      </c>
      <c r="R67" s="274">
        <v>78.560805999999999</v>
      </c>
      <c r="S67" s="274">
        <v>83.466125000000005</v>
      </c>
      <c r="T67" s="274">
        <v>86.049323999999999</v>
      </c>
      <c r="U67" s="274">
        <v>89.967934</v>
      </c>
      <c r="V67" s="274">
        <v>91.756546</v>
      </c>
      <c r="W67" s="274">
        <v>93.996200999999999</v>
      </c>
      <c r="X67" s="274">
        <v>98.145827999999995</v>
      </c>
      <c r="Y67" s="274">
        <v>102.286278</v>
      </c>
      <c r="Z67" s="274">
        <v>106.55997499999999</v>
      </c>
      <c r="AA67" s="274">
        <v>110.71742999999999</v>
      </c>
      <c r="AB67" s="274">
        <v>114.22395299999999</v>
      </c>
      <c r="AC67" s="274">
        <v>117.27104199999999</v>
      </c>
      <c r="AD67" s="274">
        <v>121.28231</v>
      </c>
      <c r="AE67" s="274">
        <v>125.41332199999999</v>
      </c>
      <c r="AF67" s="270">
        <v>4.3715999999999998E-2</v>
      </c>
      <c r="AG67" s="208"/>
    </row>
    <row r="68" spans="1:34" ht="15" customHeight="1" x14ac:dyDescent="0.2">
      <c r="A68" s="213" t="s">
        <v>199</v>
      </c>
      <c r="B68" s="268" t="s">
        <v>189</v>
      </c>
      <c r="C68" s="269">
        <v>1.8539890000000001</v>
      </c>
      <c r="D68" s="269">
        <v>1.9118889999999999</v>
      </c>
      <c r="E68" s="269">
        <v>2.0791810000000002</v>
      </c>
      <c r="F68" s="269">
        <v>2.1491419999999999</v>
      </c>
      <c r="G68" s="269">
        <v>2.3102040000000001</v>
      </c>
      <c r="H68" s="269">
        <v>2.5114480000000001</v>
      </c>
      <c r="I68" s="269">
        <v>2.6792729999999998</v>
      </c>
      <c r="J68" s="269">
        <v>2.7992189999999999</v>
      </c>
      <c r="K68" s="269">
        <v>2.9834459999999998</v>
      </c>
      <c r="L68" s="269">
        <v>3.2201610000000001</v>
      </c>
      <c r="M68" s="269">
        <v>3.1465010000000002</v>
      </c>
      <c r="N68" s="269">
        <v>3.2199260000000001</v>
      </c>
      <c r="O68" s="269">
        <v>3.3106680000000002</v>
      </c>
      <c r="P68" s="269">
        <v>3.3908299999999998</v>
      </c>
      <c r="Q68" s="269">
        <v>3.517423</v>
      </c>
      <c r="R68" s="269">
        <v>3.6696659999999999</v>
      </c>
      <c r="S68" s="269">
        <v>3.839715</v>
      </c>
      <c r="T68" s="269">
        <v>3.9539949999999999</v>
      </c>
      <c r="U68" s="269">
        <v>4.1222219999999998</v>
      </c>
      <c r="V68" s="269">
        <v>4.2142900000000001</v>
      </c>
      <c r="W68" s="269">
        <v>4.3211649999999997</v>
      </c>
      <c r="X68" s="269">
        <v>4.4937379999999996</v>
      </c>
      <c r="Y68" s="269">
        <v>4.6699089999999996</v>
      </c>
      <c r="Z68" s="269">
        <v>4.8506960000000001</v>
      </c>
      <c r="AA68" s="269">
        <v>5.0306550000000003</v>
      </c>
      <c r="AB68" s="269">
        <v>5.1874320000000003</v>
      </c>
      <c r="AC68" s="269">
        <v>5.335547</v>
      </c>
      <c r="AD68" s="269">
        <v>5.5108499999999996</v>
      </c>
      <c r="AE68" s="269">
        <v>5.7061900000000003</v>
      </c>
      <c r="AF68" s="270">
        <v>4.0967000000000003E-2</v>
      </c>
      <c r="AG68" s="208"/>
    </row>
    <row r="69" spans="1:34" ht="15" customHeight="1" x14ac:dyDescent="0.2">
      <c r="A69" s="213" t="s">
        <v>200</v>
      </c>
      <c r="B69" s="268" t="s">
        <v>191</v>
      </c>
      <c r="C69" s="269">
        <v>2.326422</v>
      </c>
      <c r="D69" s="269">
        <v>2.3612030000000002</v>
      </c>
      <c r="E69" s="269">
        <v>2.4173830000000001</v>
      </c>
      <c r="F69" s="269">
        <v>2.4755319999999998</v>
      </c>
      <c r="G69" s="269">
        <v>2.5420569999999998</v>
      </c>
      <c r="H69" s="269">
        <v>2.6299100000000002</v>
      </c>
      <c r="I69" s="269">
        <v>2.7294299999999998</v>
      </c>
      <c r="J69" s="269">
        <v>2.8487589999999998</v>
      </c>
      <c r="K69" s="269">
        <v>2.9690620000000001</v>
      </c>
      <c r="L69" s="269">
        <v>3.0432510000000002</v>
      </c>
      <c r="M69" s="269">
        <v>3.1002670000000001</v>
      </c>
      <c r="N69" s="269">
        <v>3.1538149999999998</v>
      </c>
      <c r="O69" s="269">
        <v>3.2365430000000002</v>
      </c>
      <c r="P69" s="269">
        <v>3.3093279999999998</v>
      </c>
      <c r="Q69" s="269">
        <v>3.3905720000000001</v>
      </c>
      <c r="R69" s="269">
        <v>3.4923060000000001</v>
      </c>
      <c r="S69" s="269">
        <v>3.6320299999999999</v>
      </c>
      <c r="T69" s="269">
        <v>3.7231019999999999</v>
      </c>
      <c r="U69" s="269">
        <v>3.8331659999999999</v>
      </c>
      <c r="V69" s="269">
        <v>3.915921</v>
      </c>
      <c r="W69" s="269">
        <v>4.0093420000000002</v>
      </c>
      <c r="X69" s="269">
        <v>4.1162910000000004</v>
      </c>
      <c r="Y69" s="269">
        <v>4.2366820000000001</v>
      </c>
      <c r="Z69" s="269">
        <v>4.3589950000000002</v>
      </c>
      <c r="AA69" s="269">
        <v>4.4941659999999999</v>
      </c>
      <c r="AB69" s="269">
        <v>4.6137129999999997</v>
      </c>
      <c r="AC69" s="269">
        <v>4.7479399999999998</v>
      </c>
      <c r="AD69" s="269">
        <v>4.8771259999999996</v>
      </c>
      <c r="AE69" s="269">
        <v>5.044562</v>
      </c>
      <c r="AF69" s="270">
        <v>2.8028000000000001E-2</v>
      </c>
      <c r="AG69" s="208"/>
    </row>
    <row r="70" spans="1:34" ht="15" customHeight="1" x14ac:dyDescent="0.2">
      <c r="A70" s="213" t="s">
        <v>201</v>
      </c>
      <c r="B70" s="268" t="s">
        <v>193</v>
      </c>
      <c r="C70" s="274">
        <v>12.224997999999999</v>
      </c>
      <c r="D70" s="274">
        <v>12.405747</v>
      </c>
      <c r="E70" s="274">
        <v>12.237636</v>
      </c>
      <c r="F70" s="274">
        <v>12.022482999999999</v>
      </c>
      <c r="G70" s="274">
        <v>11.987779</v>
      </c>
      <c r="H70" s="274">
        <v>12.034852000000001</v>
      </c>
      <c r="I70" s="274">
        <v>12.141092</v>
      </c>
      <c r="J70" s="274">
        <v>12.347277</v>
      </c>
      <c r="K70" s="274">
        <v>12.640115</v>
      </c>
      <c r="L70" s="274">
        <v>12.970637</v>
      </c>
      <c r="M70" s="274">
        <v>13.303642999999999</v>
      </c>
      <c r="N70" s="274">
        <v>13.819509999999999</v>
      </c>
      <c r="O70" s="274">
        <v>14.283655</v>
      </c>
      <c r="P70" s="274">
        <v>14.619742</v>
      </c>
      <c r="Q70" s="274">
        <v>15.044</v>
      </c>
      <c r="R70" s="274">
        <v>15.491720000000001</v>
      </c>
      <c r="S70" s="274">
        <v>16.003972999999998</v>
      </c>
      <c r="T70" s="274">
        <v>16.490255000000001</v>
      </c>
      <c r="U70" s="274">
        <v>16.974945000000002</v>
      </c>
      <c r="V70" s="274">
        <v>17.452290999999999</v>
      </c>
      <c r="W70" s="274">
        <v>17.887127</v>
      </c>
      <c r="X70" s="274">
        <v>18.322187</v>
      </c>
      <c r="Y70" s="274">
        <v>18.766511999999999</v>
      </c>
      <c r="Z70" s="274">
        <v>19.221584</v>
      </c>
      <c r="AA70" s="274">
        <v>19.615328000000002</v>
      </c>
      <c r="AB70" s="274">
        <v>19.990197999999999</v>
      </c>
      <c r="AC70" s="274">
        <v>20.437253999999999</v>
      </c>
      <c r="AD70" s="274">
        <v>20.812099</v>
      </c>
      <c r="AE70" s="274">
        <v>21.136326</v>
      </c>
      <c r="AF70" s="270">
        <v>1.9746E-2</v>
      </c>
      <c r="AG70" s="208"/>
    </row>
    <row r="71" spans="1:34" ht="15" customHeight="1" thickBot="1" x14ac:dyDescent="0.25">
      <c r="B71" s="208"/>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row>
    <row r="72" spans="1:34" ht="15" customHeight="1" x14ac:dyDescent="0.2">
      <c r="B72" s="296" t="s">
        <v>632</v>
      </c>
      <c r="C72" s="297"/>
      <c r="D72" s="297"/>
      <c r="E72" s="297"/>
      <c r="F72" s="297"/>
      <c r="G72" s="297"/>
      <c r="H72" s="297"/>
      <c r="I72" s="297"/>
      <c r="J72" s="297"/>
      <c r="K72" s="297"/>
      <c r="L72" s="297"/>
      <c r="M72" s="297"/>
      <c r="N72" s="297"/>
      <c r="O72" s="297"/>
      <c r="P72" s="297"/>
      <c r="Q72" s="297"/>
      <c r="R72" s="297"/>
      <c r="S72" s="297"/>
      <c r="T72" s="297"/>
      <c r="U72" s="297"/>
      <c r="V72" s="297"/>
      <c r="W72" s="297"/>
      <c r="X72" s="297"/>
      <c r="Y72" s="297"/>
      <c r="Z72" s="297"/>
      <c r="AA72" s="297"/>
      <c r="AB72" s="297"/>
      <c r="AC72" s="297"/>
      <c r="AD72" s="297"/>
      <c r="AE72" s="297"/>
      <c r="AF72" s="297"/>
      <c r="AG72" s="297"/>
      <c r="AH72" s="234"/>
    </row>
    <row r="73" spans="1:34" ht="12" x14ac:dyDescent="0.2">
      <c r="B73" s="208" t="s">
        <v>837</v>
      </c>
      <c r="C73" s="208"/>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row>
    <row r="74" spans="1:34" ht="15" customHeight="1" x14ac:dyDescent="0.2">
      <c r="B74" s="208" t="s">
        <v>202</v>
      </c>
      <c r="C74" s="208"/>
      <c r="D74" s="208"/>
      <c r="E74" s="208"/>
      <c r="F74" s="208"/>
      <c r="G74" s="208"/>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row>
    <row r="75" spans="1:34" ht="15" customHeight="1" x14ac:dyDescent="0.2">
      <c r="B75" s="208" t="s">
        <v>838</v>
      </c>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row>
    <row r="76" spans="1:34" ht="15" customHeight="1" x14ac:dyDescent="0.2">
      <c r="B76" s="208" t="s">
        <v>839</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row>
    <row r="77" spans="1:34" ht="15" customHeight="1" x14ac:dyDescent="0.2">
      <c r="B77" s="208" t="s">
        <v>629</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row>
    <row r="78" spans="1:34" ht="15" customHeight="1" x14ac:dyDescent="0.2">
      <c r="B78" s="208" t="s">
        <v>204</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row>
    <row r="79" spans="1:34" ht="12" x14ac:dyDescent="0.2">
      <c r="B79" s="208" t="s">
        <v>205</v>
      </c>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row>
    <row r="80" spans="1:34" ht="15" customHeight="1" x14ac:dyDescent="0.2">
      <c r="B80" s="208" t="s">
        <v>627</v>
      </c>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row>
    <row r="81" spans="2:33" ht="12" x14ac:dyDescent="0.2">
      <c r="B81" s="208" t="s">
        <v>626</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row>
    <row r="82" spans="2:33" ht="15" customHeight="1" x14ac:dyDescent="0.2">
      <c r="B82" s="208" t="s">
        <v>840</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row>
    <row r="83" spans="2:33" ht="15" customHeight="1" x14ac:dyDescent="0.2">
      <c r="B83" s="208" t="s">
        <v>624</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row>
    <row r="84" spans="2:33" ht="15" customHeight="1" x14ac:dyDescent="0.2">
      <c r="B84" s="208" t="s">
        <v>623</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row>
    <row r="85" spans="2:33" ht="15" customHeight="1" x14ac:dyDescent="0.2">
      <c r="B85" s="208" t="s">
        <v>622</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row>
    <row r="86" spans="2:33" ht="15" customHeight="1" x14ac:dyDescent="0.2">
      <c r="B86" s="208" t="s">
        <v>206</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row>
    <row r="87" spans="2:33" ht="15" customHeight="1" x14ac:dyDescent="0.2">
      <c r="B87" s="208" t="s">
        <v>207</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row>
    <row r="88" spans="2:33" ht="15" customHeight="1" x14ac:dyDescent="0.2">
      <c r="B88" s="208" t="s">
        <v>621</v>
      </c>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row>
    <row r="89" spans="2:33" ht="15" customHeight="1" x14ac:dyDescent="0.2">
      <c r="B89" s="208" t="s">
        <v>841</v>
      </c>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row>
    <row r="90" spans="2:33" ht="15" customHeight="1" x14ac:dyDescent="0.2">
      <c r="B90" s="208" t="s">
        <v>208</v>
      </c>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row>
    <row r="91" spans="2:33" ht="15" customHeight="1" x14ac:dyDescent="0.2">
      <c r="B91" s="208" t="s">
        <v>619</v>
      </c>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row>
    <row r="92" spans="2:33" ht="12" x14ac:dyDescent="0.2">
      <c r="B92" s="208" t="s">
        <v>618</v>
      </c>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row>
    <row r="93" spans="2:33" ht="15" customHeight="1" x14ac:dyDescent="0.2">
      <c r="B93" s="208" t="s">
        <v>209</v>
      </c>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row>
    <row r="94" spans="2:33" ht="15" customHeight="1" x14ac:dyDescent="0.2">
      <c r="B94" s="208" t="s">
        <v>617</v>
      </c>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row>
    <row r="95" spans="2:33" ht="15" customHeight="1" x14ac:dyDescent="0.2">
      <c r="B95" s="208" t="s">
        <v>616</v>
      </c>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row>
    <row r="96" spans="2:33" ht="15" customHeight="1" x14ac:dyDescent="0.2">
      <c r="B96" s="208" t="s">
        <v>615</v>
      </c>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row>
    <row r="97" spans="2:33" ht="15" customHeight="1" x14ac:dyDescent="0.2">
      <c r="B97" s="208" t="s">
        <v>601</v>
      </c>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row>
    <row r="98" spans="2:33" ht="15" customHeight="1" x14ac:dyDescent="0.2">
      <c r="B98" s="208" t="s">
        <v>614</v>
      </c>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row>
    <row r="99" spans="2:33" ht="15" customHeight="1" x14ac:dyDescent="0.2">
      <c r="B99" s="208" t="s">
        <v>842</v>
      </c>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row>
    <row r="100" spans="2:33" ht="15" customHeight="1" x14ac:dyDescent="0.2">
      <c r="B100" s="208" t="s">
        <v>843</v>
      </c>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row>
    <row r="101" spans="2:33" ht="12" x14ac:dyDescent="0.2">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row>
    <row r="102" spans="2:33" ht="12" x14ac:dyDescent="0.2">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row>
    <row r="103" spans="2:33" ht="15" customHeight="1" x14ac:dyDescent="0.2">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row>
    <row r="104" spans="2:33" ht="15" customHeight="1" x14ac:dyDescent="0.2">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row>
    <row r="105" spans="2:33" ht="15" customHeight="1" x14ac:dyDescent="0.2">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row>
    <row r="106" spans="2:33" ht="15" customHeight="1" x14ac:dyDescent="0.2">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row>
    <row r="107" spans="2:33" ht="15" customHeight="1" x14ac:dyDescent="0.2">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row>
    <row r="108" spans="2:33" ht="15" customHeight="1" x14ac:dyDescent="0.2">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row>
    <row r="109" spans="2:33" ht="15" customHeight="1" x14ac:dyDescent="0.2">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row>
    <row r="112" spans="2:33" ht="15" customHeight="1" x14ac:dyDescent="0.2">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row>
    <row r="308" spans="2:32" ht="15" customHeight="1" x14ac:dyDescent="0.2">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row>
    <row r="511" spans="2:32" ht="15" customHeight="1" x14ac:dyDescent="0.2">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row>
    <row r="712" spans="2:32" ht="15" customHeight="1" x14ac:dyDescent="0.2">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row>
    <row r="887" spans="2:32" ht="15" customHeight="1" x14ac:dyDescent="0.2">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row>
    <row r="1101" spans="2:32" ht="15" customHeight="1" x14ac:dyDescent="0.2">
      <c r="B1101" s="295"/>
      <c r="C1101" s="295"/>
      <c r="D1101" s="295"/>
      <c r="E1101" s="295"/>
      <c r="F1101" s="295"/>
      <c r="G1101" s="295"/>
      <c r="H1101" s="295"/>
      <c r="I1101" s="295"/>
      <c r="J1101" s="295"/>
      <c r="K1101" s="295"/>
      <c r="L1101" s="295"/>
      <c r="M1101" s="295"/>
      <c r="N1101" s="295"/>
      <c r="O1101" s="295"/>
      <c r="P1101" s="295"/>
      <c r="Q1101" s="295"/>
      <c r="R1101" s="295"/>
      <c r="S1101" s="295"/>
      <c r="T1101" s="295"/>
      <c r="U1101" s="295"/>
      <c r="V1101" s="295"/>
      <c r="W1101" s="295"/>
      <c r="X1101" s="295"/>
      <c r="Y1101" s="295"/>
      <c r="Z1101" s="295"/>
      <c r="AA1101" s="295"/>
      <c r="AB1101" s="295"/>
      <c r="AC1101" s="295"/>
      <c r="AD1101" s="295"/>
      <c r="AE1101" s="295"/>
      <c r="AF1101" s="295"/>
    </row>
    <row r="1229" spans="2:32" ht="15" customHeight="1" x14ac:dyDescent="0.2">
      <c r="B1229" s="295"/>
      <c r="C1229" s="295"/>
      <c r="D1229" s="295"/>
      <c r="E1229" s="295"/>
      <c r="F1229" s="295"/>
      <c r="G1229" s="295"/>
      <c r="H1229" s="295"/>
      <c r="I1229" s="295"/>
      <c r="J1229" s="295"/>
      <c r="K1229" s="295"/>
      <c r="L1229" s="295"/>
      <c r="M1229" s="295"/>
      <c r="N1229" s="295"/>
      <c r="O1229" s="295"/>
      <c r="P1229" s="295"/>
      <c r="Q1229" s="295"/>
      <c r="R1229" s="295"/>
      <c r="S1229" s="295"/>
      <c r="T1229" s="295"/>
      <c r="U1229" s="295"/>
      <c r="V1229" s="295"/>
      <c r="W1229" s="295"/>
      <c r="X1229" s="295"/>
      <c r="Y1229" s="295"/>
      <c r="Z1229" s="295"/>
      <c r="AA1229" s="295"/>
      <c r="AB1229" s="295"/>
      <c r="AC1229" s="295"/>
      <c r="AD1229" s="295"/>
      <c r="AE1229" s="295"/>
      <c r="AF1229" s="295"/>
    </row>
    <row r="1390" spans="2:32" ht="15" customHeight="1" x14ac:dyDescent="0.2">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row>
    <row r="1502" spans="2:32" ht="15" customHeight="1" x14ac:dyDescent="0.2">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row>
    <row r="1604" spans="2:32" ht="15" customHeight="1" x14ac:dyDescent="0.2">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row>
    <row r="1699" spans="2:32" ht="15" customHeight="1" x14ac:dyDescent="0.2">
      <c r="B1699" s="295"/>
      <c r="C1699" s="295"/>
      <c r="D1699" s="295"/>
      <c r="E1699" s="295"/>
      <c r="F1699" s="295"/>
      <c r="G1699" s="295"/>
      <c r="H1699" s="295"/>
      <c r="I1699" s="295"/>
      <c r="J1699" s="295"/>
      <c r="K1699" s="295"/>
      <c r="L1699" s="295"/>
      <c r="M1699" s="295"/>
      <c r="N1699" s="295"/>
      <c r="O1699" s="295"/>
      <c r="P1699" s="295"/>
      <c r="Q1699" s="295"/>
      <c r="R1699" s="295"/>
      <c r="S1699" s="295"/>
      <c r="T1699" s="295"/>
      <c r="U1699" s="295"/>
      <c r="V1699" s="295"/>
      <c r="W1699" s="295"/>
      <c r="X1699" s="295"/>
      <c r="Y1699" s="295"/>
      <c r="Z1699" s="295"/>
      <c r="AA1699" s="295"/>
      <c r="AB1699" s="295"/>
      <c r="AC1699" s="295"/>
      <c r="AD1699" s="295"/>
      <c r="AE1699" s="295"/>
      <c r="AF1699" s="295"/>
    </row>
    <row r="1945" spans="2:32" ht="15" customHeight="1" x14ac:dyDescent="0.2">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row>
    <row r="2031" spans="2:32" ht="15" customHeight="1" x14ac:dyDescent="0.2">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row>
    <row r="2153" spans="2:32" ht="15" customHeight="1" x14ac:dyDescent="0.2">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row>
    <row r="2317" spans="2:32" ht="15" customHeight="1" x14ac:dyDescent="0.2">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row>
    <row r="2419" spans="2:32" ht="15" customHeight="1" x14ac:dyDescent="0.2">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row>
    <row r="2509" spans="2:32" ht="15" customHeight="1" x14ac:dyDescent="0.2">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row>
    <row r="2598" spans="2:32" ht="15" customHeight="1" x14ac:dyDescent="0.2">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row>
    <row r="2719" spans="2:32" ht="15" customHeight="1" x14ac:dyDescent="0.2">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row>
    <row r="2837" spans="2:32" ht="15" customHeight="1" x14ac:dyDescent="0.2">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row>
  </sheetData>
  <mergeCells count="21">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2540"/>
  <sheetViews>
    <sheetView workbookViewId="0">
      <pane xSplit="2" ySplit="1" topLeftCell="C2" activePane="bottomRight" state="frozen"/>
      <selection activeCell="B1" sqref="B1"/>
      <selection pane="topRight" activeCell="B1" sqref="B1"/>
      <selection pane="bottomLeft" activeCell="B1" sqref="B1"/>
      <selection pane="bottomRight" activeCell="A39" sqref="A39"/>
    </sheetView>
  </sheetViews>
  <sheetFormatPr defaultRowHeight="15" customHeight="1" x14ac:dyDescent="0.25"/>
  <cols>
    <col min="1" max="1" width="30.42578125" customWidth="1"/>
    <col min="2" max="2" width="49" customWidth="1"/>
  </cols>
  <sheetData>
    <row r="1" spans="1:53" ht="15" customHeight="1" thickBot="1" x14ac:dyDescent="0.3">
      <c r="A1" s="207"/>
      <c r="B1" s="279" t="s">
        <v>830</v>
      </c>
      <c r="C1" s="280">
        <v>2022</v>
      </c>
      <c r="D1" s="280">
        <v>2023</v>
      </c>
      <c r="E1" s="280">
        <v>2024</v>
      </c>
      <c r="F1" s="280">
        <v>2025</v>
      </c>
      <c r="G1" s="280">
        <v>2026</v>
      </c>
      <c r="H1" s="280">
        <v>2027</v>
      </c>
      <c r="I1" s="280">
        <v>2028</v>
      </c>
      <c r="J1" s="280">
        <v>2029</v>
      </c>
      <c r="K1" s="280">
        <v>2030</v>
      </c>
      <c r="L1" s="280">
        <v>2031</v>
      </c>
      <c r="M1" s="280">
        <v>2032</v>
      </c>
      <c r="N1" s="280">
        <v>2033</v>
      </c>
      <c r="O1" s="280">
        <v>2034</v>
      </c>
      <c r="P1" s="280">
        <v>2035</v>
      </c>
      <c r="Q1" s="280">
        <v>2036</v>
      </c>
      <c r="R1" s="280">
        <v>2037</v>
      </c>
      <c r="S1" s="280">
        <v>2038</v>
      </c>
      <c r="T1" s="280">
        <v>2039</v>
      </c>
      <c r="U1" s="280">
        <v>2040</v>
      </c>
      <c r="V1" s="280">
        <v>2041</v>
      </c>
      <c r="W1" s="280">
        <v>2042</v>
      </c>
      <c r="X1" s="280">
        <v>2043</v>
      </c>
      <c r="Y1" s="280">
        <v>2044</v>
      </c>
      <c r="Z1" s="280">
        <v>2045</v>
      </c>
      <c r="AA1" s="280">
        <v>2046</v>
      </c>
      <c r="AB1" s="280">
        <v>2047</v>
      </c>
      <c r="AC1" s="280">
        <v>2048</v>
      </c>
      <c r="AD1" s="280">
        <v>2049</v>
      </c>
      <c r="AE1" s="280">
        <v>2050</v>
      </c>
      <c r="AF1" s="207"/>
      <c r="AG1" s="207"/>
      <c r="AH1" s="207"/>
      <c r="AI1" s="207"/>
      <c r="AJ1" s="207"/>
      <c r="AK1" s="207"/>
      <c r="AL1" s="207"/>
      <c r="AM1" s="207"/>
      <c r="AN1" s="207"/>
      <c r="AO1" s="207"/>
      <c r="AP1" s="207"/>
      <c r="AQ1" s="207"/>
      <c r="AR1" s="207"/>
      <c r="AS1" s="207"/>
      <c r="AT1" s="207"/>
      <c r="AU1" s="207"/>
      <c r="AV1" s="207"/>
      <c r="AW1" s="207"/>
      <c r="AX1" s="207"/>
      <c r="AY1" s="207"/>
      <c r="AZ1" s="207"/>
      <c r="BA1" s="207"/>
    </row>
    <row r="2" spans="1:53" ht="15" customHeight="1" thickTop="1" x14ac:dyDescent="0.25">
      <c r="A2" s="207"/>
      <c r="B2" s="207"/>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row>
    <row r="3" spans="1:53" ht="15" customHeight="1" x14ac:dyDescent="0.25">
      <c r="A3" s="207"/>
      <c r="B3" s="207"/>
      <c r="C3" s="275" t="s">
        <v>117</v>
      </c>
      <c r="D3" s="275" t="s">
        <v>831</v>
      </c>
      <c r="E3" s="225"/>
      <c r="F3" s="225"/>
      <c r="G3" s="225"/>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row>
    <row r="4" spans="1:53" ht="15" customHeight="1" x14ac:dyDescent="0.25">
      <c r="A4" s="207"/>
      <c r="B4" s="207"/>
      <c r="C4" s="275" t="s">
        <v>118</v>
      </c>
      <c r="D4" s="275" t="s">
        <v>832</v>
      </c>
      <c r="E4" s="225"/>
      <c r="F4" s="225"/>
      <c r="G4" s="275" t="s">
        <v>642</v>
      </c>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row>
    <row r="5" spans="1:53" ht="15" customHeight="1" x14ac:dyDescent="0.25">
      <c r="A5" s="207"/>
      <c r="B5" s="207"/>
      <c r="C5" s="275" t="s">
        <v>119</v>
      </c>
      <c r="D5" s="275" t="s">
        <v>833</v>
      </c>
      <c r="E5" s="225"/>
      <c r="F5" s="225"/>
      <c r="G5" s="225"/>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row>
    <row r="6" spans="1:53" ht="15" customHeight="1" x14ac:dyDescent="0.25">
      <c r="A6" s="207"/>
      <c r="B6" s="207"/>
      <c r="C6" s="275" t="s">
        <v>120</v>
      </c>
      <c r="D6" s="225"/>
      <c r="E6" s="275" t="s">
        <v>834</v>
      </c>
      <c r="F6" s="225"/>
      <c r="G6" s="225"/>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07"/>
      <c r="AU6" s="207"/>
      <c r="AV6" s="207"/>
      <c r="AW6" s="207"/>
      <c r="AX6" s="207"/>
      <c r="AY6" s="207"/>
      <c r="AZ6" s="207"/>
      <c r="BA6" s="207"/>
    </row>
    <row r="7" spans="1:53" ht="15" customHeight="1" x14ac:dyDescent="0.25">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7"/>
      <c r="AV7" s="207"/>
      <c r="AW7" s="207"/>
      <c r="AX7" s="207"/>
      <c r="AY7" s="207"/>
      <c r="AZ7" s="207"/>
      <c r="BA7" s="207"/>
    </row>
    <row r="8" spans="1:53" ht="15" customHeight="1" x14ac:dyDescent="0.25">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row>
    <row r="9" spans="1:53" ht="15" customHeight="1" x14ac:dyDescent="0.25">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207"/>
      <c r="AR9" s="207"/>
      <c r="AS9" s="207"/>
      <c r="AT9" s="207"/>
      <c r="AU9" s="207"/>
      <c r="AV9" s="207"/>
      <c r="AW9" s="207"/>
      <c r="AX9" s="207"/>
      <c r="AY9" s="207"/>
      <c r="AZ9" s="207"/>
      <c r="BA9" s="207"/>
    </row>
    <row r="10" spans="1:53" ht="15" customHeight="1" x14ac:dyDescent="0.25">
      <c r="A10" s="213" t="s">
        <v>296</v>
      </c>
      <c r="B10" s="281" t="s">
        <v>796</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638</v>
      </c>
      <c r="AG10" s="208"/>
      <c r="AH10" s="208"/>
      <c r="AI10" s="208"/>
      <c r="AJ10" s="208"/>
      <c r="AK10" s="208"/>
      <c r="AL10" s="208"/>
      <c r="AM10" s="208"/>
      <c r="AN10" s="208"/>
      <c r="AO10" s="208"/>
      <c r="AP10" s="208"/>
      <c r="AQ10" s="208"/>
      <c r="AR10" s="208"/>
      <c r="AS10" s="208"/>
      <c r="AT10" s="208"/>
      <c r="AU10" s="208"/>
      <c r="AV10" s="208"/>
      <c r="AW10" s="208"/>
      <c r="AX10" s="208"/>
      <c r="AY10" s="208"/>
      <c r="AZ10" s="208"/>
      <c r="BA10" s="208"/>
    </row>
    <row r="11" spans="1:53" ht="15" customHeight="1" x14ac:dyDescent="0.25">
      <c r="A11" s="213" t="s">
        <v>298</v>
      </c>
      <c r="B11" s="282" t="s">
        <v>275</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637</v>
      </c>
      <c r="AG11" s="208"/>
      <c r="AH11" s="208"/>
      <c r="AI11" s="208"/>
      <c r="AJ11" s="208"/>
      <c r="AK11" s="208"/>
      <c r="AL11" s="208"/>
      <c r="AM11" s="208"/>
      <c r="AN11" s="208"/>
      <c r="AO11" s="208"/>
      <c r="AP11" s="208"/>
      <c r="AQ11" s="208"/>
      <c r="AR11" s="208"/>
      <c r="AS11" s="208"/>
      <c r="AT11" s="208"/>
      <c r="AU11" s="208"/>
      <c r="AV11" s="208"/>
      <c r="AW11" s="208"/>
      <c r="AX11" s="208"/>
      <c r="AY11" s="208"/>
      <c r="AZ11" s="208"/>
      <c r="BA11" s="208"/>
    </row>
    <row r="12" spans="1:53" ht="15" customHeight="1" x14ac:dyDescent="0.25">
      <c r="A12" s="213" t="s">
        <v>300</v>
      </c>
      <c r="B12" s="282"/>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835</v>
      </c>
      <c r="AG12" s="208"/>
      <c r="AH12" s="208"/>
      <c r="AI12" s="208"/>
      <c r="AJ12" s="208"/>
      <c r="AK12" s="208"/>
      <c r="AL12" s="208"/>
      <c r="AM12" s="208"/>
      <c r="AN12" s="208"/>
      <c r="AO12" s="208"/>
      <c r="AP12" s="208"/>
      <c r="AQ12" s="208"/>
      <c r="AR12" s="208"/>
      <c r="AS12" s="208"/>
      <c r="AT12" s="208"/>
      <c r="AU12" s="208"/>
      <c r="AV12" s="208"/>
      <c r="AW12" s="208"/>
      <c r="AX12" s="208"/>
      <c r="AY12" s="208"/>
      <c r="AZ12" s="208"/>
      <c r="BA12" s="208"/>
    </row>
    <row r="13" spans="1:53" ht="15" customHeight="1" thickBot="1" x14ac:dyDescent="0.3">
      <c r="A13" s="213" t="s">
        <v>302</v>
      </c>
      <c r="B13" s="283"/>
      <c r="C13" s="283">
        <v>2022</v>
      </c>
      <c r="D13" s="283">
        <v>2023</v>
      </c>
      <c r="E13" s="283">
        <v>2024</v>
      </c>
      <c r="F13" s="283">
        <v>2025</v>
      </c>
      <c r="G13" s="283">
        <v>2026</v>
      </c>
      <c r="H13" s="283">
        <v>2027</v>
      </c>
      <c r="I13" s="283">
        <v>2028</v>
      </c>
      <c r="J13" s="283">
        <v>2029</v>
      </c>
      <c r="K13" s="283">
        <v>2030</v>
      </c>
      <c r="L13" s="283">
        <v>2031</v>
      </c>
      <c r="M13" s="283">
        <v>2032</v>
      </c>
      <c r="N13" s="283">
        <v>2033</v>
      </c>
      <c r="O13" s="283">
        <v>2034</v>
      </c>
      <c r="P13" s="283">
        <v>2035</v>
      </c>
      <c r="Q13" s="283">
        <v>2036</v>
      </c>
      <c r="R13" s="283">
        <v>2037</v>
      </c>
      <c r="S13" s="283">
        <v>2038</v>
      </c>
      <c r="T13" s="283">
        <v>2039</v>
      </c>
      <c r="U13" s="283">
        <v>2040</v>
      </c>
      <c r="V13" s="283">
        <v>2041</v>
      </c>
      <c r="W13" s="283">
        <v>2042</v>
      </c>
      <c r="X13" s="283">
        <v>2043</v>
      </c>
      <c r="Y13" s="283">
        <v>2044</v>
      </c>
      <c r="Z13" s="283">
        <v>2045</v>
      </c>
      <c r="AA13" s="283">
        <v>2046</v>
      </c>
      <c r="AB13" s="283">
        <v>2047</v>
      </c>
      <c r="AC13" s="283">
        <v>2048</v>
      </c>
      <c r="AD13" s="283">
        <v>2049</v>
      </c>
      <c r="AE13" s="283">
        <v>2050</v>
      </c>
      <c r="AF13" s="284">
        <v>2050</v>
      </c>
      <c r="AG13" s="208"/>
      <c r="AH13" s="208"/>
      <c r="AI13" s="208"/>
      <c r="AJ13" s="208"/>
      <c r="AK13" s="208"/>
      <c r="AL13" s="208"/>
      <c r="AM13" s="208"/>
      <c r="AN13" s="208"/>
      <c r="AO13" s="208"/>
      <c r="AP13" s="208"/>
      <c r="AQ13" s="208"/>
      <c r="AR13" s="208"/>
      <c r="AS13" s="208"/>
      <c r="AT13" s="208"/>
      <c r="AU13" s="208"/>
      <c r="AV13" s="208"/>
      <c r="AW13" s="208"/>
      <c r="AX13" s="208"/>
      <c r="AY13" s="208"/>
      <c r="AZ13" s="208"/>
      <c r="BA13" s="208"/>
    </row>
    <row r="14" spans="1:53" ht="15" customHeight="1" thickTop="1" x14ac:dyDescent="0.25">
      <c r="A14" s="213" t="s">
        <v>304</v>
      </c>
      <c r="B14" s="285" t="s">
        <v>276</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row>
    <row r="15" spans="1:53" ht="15" customHeight="1" x14ac:dyDescent="0.25">
      <c r="A15" s="213" t="s">
        <v>306</v>
      </c>
      <c r="B15" s="285" t="s">
        <v>277</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row>
    <row r="16" spans="1:53" ht="15" customHeight="1" x14ac:dyDescent="0.25">
      <c r="A16" s="213" t="s">
        <v>308</v>
      </c>
      <c r="B16" s="286" t="s">
        <v>278</v>
      </c>
      <c r="C16" s="291">
        <v>6.6360000000000001</v>
      </c>
      <c r="D16" s="291">
        <v>6.6360000000000001</v>
      </c>
      <c r="E16" s="291">
        <v>6.6360000000000001</v>
      </c>
      <c r="F16" s="291">
        <v>6.6360000000000001</v>
      </c>
      <c r="G16" s="291">
        <v>6.6360000000000001</v>
      </c>
      <c r="H16" s="291">
        <v>6.6360000000000001</v>
      </c>
      <c r="I16" s="291">
        <v>6.6360000000000001</v>
      </c>
      <c r="J16" s="291">
        <v>6.6360000000000001</v>
      </c>
      <c r="K16" s="291">
        <v>6.6360000000000001</v>
      </c>
      <c r="L16" s="291">
        <v>6.6360000000000001</v>
      </c>
      <c r="M16" s="291">
        <v>6.6360000000000001</v>
      </c>
      <c r="N16" s="291">
        <v>6.6360000000000001</v>
      </c>
      <c r="O16" s="291">
        <v>6.6360000000000001</v>
      </c>
      <c r="P16" s="291">
        <v>6.6360000000000001</v>
      </c>
      <c r="Q16" s="291">
        <v>6.6360000000000001</v>
      </c>
      <c r="R16" s="291">
        <v>6.6360000000000001</v>
      </c>
      <c r="S16" s="291">
        <v>6.6360000000000001</v>
      </c>
      <c r="T16" s="291">
        <v>6.6360000000000001</v>
      </c>
      <c r="U16" s="291">
        <v>6.6360000000000001</v>
      </c>
      <c r="V16" s="291">
        <v>6.6360000000000001</v>
      </c>
      <c r="W16" s="291">
        <v>6.6360000000000001</v>
      </c>
      <c r="X16" s="291">
        <v>6.6360000000000001</v>
      </c>
      <c r="Y16" s="291">
        <v>6.6360000000000001</v>
      </c>
      <c r="Z16" s="291">
        <v>6.6360000000000001</v>
      </c>
      <c r="AA16" s="291">
        <v>6.6360000000000001</v>
      </c>
      <c r="AB16" s="291">
        <v>6.6360000000000001</v>
      </c>
      <c r="AC16" s="291">
        <v>6.6360000000000001</v>
      </c>
      <c r="AD16" s="291">
        <v>6.6360000000000001</v>
      </c>
      <c r="AE16" s="291">
        <v>6.6360000000000001</v>
      </c>
      <c r="AF16" s="288">
        <v>0</v>
      </c>
      <c r="AG16" s="208"/>
      <c r="AH16" s="208"/>
      <c r="AI16" s="208"/>
      <c r="AJ16" s="208"/>
      <c r="AK16" s="208"/>
      <c r="AL16" s="208"/>
      <c r="AM16" s="208"/>
      <c r="AN16" s="208"/>
      <c r="AO16" s="208"/>
      <c r="AP16" s="208"/>
      <c r="AQ16" s="208"/>
      <c r="AR16" s="208"/>
      <c r="AS16" s="208"/>
      <c r="AT16" s="208"/>
      <c r="AU16" s="208"/>
      <c r="AV16" s="208"/>
      <c r="AW16" s="208"/>
      <c r="AX16" s="208"/>
      <c r="AY16" s="208"/>
      <c r="AZ16" s="208"/>
      <c r="BA16" s="208"/>
    </row>
    <row r="17" spans="1:53" ht="15" customHeight="1" x14ac:dyDescent="0.25">
      <c r="A17" s="213" t="s">
        <v>310</v>
      </c>
      <c r="B17" s="286" t="s">
        <v>279</v>
      </c>
      <c r="C17" s="291">
        <v>5.048</v>
      </c>
      <c r="D17" s="291">
        <v>5.048</v>
      </c>
      <c r="E17" s="291">
        <v>5.048</v>
      </c>
      <c r="F17" s="291">
        <v>5.048</v>
      </c>
      <c r="G17" s="291">
        <v>5.048</v>
      </c>
      <c r="H17" s="291">
        <v>5.048</v>
      </c>
      <c r="I17" s="291">
        <v>5.048</v>
      </c>
      <c r="J17" s="291">
        <v>5.048</v>
      </c>
      <c r="K17" s="291">
        <v>5.048</v>
      </c>
      <c r="L17" s="291">
        <v>5.048</v>
      </c>
      <c r="M17" s="291">
        <v>5.048</v>
      </c>
      <c r="N17" s="291">
        <v>5.048</v>
      </c>
      <c r="O17" s="291">
        <v>5.048</v>
      </c>
      <c r="P17" s="291">
        <v>5.048</v>
      </c>
      <c r="Q17" s="291">
        <v>5.048</v>
      </c>
      <c r="R17" s="291">
        <v>5.048</v>
      </c>
      <c r="S17" s="291">
        <v>5.048</v>
      </c>
      <c r="T17" s="291">
        <v>5.048</v>
      </c>
      <c r="U17" s="291">
        <v>5.048</v>
      </c>
      <c r="V17" s="291">
        <v>5.048</v>
      </c>
      <c r="W17" s="291">
        <v>5.048</v>
      </c>
      <c r="X17" s="291">
        <v>5.048</v>
      </c>
      <c r="Y17" s="291">
        <v>5.048</v>
      </c>
      <c r="Z17" s="291">
        <v>5.048</v>
      </c>
      <c r="AA17" s="291">
        <v>5.048</v>
      </c>
      <c r="AB17" s="291">
        <v>5.048</v>
      </c>
      <c r="AC17" s="291">
        <v>5.048</v>
      </c>
      <c r="AD17" s="291">
        <v>5.048</v>
      </c>
      <c r="AE17" s="291">
        <v>5.048</v>
      </c>
      <c r="AF17" s="288">
        <v>0</v>
      </c>
      <c r="AG17" s="208"/>
      <c r="AH17" s="208"/>
      <c r="AI17" s="208"/>
      <c r="AJ17" s="208"/>
      <c r="AK17" s="208"/>
      <c r="AL17" s="208"/>
      <c r="AM17" s="208"/>
      <c r="AN17" s="208"/>
      <c r="AO17" s="208"/>
      <c r="AP17" s="208"/>
      <c r="AQ17" s="208"/>
      <c r="AR17" s="208"/>
      <c r="AS17" s="208"/>
      <c r="AT17" s="208"/>
      <c r="AU17" s="208"/>
      <c r="AV17" s="208"/>
      <c r="AW17" s="208"/>
      <c r="AX17" s="208"/>
      <c r="AY17" s="208"/>
      <c r="AZ17" s="208"/>
      <c r="BA17" s="208"/>
    </row>
    <row r="18" spans="1:53" ht="15" customHeight="1" x14ac:dyDescent="0.25">
      <c r="A18" s="213" t="s">
        <v>312</v>
      </c>
      <c r="B18" s="286" t="s">
        <v>280</v>
      </c>
      <c r="C18" s="291">
        <v>5.359</v>
      </c>
      <c r="D18" s="291">
        <v>5.359</v>
      </c>
      <c r="E18" s="291">
        <v>5.359</v>
      </c>
      <c r="F18" s="291">
        <v>5.359</v>
      </c>
      <c r="G18" s="291">
        <v>5.359</v>
      </c>
      <c r="H18" s="291">
        <v>5.359</v>
      </c>
      <c r="I18" s="291">
        <v>5.359</v>
      </c>
      <c r="J18" s="291">
        <v>5.359</v>
      </c>
      <c r="K18" s="291">
        <v>5.359</v>
      </c>
      <c r="L18" s="291">
        <v>5.359</v>
      </c>
      <c r="M18" s="291">
        <v>5.359</v>
      </c>
      <c r="N18" s="291">
        <v>5.359</v>
      </c>
      <c r="O18" s="291">
        <v>5.359</v>
      </c>
      <c r="P18" s="291">
        <v>5.359</v>
      </c>
      <c r="Q18" s="291">
        <v>5.359</v>
      </c>
      <c r="R18" s="291">
        <v>5.359</v>
      </c>
      <c r="S18" s="291">
        <v>5.359</v>
      </c>
      <c r="T18" s="291">
        <v>5.359</v>
      </c>
      <c r="U18" s="291">
        <v>5.359</v>
      </c>
      <c r="V18" s="291">
        <v>5.359</v>
      </c>
      <c r="W18" s="291">
        <v>5.359</v>
      </c>
      <c r="X18" s="291">
        <v>5.359</v>
      </c>
      <c r="Y18" s="291">
        <v>5.359</v>
      </c>
      <c r="Z18" s="291">
        <v>5.359</v>
      </c>
      <c r="AA18" s="291">
        <v>5.359</v>
      </c>
      <c r="AB18" s="291">
        <v>5.359</v>
      </c>
      <c r="AC18" s="291">
        <v>5.359</v>
      </c>
      <c r="AD18" s="291">
        <v>5.359</v>
      </c>
      <c r="AE18" s="291">
        <v>5.359</v>
      </c>
      <c r="AF18" s="288">
        <v>0</v>
      </c>
      <c r="AG18" s="208"/>
      <c r="AH18" s="208"/>
      <c r="AI18" s="208"/>
      <c r="AJ18" s="208"/>
      <c r="AK18" s="208"/>
      <c r="AL18" s="208"/>
      <c r="AM18" s="208"/>
      <c r="AN18" s="208"/>
      <c r="AO18" s="208"/>
      <c r="AP18" s="208"/>
      <c r="AQ18" s="208"/>
      <c r="AR18" s="208"/>
      <c r="AS18" s="208"/>
      <c r="AT18" s="208"/>
      <c r="AU18" s="208"/>
      <c r="AV18" s="208"/>
      <c r="AW18" s="208"/>
      <c r="AX18" s="208"/>
      <c r="AY18" s="208"/>
      <c r="AZ18" s="208"/>
      <c r="BA18" s="208"/>
    </row>
    <row r="19" spans="1:53" ht="15" customHeight="1" x14ac:dyDescent="0.25">
      <c r="A19" s="213" t="s">
        <v>314</v>
      </c>
      <c r="B19" s="286" t="s">
        <v>281</v>
      </c>
      <c r="C19" s="291">
        <v>5.8250000000000002</v>
      </c>
      <c r="D19" s="291">
        <v>5.8250000000000002</v>
      </c>
      <c r="E19" s="291">
        <v>5.8250000000000002</v>
      </c>
      <c r="F19" s="291">
        <v>5.8250000000000002</v>
      </c>
      <c r="G19" s="291">
        <v>5.8250000000000002</v>
      </c>
      <c r="H19" s="291">
        <v>5.8250000000000002</v>
      </c>
      <c r="I19" s="291">
        <v>5.8250000000000002</v>
      </c>
      <c r="J19" s="291">
        <v>5.8250000000000002</v>
      </c>
      <c r="K19" s="291">
        <v>5.8250000000000002</v>
      </c>
      <c r="L19" s="291">
        <v>5.8250000000000002</v>
      </c>
      <c r="M19" s="291">
        <v>5.8250000000000002</v>
      </c>
      <c r="N19" s="291">
        <v>5.8250000000000002</v>
      </c>
      <c r="O19" s="291">
        <v>5.8250000000000002</v>
      </c>
      <c r="P19" s="291">
        <v>5.8250000000000002</v>
      </c>
      <c r="Q19" s="291">
        <v>5.8250000000000002</v>
      </c>
      <c r="R19" s="291">
        <v>5.8250000000000002</v>
      </c>
      <c r="S19" s="291">
        <v>5.8250000000000002</v>
      </c>
      <c r="T19" s="291">
        <v>5.8250000000000002</v>
      </c>
      <c r="U19" s="291">
        <v>5.8250000000000002</v>
      </c>
      <c r="V19" s="291">
        <v>5.8250000000000002</v>
      </c>
      <c r="W19" s="291">
        <v>5.8250000000000002</v>
      </c>
      <c r="X19" s="291">
        <v>5.8250000000000002</v>
      </c>
      <c r="Y19" s="291">
        <v>5.8250000000000002</v>
      </c>
      <c r="Z19" s="291">
        <v>5.8250000000000002</v>
      </c>
      <c r="AA19" s="291">
        <v>5.8250000000000002</v>
      </c>
      <c r="AB19" s="291">
        <v>5.8250000000000002</v>
      </c>
      <c r="AC19" s="291">
        <v>5.8250000000000002</v>
      </c>
      <c r="AD19" s="291">
        <v>5.8250000000000002</v>
      </c>
      <c r="AE19" s="291">
        <v>5.8250000000000002</v>
      </c>
      <c r="AF19" s="288">
        <v>0</v>
      </c>
      <c r="AG19" s="208"/>
      <c r="AH19" s="208"/>
      <c r="AI19" s="208"/>
      <c r="AJ19" s="208"/>
      <c r="AK19" s="208"/>
      <c r="AL19" s="208"/>
      <c r="AM19" s="208"/>
      <c r="AN19" s="208"/>
      <c r="AO19" s="208"/>
      <c r="AP19" s="208"/>
      <c r="AQ19" s="208"/>
      <c r="AR19" s="208"/>
      <c r="AS19" s="208"/>
      <c r="AT19" s="208"/>
      <c r="AU19" s="208"/>
      <c r="AV19" s="208"/>
      <c r="AW19" s="208"/>
      <c r="AX19" s="208"/>
      <c r="AY19" s="208"/>
      <c r="AZ19" s="208"/>
      <c r="BA19" s="208"/>
    </row>
    <row r="20" spans="1:53" ht="15" customHeight="1" x14ac:dyDescent="0.25">
      <c r="A20" s="213" t="s">
        <v>316</v>
      </c>
      <c r="B20" s="286" t="s">
        <v>282</v>
      </c>
      <c r="C20" s="291">
        <v>5.7756210000000001</v>
      </c>
      <c r="D20" s="291">
        <v>5.7756480000000003</v>
      </c>
      <c r="E20" s="291">
        <v>5.7760829999999999</v>
      </c>
      <c r="F20" s="291">
        <v>5.7760619999999996</v>
      </c>
      <c r="G20" s="291">
        <v>5.7764670000000002</v>
      </c>
      <c r="H20" s="291">
        <v>5.7772180000000004</v>
      </c>
      <c r="I20" s="291">
        <v>5.776948</v>
      </c>
      <c r="J20" s="291">
        <v>5.7769529999999998</v>
      </c>
      <c r="K20" s="291">
        <v>5.7767980000000003</v>
      </c>
      <c r="L20" s="291">
        <v>5.7769740000000001</v>
      </c>
      <c r="M20" s="291">
        <v>5.7768980000000001</v>
      </c>
      <c r="N20" s="291">
        <v>5.7770099999999998</v>
      </c>
      <c r="O20" s="291">
        <v>5.7768050000000004</v>
      </c>
      <c r="P20" s="291">
        <v>5.7769560000000002</v>
      </c>
      <c r="Q20" s="291">
        <v>5.7768389999999998</v>
      </c>
      <c r="R20" s="291">
        <v>5.7768620000000004</v>
      </c>
      <c r="S20" s="291">
        <v>5.7767480000000004</v>
      </c>
      <c r="T20" s="291">
        <v>5.7767109999999997</v>
      </c>
      <c r="U20" s="291">
        <v>5.7766539999999997</v>
      </c>
      <c r="V20" s="291">
        <v>5.7766140000000004</v>
      </c>
      <c r="W20" s="291">
        <v>5.7766320000000002</v>
      </c>
      <c r="X20" s="291">
        <v>5.7766310000000001</v>
      </c>
      <c r="Y20" s="291">
        <v>5.7765519999999997</v>
      </c>
      <c r="Z20" s="291">
        <v>5.7765940000000002</v>
      </c>
      <c r="AA20" s="291">
        <v>5.7764090000000001</v>
      </c>
      <c r="AB20" s="291">
        <v>5.7762830000000003</v>
      </c>
      <c r="AC20" s="291">
        <v>5.7763799999999996</v>
      </c>
      <c r="AD20" s="291">
        <v>5.7763859999999996</v>
      </c>
      <c r="AE20" s="291">
        <v>5.7762339999999996</v>
      </c>
      <c r="AF20" s="288">
        <v>3.9999999999999998E-6</v>
      </c>
      <c r="AG20" s="208"/>
      <c r="AH20" s="208"/>
      <c r="AI20" s="208"/>
      <c r="AJ20" s="208"/>
      <c r="AK20" s="208"/>
      <c r="AL20" s="208"/>
      <c r="AM20" s="208"/>
      <c r="AN20" s="208"/>
      <c r="AO20" s="208"/>
      <c r="AP20" s="208"/>
      <c r="AQ20" s="208"/>
      <c r="AR20" s="208"/>
      <c r="AS20" s="208"/>
      <c r="AT20" s="208"/>
      <c r="AU20" s="208"/>
      <c r="AV20" s="208"/>
      <c r="AW20" s="208"/>
      <c r="AX20" s="208"/>
      <c r="AY20" s="208"/>
      <c r="AZ20" s="208"/>
      <c r="BA20" s="208"/>
    </row>
    <row r="21" spans="1:53" ht="15" customHeight="1" x14ac:dyDescent="0.25">
      <c r="A21" s="213" t="s">
        <v>318</v>
      </c>
      <c r="B21" s="286" t="s">
        <v>283</v>
      </c>
      <c r="C21" s="291">
        <v>5.7756210000000001</v>
      </c>
      <c r="D21" s="291">
        <v>5.7756480000000003</v>
      </c>
      <c r="E21" s="291">
        <v>5.7760829999999999</v>
      </c>
      <c r="F21" s="291">
        <v>5.7760619999999996</v>
      </c>
      <c r="G21" s="291">
        <v>5.7764670000000002</v>
      </c>
      <c r="H21" s="291">
        <v>5.7772180000000004</v>
      </c>
      <c r="I21" s="291">
        <v>5.776948</v>
      </c>
      <c r="J21" s="291">
        <v>5.7769529999999998</v>
      </c>
      <c r="K21" s="291">
        <v>5.7767980000000003</v>
      </c>
      <c r="L21" s="291">
        <v>5.7769740000000001</v>
      </c>
      <c r="M21" s="291">
        <v>5.7768980000000001</v>
      </c>
      <c r="N21" s="291">
        <v>5.7770099999999998</v>
      </c>
      <c r="O21" s="291">
        <v>5.7768050000000004</v>
      </c>
      <c r="P21" s="291">
        <v>5.7769560000000002</v>
      </c>
      <c r="Q21" s="291">
        <v>5.7768389999999998</v>
      </c>
      <c r="R21" s="291">
        <v>5.7768620000000004</v>
      </c>
      <c r="S21" s="291">
        <v>5.7767480000000004</v>
      </c>
      <c r="T21" s="291">
        <v>5.7767109999999997</v>
      </c>
      <c r="U21" s="291">
        <v>5.7766539999999997</v>
      </c>
      <c r="V21" s="291">
        <v>5.7766140000000004</v>
      </c>
      <c r="W21" s="291">
        <v>5.7766320000000002</v>
      </c>
      <c r="X21" s="291">
        <v>5.7766310000000001</v>
      </c>
      <c r="Y21" s="291">
        <v>5.7765519999999997</v>
      </c>
      <c r="Z21" s="291">
        <v>5.7765940000000002</v>
      </c>
      <c r="AA21" s="291">
        <v>5.7764090000000001</v>
      </c>
      <c r="AB21" s="291">
        <v>5.7762830000000003</v>
      </c>
      <c r="AC21" s="291">
        <v>5.7763799999999996</v>
      </c>
      <c r="AD21" s="291">
        <v>5.7763859999999996</v>
      </c>
      <c r="AE21" s="291">
        <v>5.7762339999999996</v>
      </c>
      <c r="AF21" s="288">
        <v>3.9999999999999998E-6</v>
      </c>
      <c r="AG21" s="208"/>
      <c r="AH21" s="208"/>
      <c r="AI21" s="208"/>
      <c r="AJ21" s="208"/>
      <c r="AK21" s="208"/>
      <c r="AL21" s="208"/>
      <c r="AM21" s="208"/>
      <c r="AN21" s="208"/>
      <c r="AO21" s="208"/>
      <c r="AP21" s="208"/>
      <c r="AQ21" s="208"/>
      <c r="AR21" s="208"/>
      <c r="AS21" s="208"/>
      <c r="AT21" s="208"/>
      <c r="AU21" s="208"/>
      <c r="AV21" s="208"/>
      <c r="AW21" s="208"/>
      <c r="AX21" s="208"/>
      <c r="AY21" s="208"/>
      <c r="AZ21" s="208"/>
      <c r="BA21" s="208"/>
    </row>
    <row r="22" spans="1:53" ht="15" customHeight="1" x14ac:dyDescent="0.25">
      <c r="A22" s="207"/>
      <c r="B22" s="286" t="s">
        <v>284</v>
      </c>
      <c r="C22" s="291">
        <v>5.7756210000000001</v>
      </c>
      <c r="D22" s="291">
        <v>5.7756480000000003</v>
      </c>
      <c r="E22" s="291">
        <v>5.7760829999999999</v>
      </c>
      <c r="F22" s="291">
        <v>5.7760619999999996</v>
      </c>
      <c r="G22" s="291">
        <v>5.7764670000000002</v>
      </c>
      <c r="H22" s="291">
        <v>5.7772180000000004</v>
      </c>
      <c r="I22" s="291">
        <v>5.776948</v>
      </c>
      <c r="J22" s="291">
        <v>5.7769529999999998</v>
      </c>
      <c r="K22" s="291">
        <v>5.7767980000000003</v>
      </c>
      <c r="L22" s="291">
        <v>5.7769740000000001</v>
      </c>
      <c r="M22" s="291">
        <v>5.7768980000000001</v>
      </c>
      <c r="N22" s="291">
        <v>5.7770099999999998</v>
      </c>
      <c r="O22" s="291">
        <v>5.7768050000000004</v>
      </c>
      <c r="P22" s="291">
        <v>5.7769560000000002</v>
      </c>
      <c r="Q22" s="291">
        <v>5.7768389999999998</v>
      </c>
      <c r="R22" s="291">
        <v>5.7768620000000004</v>
      </c>
      <c r="S22" s="291">
        <v>5.7767480000000004</v>
      </c>
      <c r="T22" s="291">
        <v>5.7767109999999997</v>
      </c>
      <c r="U22" s="291">
        <v>5.7766539999999997</v>
      </c>
      <c r="V22" s="291">
        <v>5.7766140000000004</v>
      </c>
      <c r="W22" s="291">
        <v>5.7766320000000002</v>
      </c>
      <c r="X22" s="291">
        <v>5.7766310000000001</v>
      </c>
      <c r="Y22" s="291">
        <v>5.7765519999999997</v>
      </c>
      <c r="Z22" s="291">
        <v>5.7765940000000002</v>
      </c>
      <c r="AA22" s="291">
        <v>5.7764090000000001</v>
      </c>
      <c r="AB22" s="291">
        <v>5.7762830000000003</v>
      </c>
      <c r="AC22" s="291">
        <v>5.7763799999999996</v>
      </c>
      <c r="AD22" s="291">
        <v>5.7763859999999996</v>
      </c>
      <c r="AE22" s="291">
        <v>5.7762339999999996</v>
      </c>
      <c r="AF22" s="288">
        <v>3.9999999999999998E-6</v>
      </c>
      <c r="AG22" s="208"/>
      <c r="AH22" s="208"/>
      <c r="AI22" s="208"/>
      <c r="AJ22" s="208"/>
      <c r="AK22" s="208"/>
      <c r="AL22" s="208"/>
      <c r="AM22" s="208"/>
      <c r="AN22" s="208"/>
      <c r="AO22" s="208"/>
      <c r="AP22" s="208"/>
      <c r="AQ22" s="208"/>
      <c r="AR22" s="208"/>
      <c r="AS22" s="208"/>
      <c r="AT22" s="208"/>
      <c r="AU22" s="208"/>
      <c r="AV22" s="208"/>
      <c r="AW22" s="208"/>
      <c r="AX22" s="208"/>
      <c r="AY22" s="208"/>
      <c r="AZ22" s="208"/>
      <c r="BA22" s="208"/>
    </row>
    <row r="23" spans="1:53" ht="15" customHeight="1" x14ac:dyDescent="0.25">
      <c r="A23" s="213" t="s">
        <v>321</v>
      </c>
      <c r="B23" s="286" t="s">
        <v>285</v>
      </c>
      <c r="C23" s="291">
        <v>5.7756210000000001</v>
      </c>
      <c r="D23" s="291">
        <v>5.7756480000000003</v>
      </c>
      <c r="E23" s="291">
        <v>5.7760829999999999</v>
      </c>
      <c r="F23" s="291">
        <v>5.7760619999999996</v>
      </c>
      <c r="G23" s="291">
        <v>5.7764670000000002</v>
      </c>
      <c r="H23" s="291">
        <v>5.7772180000000004</v>
      </c>
      <c r="I23" s="291">
        <v>5.776948</v>
      </c>
      <c r="J23" s="291">
        <v>5.7769529999999998</v>
      </c>
      <c r="K23" s="291">
        <v>5.7767980000000003</v>
      </c>
      <c r="L23" s="291">
        <v>5.7769740000000001</v>
      </c>
      <c r="M23" s="291">
        <v>5.7768980000000001</v>
      </c>
      <c r="N23" s="291">
        <v>5.7770099999999998</v>
      </c>
      <c r="O23" s="291">
        <v>5.7768050000000004</v>
      </c>
      <c r="P23" s="291">
        <v>5.7769560000000002</v>
      </c>
      <c r="Q23" s="291">
        <v>5.7768389999999998</v>
      </c>
      <c r="R23" s="291">
        <v>5.7768620000000004</v>
      </c>
      <c r="S23" s="291">
        <v>5.7767480000000004</v>
      </c>
      <c r="T23" s="291">
        <v>5.7767109999999997</v>
      </c>
      <c r="U23" s="291">
        <v>5.7766539999999997</v>
      </c>
      <c r="V23" s="291">
        <v>5.7766140000000004</v>
      </c>
      <c r="W23" s="291">
        <v>5.7766320000000002</v>
      </c>
      <c r="X23" s="291">
        <v>5.7766310000000001</v>
      </c>
      <c r="Y23" s="291">
        <v>5.7765519999999997</v>
      </c>
      <c r="Z23" s="291">
        <v>5.7765940000000002</v>
      </c>
      <c r="AA23" s="291">
        <v>5.7764090000000001</v>
      </c>
      <c r="AB23" s="291">
        <v>5.7762830000000003</v>
      </c>
      <c r="AC23" s="291">
        <v>5.7763799999999996</v>
      </c>
      <c r="AD23" s="291">
        <v>5.7763859999999996</v>
      </c>
      <c r="AE23" s="291">
        <v>5.7762339999999996</v>
      </c>
      <c r="AF23" s="288">
        <v>3.9999999999999998E-6</v>
      </c>
      <c r="AG23" s="208"/>
      <c r="AH23" s="208"/>
      <c r="AI23" s="208"/>
      <c r="AJ23" s="208"/>
      <c r="AK23" s="208"/>
      <c r="AL23" s="208"/>
      <c r="AM23" s="208"/>
      <c r="AN23" s="208"/>
      <c r="AO23" s="208"/>
      <c r="AP23" s="208"/>
      <c r="AQ23" s="208"/>
      <c r="AR23" s="208"/>
      <c r="AS23" s="208"/>
      <c r="AT23" s="208"/>
      <c r="AU23" s="208"/>
      <c r="AV23" s="208"/>
      <c r="AW23" s="208"/>
      <c r="AX23" s="208"/>
      <c r="AY23" s="208"/>
      <c r="AZ23" s="208"/>
      <c r="BA23" s="208"/>
    </row>
    <row r="24" spans="1:53" ht="15" customHeight="1" x14ac:dyDescent="0.25">
      <c r="A24" s="213" t="s">
        <v>323</v>
      </c>
      <c r="B24" s="286" t="s">
        <v>286</v>
      </c>
      <c r="C24" s="291">
        <v>5.7756210000000001</v>
      </c>
      <c r="D24" s="291">
        <v>5.7756480000000003</v>
      </c>
      <c r="E24" s="291">
        <v>5.7760829999999999</v>
      </c>
      <c r="F24" s="291">
        <v>5.7760619999999996</v>
      </c>
      <c r="G24" s="291">
        <v>5.7764670000000002</v>
      </c>
      <c r="H24" s="291">
        <v>5.7772180000000004</v>
      </c>
      <c r="I24" s="291">
        <v>5.776948</v>
      </c>
      <c r="J24" s="291">
        <v>5.7769529999999998</v>
      </c>
      <c r="K24" s="291">
        <v>5.7767980000000003</v>
      </c>
      <c r="L24" s="291">
        <v>5.7769740000000001</v>
      </c>
      <c r="M24" s="291">
        <v>5.7768980000000001</v>
      </c>
      <c r="N24" s="291">
        <v>5.7770099999999998</v>
      </c>
      <c r="O24" s="291">
        <v>5.7768050000000004</v>
      </c>
      <c r="P24" s="291">
        <v>5.7769560000000002</v>
      </c>
      <c r="Q24" s="291">
        <v>5.7768389999999998</v>
      </c>
      <c r="R24" s="291">
        <v>5.7768620000000004</v>
      </c>
      <c r="S24" s="291">
        <v>5.7767480000000004</v>
      </c>
      <c r="T24" s="291">
        <v>5.7767109999999997</v>
      </c>
      <c r="U24" s="291">
        <v>5.7766539999999997</v>
      </c>
      <c r="V24" s="291">
        <v>5.7766140000000004</v>
      </c>
      <c r="W24" s="291">
        <v>5.7766320000000002</v>
      </c>
      <c r="X24" s="291">
        <v>5.7766310000000001</v>
      </c>
      <c r="Y24" s="291">
        <v>5.7765519999999997</v>
      </c>
      <c r="Z24" s="291">
        <v>5.7765940000000002</v>
      </c>
      <c r="AA24" s="291">
        <v>5.7764090000000001</v>
      </c>
      <c r="AB24" s="291">
        <v>5.7762830000000003</v>
      </c>
      <c r="AC24" s="291">
        <v>5.7763799999999996</v>
      </c>
      <c r="AD24" s="291">
        <v>5.7763859999999996</v>
      </c>
      <c r="AE24" s="291">
        <v>5.7762339999999996</v>
      </c>
      <c r="AF24" s="288">
        <v>3.9999999999999998E-6</v>
      </c>
      <c r="AG24" s="208"/>
      <c r="AH24" s="208"/>
      <c r="AI24" s="208"/>
      <c r="AJ24" s="208"/>
      <c r="AK24" s="208"/>
      <c r="AL24" s="208"/>
      <c r="AM24" s="208"/>
      <c r="AN24" s="208"/>
      <c r="AO24" s="208"/>
      <c r="AP24" s="208"/>
      <c r="AQ24" s="208"/>
      <c r="AR24" s="208"/>
      <c r="AS24" s="208"/>
      <c r="AT24" s="208"/>
      <c r="AU24" s="208"/>
      <c r="AV24" s="208"/>
      <c r="AW24" s="208"/>
      <c r="AX24" s="208"/>
      <c r="AY24" s="208"/>
      <c r="AZ24" s="208"/>
      <c r="BA24" s="208"/>
    </row>
    <row r="25" spans="1:53" ht="15" customHeight="1" x14ac:dyDescent="0.25">
      <c r="A25" s="213" t="s">
        <v>325</v>
      </c>
      <c r="B25" s="286" t="s">
        <v>287</v>
      </c>
      <c r="C25" s="291">
        <v>5.7756210000000001</v>
      </c>
      <c r="D25" s="291">
        <v>5.7756480000000003</v>
      </c>
      <c r="E25" s="291">
        <v>5.7760829999999999</v>
      </c>
      <c r="F25" s="291">
        <v>5.7760619999999996</v>
      </c>
      <c r="G25" s="291">
        <v>5.7764670000000002</v>
      </c>
      <c r="H25" s="291">
        <v>5.7772180000000004</v>
      </c>
      <c r="I25" s="291">
        <v>5.776948</v>
      </c>
      <c r="J25" s="291">
        <v>5.7769529999999998</v>
      </c>
      <c r="K25" s="291">
        <v>5.7767989999999996</v>
      </c>
      <c r="L25" s="291">
        <v>5.7769740000000001</v>
      </c>
      <c r="M25" s="291">
        <v>5.7768990000000002</v>
      </c>
      <c r="N25" s="291">
        <v>5.7770099999999998</v>
      </c>
      <c r="O25" s="291">
        <v>5.7768050000000004</v>
      </c>
      <c r="P25" s="291">
        <v>5.7769560000000002</v>
      </c>
      <c r="Q25" s="291">
        <v>5.7768379999999997</v>
      </c>
      <c r="R25" s="291">
        <v>5.7768620000000004</v>
      </c>
      <c r="S25" s="291">
        <v>5.7767480000000004</v>
      </c>
      <c r="T25" s="291">
        <v>5.7767109999999997</v>
      </c>
      <c r="U25" s="291">
        <v>5.7766539999999997</v>
      </c>
      <c r="V25" s="291">
        <v>5.7766140000000004</v>
      </c>
      <c r="W25" s="291">
        <v>5.7766320000000002</v>
      </c>
      <c r="X25" s="291">
        <v>5.7766310000000001</v>
      </c>
      <c r="Y25" s="291">
        <v>5.7765519999999997</v>
      </c>
      <c r="Z25" s="291">
        <v>5.7765940000000002</v>
      </c>
      <c r="AA25" s="291">
        <v>5.7764090000000001</v>
      </c>
      <c r="AB25" s="291">
        <v>5.7762840000000004</v>
      </c>
      <c r="AC25" s="291">
        <v>5.7763799999999996</v>
      </c>
      <c r="AD25" s="291">
        <v>5.7763859999999996</v>
      </c>
      <c r="AE25" s="291">
        <v>5.7762339999999996</v>
      </c>
      <c r="AF25" s="288">
        <v>3.9999999999999998E-6</v>
      </c>
      <c r="AG25" s="208"/>
      <c r="AH25" s="208"/>
      <c r="AI25" s="208"/>
      <c r="AJ25" s="208"/>
      <c r="AK25" s="208"/>
      <c r="AL25" s="208"/>
      <c r="AM25" s="208"/>
      <c r="AN25" s="208"/>
      <c r="AO25" s="208"/>
      <c r="AP25" s="208"/>
      <c r="AQ25" s="208"/>
      <c r="AR25" s="208"/>
      <c r="AS25" s="208"/>
      <c r="AT25" s="208"/>
      <c r="AU25" s="208"/>
      <c r="AV25" s="208"/>
      <c r="AW25" s="208"/>
      <c r="AX25" s="208"/>
      <c r="AY25" s="208"/>
      <c r="AZ25" s="208"/>
      <c r="BA25" s="208"/>
    </row>
    <row r="26" spans="1:53" ht="15" customHeight="1" x14ac:dyDescent="0.25">
      <c r="A26" s="213" t="s">
        <v>327</v>
      </c>
      <c r="B26" s="286" t="s">
        <v>288</v>
      </c>
      <c r="C26" s="291">
        <v>5.8170000000000002</v>
      </c>
      <c r="D26" s="291">
        <v>5.8170000000000002</v>
      </c>
      <c r="E26" s="291">
        <v>5.8170000000000002</v>
      </c>
      <c r="F26" s="291">
        <v>5.8170000000000002</v>
      </c>
      <c r="G26" s="291">
        <v>5.8170000000000002</v>
      </c>
      <c r="H26" s="291">
        <v>5.8170000000000002</v>
      </c>
      <c r="I26" s="291">
        <v>5.8170000000000002</v>
      </c>
      <c r="J26" s="291">
        <v>5.8170000000000002</v>
      </c>
      <c r="K26" s="291">
        <v>5.8170000000000002</v>
      </c>
      <c r="L26" s="291">
        <v>5.8170000000000002</v>
      </c>
      <c r="M26" s="291">
        <v>5.8170000000000002</v>
      </c>
      <c r="N26" s="291">
        <v>5.8170000000000002</v>
      </c>
      <c r="O26" s="291">
        <v>5.8170000000000002</v>
      </c>
      <c r="P26" s="291">
        <v>5.8170000000000002</v>
      </c>
      <c r="Q26" s="291">
        <v>5.8170000000000002</v>
      </c>
      <c r="R26" s="291">
        <v>5.8170000000000002</v>
      </c>
      <c r="S26" s="291">
        <v>5.8170000000000002</v>
      </c>
      <c r="T26" s="291">
        <v>5.8170000000000002</v>
      </c>
      <c r="U26" s="291">
        <v>5.8170000000000002</v>
      </c>
      <c r="V26" s="291">
        <v>5.8170000000000002</v>
      </c>
      <c r="W26" s="291">
        <v>5.8170000000000002</v>
      </c>
      <c r="X26" s="291">
        <v>5.8170000000000002</v>
      </c>
      <c r="Y26" s="291">
        <v>5.8170000000000002</v>
      </c>
      <c r="Z26" s="291">
        <v>5.8170000000000002</v>
      </c>
      <c r="AA26" s="291">
        <v>5.8170000000000002</v>
      </c>
      <c r="AB26" s="291">
        <v>5.8170000000000002</v>
      </c>
      <c r="AC26" s="291">
        <v>5.8170000000000002</v>
      </c>
      <c r="AD26" s="291">
        <v>5.8170000000000002</v>
      </c>
      <c r="AE26" s="291">
        <v>5.8170000000000002</v>
      </c>
      <c r="AF26" s="288">
        <v>0</v>
      </c>
      <c r="AG26" s="208"/>
      <c r="AH26" s="208"/>
      <c r="AI26" s="208"/>
      <c r="AJ26" s="208"/>
      <c r="AK26" s="208"/>
      <c r="AL26" s="208"/>
      <c r="AM26" s="208"/>
      <c r="AN26" s="208"/>
      <c r="AO26" s="208"/>
      <c r="AP26" s="208"/>
      <c r="AQ26" s="208"/>
      <c r="AR26" s="208"/>
      <c r="AS26" s="208"/>
      <c r="AT26" s="208"/>
      <c r="AU26" s="208"/>
      <c r="AV26" s="208"/>
      <c r="AW26" s="208"/>
      <c r="AX26" s="208"/>
      <c r="AY26" s="208"/>
      <c r="AZ26" s="208"/>
      <c r="BA26" s="208"/>
    </row>
    <row r="27" spans="1:53" ht="15" customHeight="1" x14ac:dyDescent="0.25">
      <c r="A27" s="207"/>
      <c r="B27" s="286" t="s">
        <v>289</v>
      </c>
      <c r="C27" s="291">
        <v>5.77</v>
      </c>
      <c r="D27" s="291">
        <v>5.77</v>
      </c>
      <c r="E27" s="291">
        <v>5.77</v>
      </c>
      <c r="F27" s="291">
        <v>5.77</v>
      </c>
      <c r="G27" s="291">
        <v>5.77</v>
      </c>
      <c r="H27" s="291">
        <v>5.77</v>
      </c>
      <c r="I27" s="291">
        <v>5.77</v>
      </c>
      <c r="J27" s="291">
        <v>5.77</v>
      </c>
      <c r="K27" s="291">
        <v>5.77</v>
      </c>
      <c r="L27" s="291">
        <v>5.77</v>
      </c>
      <c r="M27" s="291">
        <v>5.77</v>
      </c>
      <c r="N27" s="291">
        <v>5.77</v>
      </c>
      <c r="O27" s="291">
        <v>5.77</v>
      </c>
      <c r="P27" s="291">
        <v>5.77</v>
      </c>
      <c r="Q27" s="291">
        <v>5.77</v>
      </c>
      <c r="R27" s="291">
        <v>5.77</v>
      </c>
      <c r="S27" s="291">
        <v>5.77</v>
      </c>
      <c r="T27" s="291">
        <v>5.77</v>
      </c>
      <c r="U27" s="291">
        <v>5.77</v>
      </c>
      <c r="V27" s="291">
        <v>5.77</v>
      </c>
      <c r="W27" s="291">
        <v>5.77</v>
      </c>
      <c r="X27" s="291">
        <v>5.77</v>
      </c>
      <c r="Y27" s="291">
        <v>5.77</v>
      </c>
      <c r="Z27" s="291">
        <v>5.77</v>
      </c>
      <c r="AA27" s="291">
        <v>5.77</v>
      </c>
      <c r="AB27" s="291">
        <v>5.77</v>
      </c>
      <c r="AC27" s="291">
        <v>5.77</v>
      </c>
      <c r="AD27" s="291">
        <v>5.77</v>
      </c>
      <c r="AE27" s="291">
        <v>5.77</v>
      </c>
      <c r="AF27" s="288">
        <v>0</v>
      </c>
      <c r="AG27" s="208"/>
      <c r="AH27" s="208"/>
      <c r="AI27" s="208"/>
      <c r="AJ27" s="208"/>
      <c r="AK27" s="208"/>
      <c r="AL27" s="208"/>
      <c r="AM27" s="208"/>
      <c r="AN27" s="208"/>
      <c r="AO27" s="208"/>
      <c r="AP27" s="208"/>
      <c r="AQ27" s="208"/>
      <c r="AR27" s="208"/>
      <c r="AS27" s="208"/>
      <c r="AT27" s="208"/>
      <c r="AU27" s="208"/>
      <c r="AV27" s="208"/>
      <c r="AW27" s="208"/>
      <c r="AX27" s="208"/>
      <c r="AY27" s="208"/>
      <c r="AZ27" s="208"/>
      <c r="BA27" s="208"/>
    </row>
    <row r="28" spans="1:53" ht="15" customHeight="1" x14ac:dyDescent="0.25">
      <c r="A28" s="207"/>
      <c r="B28" s="286" t="s">
        <v>290</v>
      </c>
      <c r="C28" s="291">
        <v>3.5630000000000002</v>
      </c>
      <c r="D28" s="291">
        <v>3.5630000000000002</v>
      </c>
      <c r="E28" s="291">
        <v>3.5630000000000002</v>
      </c>
      <c r="F28" s="291">
        <v>3.5630000000000002</v>
      </c>
      <c r="G28" s="291">
        <v>3.5630000000000002</v>
      </c>
      <c r="H28" s="291">
        <v>3.5630000000000002</v>
      </c>
      <c r="I28" s="291">
        <v>3.5630000000000002</v>
      </c>
      <c r="J28" s="291">
        <v>3.5630000000000002</v>
      </c>
      <c r="K28" s="291">
        <v>3.5630000000000002</v>
      </c>
      <c r="L28" s="291">
        <v>3.5630000000000002</v>
      </c>
      <c r="M28" s="291">
        <v>3.5630000000000002</v>
      </c>
      <c r="N28" s="291">
        <v>3.5630000000000002</v>
      </c>
      <c r="O28" s="291">
        <v>3.5630000000000002</v>
      </c>
      <c r="P28" s="291">
        <v>3.5630000000000002</v>
      </c>
      <c r="Q28" s="291">
        <v>3.5630000000000002</v>
      </c>
      <c r="R28" s="291">
        <v>3.5630000000000002</v>
      </c>
      <c r="S28" s="291">
        <v>3.5630000000000002</v>
      </c>
      <c r="T28" s="291">
        <v>3.5630000000000002</v>
      </c>
      <c r="U28" s="291">
        <v>3.5630000000000002</v>
      </c>
      <c r="V28" s="291">
        <v>3.5630000000000002</v>
      </c>
      <c r="W28" s="291">
        <v>3.5630000000000002</v>
      </c>
      <c r="X28" s="291">
        <v>3.5630000000000002</v>
      </c>
      <c r="Y28" s="291">
        <v>3.5630000000000002</v>
      </c>
      <c r="Z28" s="291">
        <v>3.5630000000000002</v>
      </c>
      <c r="AA28" s="291">
        <v>3.5630000000000002</v>
      </c>
      <c r="AB28" s="291">
        <v>3.5630000000000002</v>
      </c>
      <c r="AC28" s="291">
        <v>3.5630000000000002</v>
      </c>
      <c r="AD28" s="291">
        <v>3.5630000000000002</v>
      </c>
      <c r="AE28" s="291">
        <v>3.5630000000000002</v>
      </c>
      <c r="AF28" s="288">
        <v>0</v>
      </c>
      <c r="AG28" s="208"/>
      <c r="AH28" s="208"/>
      <c r="AI28" s="208"/>
      <c r="AJ28" s="208"/>
      <c r="AK28" s="208"/>
      <c r="AL28" s="208"/>
      <c r="AM28" s="208"/>
      <c r="AN28" s="208"/>
      <c r="AO28" s="208"/>
      <c r="AP28" s="208"/>
      <c r="AQ28" s="208"/>
      <c r="AR28" s="208"/>
      <c r="AS28" s="208"/>
      <c r="AT28" s="208"/>
      <c r="AU28" s="208"/>
      <c r="AV28" s="208"/>
      <c r="AW28" s="208"/>
      <c r="AX28" s="208"/>
      <c r="AY28" s="208"/>
      <c r="AZ28" s="208"/>
      <c r="BA28" s="208"/>
    </row>
    <row r="29" spans="1:53" ht="15" customHeight="1" x14ac:dyDescent="0.25">
      <c r="A29" s="213" t="s">
        <v>330</v>
      </c>
      <c r="B29" s="286" t="s">
        <v>844</v>
      </c>
      <c r="C29" s="291">
        <v>3.9944130000000002</v>
      </c>
      <c r="D29" s="291">
        <v>3.9944130000000002</v>
      </c>
      <c r="E29" s="291">
        <v>3.9944130000000002</v>
      </c>
      <c r="F29" s="291">
        <v>3.9944130000000002</v>
      </c>
      <c r="G29" s="291">
        <v>3.9944130000000002</v>
      </c>
      <c r="H29" s="291">
        <v>3.9944130000000002</v>
      </c>
      <c r="I29" s="291">
        <v>3.9944130000000002</v>
      </c>
      <c r="J29" s="291">
        <v>3.9944130000000002</v>
      </c>
      <c r="K29" s="291">
        <v>3.9944130000000002</v>
      </c>
      <c r="L29" s="291">
        <v>3.9944130000000002</v>
      </c>
      <c r="M29" s="291">
        <v>3.9944130000000002</v>
      </c>
      <c r="N29" s="291">
        <v>3.9944130000000002</v>
      </c>
      <c r="O29" s="291">
        <v>3.9944130000000002</v>
      </c>
      <c r="P29" s="291">
        <v>3.9944130000000002</v>
      </c>
      <c r="Q29" s="291">
        <v>3.9944130000000002</v>
      </c>
      <c r="R29" s="291">
        <v>3.9944130000000002</v>
      </c>
      <c r="S29" s="291">
        <v>3.9944130000000002</v>
      </c>
      <c r="T29" s="291">
        <v>3.9944130000000002</v>
      </c>
      <c r="U29" s="291">
        <v>3.9944130000000002</v>
      </c>
      <c r="V29" s="291">
        <v>3.9944130000000002</v>
      </c>
      <c r="W29" s="291">
        <v>3.9944130000000002</v>
      </c>
      <c r="X29" s="291">
        <v>3.9944130000000002</v>
      </c>
      <c r="Y29" s="291">
        <v>3.9944130000000002</v>
      </c>
      <c r="Z29" s="291">
        <v>3.9944130000000002</v>
      </c>
      <c r="AA29" s="291">
        <v>3.9944130000000002</v>
      </c>
      <c r="AB29" s="291">
        <v>3.9944130000000002</v>
      </c>
      <c r="AC29" s="291">
        <v>3.9944130000000002</v>
      </c>
      <c r="AD29" s="291">
        <v>3.9944130000000002</v>
      </c>
      <c r="AE29" s="291">
        <v>3.9944130000000002</v>
      </c>
      <c r="AF29" s="288">
        <v>0</v>
      </c>
      <c r="AG29" s="208"/>
      <c r="AH29" s="208"/>
      <c r="AI29" s="208"/>
      <c r="AJ29" s="208"/>
      <c r="AK29" s="208"/>
      <c r="AL29" s="208"/>
      <c r="AM29" s="208"/>
      <c r="AN29" s="208"/>
      <c r="AO29" s="208"/>
      <c r="AP29" s="208"/>
      <c r="AQ29" s="208"/>
      <c r="AR29" s="208"/>
      <c r="AS29" s="208"/>
      <c r="AT29" s="208"/>
      <c r="AU29" s="208"/>
      <c r="AV29" s="208"/>
      <c r="AW29" s="208"/>
      <c r="AX29" s="208"/>
      <c r="AY29" s="208"/>
      <c r="AZ29" s="208"/>
      <c r="BA29" s="208"/>
    </row>
    <row r="30" spans="1:53" ht="15" customHeight="1" x14ac:dyDescent="0.25">
      <c r="A30" s="213" t="s">
        <v>332</v>
      </c>
      <c r="B30" s="286" t="s">
        <v>291</v>
      </c>
      <c r="C30" s="291">
        <v>5.67</v>
      </c>
      <c r="D30" s="291">
        <v>5.67</v>
      </c>
      <c r="E30" s="291">
        <v>5.67</v>
      </c>
      <c r="F30" s="291">
        <v>5.67</v>
      </c>
      <c r="G30" s="291">
        <v>5.67</v>
      </c>
      <c r="H30" s="291">
        <v>5.67</v>
      </c>
      <c r="I30" s="291">
        <v>5.67</v>
      </c>
      <c r="J30" s="291">
        <v>5.67</v>
      </c>
      <c r="K30" s="291">
        <v>5.67</v>
      </c>
      <c r="L30" s="291">
        <v>5.67</v>
      </c>
      <c r="M30" s="291">
        <v>5.67</v>
      </c>
      <c r="N30" s="291">
        <v>5.67</v>
      </c>
      <c r="O30" s="291">
        <v>5.67</v>
      </c>
      <c r="P30" s="291">
        <v>5.67</v>
      </c>
      <c r="Q30" s="291">
        <v>5.67</v>
      </c>
      <c r="R30" s="291">
        <v>5.67</v>
      </c>
      <c r="S30" s="291">
        <v>5.67</v>
      </c>
      <c r="T30" s="291">
        <v>5.67</v>
      </c>
      <c r="U30" s="291">
        <v>5.67</v>
      </c>
      <c r="V30" s="291">
        <v>5.67</v>
      </c>
      <c r="W30" s="291">
        <v>5.67</v>
      </c>
      <c r="X30" s="291">
        <v>5.67</v>
      </c>
      <c r="Y30" s="291">
        <v>5.67</v>
      </c>
      <c r="Z30" s="291">
        <v>5.67</v>
      </c>
      <c r="AA30" s="291">
        <v>5.67</v>
      </c>
      <c r="AB30" s="291">
        <v>5.67</v>
      </c>
      <c r="AC30" s="291">
        <v>5.67</v>
      </c>
      <c r="AD30" s="291">
        <v>5.67</v>
      </c>
      <c r="AE30" s="291">
        <v>5.67</v>
      </c>
      <c r="AF30" s="288">
        <v>0</v>
      </c>
      <c r="AG30" s="208"/>
      <c r="AH30" s="208"/>
      <c r="AI30" s="208"/>
      <c r="AJ30" s="208"/>
      <c r="AK30" s="208"/>
      <c r="AL30" s="208"/>
      <c r="AM30" s="208"/>
      <c r="AN30" s="208"/>
      <c r="AO30" s="208"/>
      <c r="AP30" s="208"/>
      <c r="AQ30" s="208"/>
      <c r="AR30" s="208"/>
      <c r="AS30" s="208"/>
      <c r="AT30" s="208"/>
      <c r="AU30" s="208"/>
      <c r="AV30" s="208"/>
      <c r="AW30" s="208"/>
      <c r="AX30" s="208"/>
      <c r="AY30" s="208"/>
      <c r="AZ30" s="208"/>
      <c r="BA30" s="208"/>
    </row>
    <row r="31" spans="1:53" ht="15" customHeight="1" x14ac:dyDescent="0.25">
      <c r="A31" s="213" t="s">
        <v>334</v>
      </c>
      <c r="B31" s="286" t="s">
        <v>292</v>
      </c>
      <c r="C31" s="291">
        <v>6.0650000000000004</v>
      </c>
      <c r="D31" s="291">
        <v>6.0650000000000004</v>
      </c>
      <c r="E31" s="291">
        <v>6.0650000000000004</v>
      </c>
      <c r="F31" s="291">
        <v>6.0650000000000004</v>
      </c>
      <c r="G31" s="291">
        <v>6.0650000000000004</v>
      </c>
      <c r="H31" s="291">
        <v>6.0650000000000004</v>
      </c>
      <c r="I31" s="291">
        <v>6.0650000000000004</v>
      </c>
      <c r="J31" s="291">
        <v>6.0650000000000004</v>
      </c>
      <c r="K31" s="291">
        <v>6.0650000000000004</v>
      </c>
      <c r="L31" s="291">
        <v>6.0650000000000004</v>
      </c>
      <c r="M31" s="291">
        <v>6.0650000000000004</v>
      </c>
      <c r="N31" s="291">
        <v>6.0650000000000004</v>
      </c>
      <c r="O31" s="291">
        <v>6.0650000000000004</v>
      </c>
      <c r="P31" s="291">
        <v>6.0650000000000004</v>
      </c>
      <c r="Q31" s="291">
        <v>6.0650000000000004</v>
      </c>
      <c r="R31" s="291">
        <v>6.0650000000000004</v>
      </c>
      <c r="S31" s="291">
        <v>6.0650000000000004</v>
      </c>
      <c r="T31" s="291">
        <v>6.0650000000000004</v>
      </c>
      <c r="U31" s="291">
        <v>6.0650000000000004</v>
      </c>
      <c r="V31" s="291">
        <v>6.0650000000000004</v>
      </c>
      <c r="W31" s="291">
        <v>6.0650000000000004</v>
      </c>
      <c r="X31" s="291">
        <v>6.0650000000000004</v>
      </c>
      <c r="Y31" s="291">
        <v>6.0650000000000004</v>
      </c>
      <c r="Z31" s="291">
        <v>6.0650000000000004</v>
      </c>
      <c r="AA31" s="291">
        <v>6.0650000000000004</v>
      </c>
      <c r="AB31" s="291">
        <v>6.0650000000000004</v>
      </c>
      <c r="AC31" s="291">
        <v>6.0650000000000004</v>
      </c>
      <c r="AD31" s="291">
        <v>6.0650000000000004</v>
      </c>
      <c r="AE31" s="291">
        <v>6.0650000000000004</v>
      </c>
      <c r="AF31" s="288">
        <v>0</v>
      </c>
      <c r="AG31" s="208"/>
      <c r="AH31" s="208"/>
      <c r="AI31" s="208"/>
      <c r="AJ31" s="208"/>
      <c r="AK31" s="208"/>
      <c r="AL31" s="208"/>
      <c r="AM31" s="208"/>
      <c r="AN31" s="208"/>
      <c r="AO31" s="208"/>
      <c r="AP31" s="208"/>
      <c r="AQ31" s="208"/>
      <c r="AR31" s="208"/>
      <c r="AS31" s="208"/>
      <c r="AT31" s="208"/>
      <c r="AU31" s="208"/>
      <c r="AV31" s="208"/>
      <c r="AW31" s="208"/>
      <c r="AX31" s="208"/>
      <c r="AY31" s="208"/>
      <c r="AZ31" s="208"/>
      <c r="BA31" s="208"/>
    </row>
    <row r="32" spans="1:53" ht="15" customHeight="1" x14ac:dyDescent="0.25">
      <c r="A32" s="213" t="s">
        <v>336</v>
      </c>
      <c r="B32" s="286" t="s">
        <v>293</v>
      </c>
      <c r="C32" s="291">
        <v>5.0517110000000001</v>
      </c>
      <c r="D32" s="291">
        <v>5.0505360000000001</v>
      </c>
      <c r="E32" s="291">
        <v>5.0493629999999996</v>
      </c>
      <c r="F32" s="291">
        <v>5.0481809999999996</v>
      </c>
      <c r="G32" s="291">
        <v>5.0469949999999999</v>
      </c>
      <c r="H32" s="291">
        <v>5.0458059999999998</v>
      </c>
      <c r="I32" s="291">
        <v>5.0446140000000002</v>
      </c>
      <c r="J32" s="291">
        <v>5.0434169999999998</v>
      </c>
      <c r="K32" s="291">
        <v>5.0422159999999998</v>
      </c>
      <c r="L32" s="291">
        <v>5.0410120000000003</v>
      </c>
      <c r="M32" s="291">
        <v>5.0398050000000003</v>
      </c>
      <c r="N32" s="291">
        <v>5.0385939999999998</v>
      </c>
      <c r="O32" s="291">
        <v>5.0373809999999999</v>
      </c>
      <c r="P32" s="291">
        <v>5.0361640000000003</v>
      </c>
      <c r="Q32" s="291">
        <v>5.0351299999999997</v>
      </c>
      <c r="R32" s="291">
        <v>5.034097</v>
      </c>
      <c r="S32" s="291">
        <v>5.0331010000000003</v>
      </c>
      <c r="T32" s="291">
        <v>5.0321129999999998</v>
      </c>
      <c r="U32" s="291">
        <v>5.0311250000000003</v>
      </c>
      <c r="V32" s="291">
        <v>5.0302259999999999</v>
      </c>
      <c r="W32" s="291">
        <v>5.0293169999999998</v>
      </c>
      <c r="X32" s="291">
        <v>5.0284149999999999</v>
      </c>
      <c r="Y32" s="291">
        <v>5.02752</v>
      </c>
      <c r="Z32" s="291">
        <v>5.0266299999999999</v>
      </c>
      <c r="AA32" s="291">
        <v>5.0257459999999998</v>
      </c>
      <c r="AB32" s="291">
        <v>5.0248619999999997</v>
      </c>
      <c r="AC32" s="291">
        <v>5.0239739999999999</v>
      </c>
      <c r="AD32" s="291">
        <v>5.0230839999999999</v>
      </c>
      <c r="AE32" s="291">
        <v>5.0221999999999998</v>
      </c>
      <c r="AF32" s="288">
        <v>-2.0900000000000001E-4</v>
      </c>
      <c r="AG32" s="208"/>
      <c r="AH32" s="208"/>
      <c r="AI32" s="208"/>
      <c r="AJ32" s="208"/>
      <c r="AK32" s="208"/>
      <c r="AL32" s="208"/>
      <c r="AM32" s="208"/>
      <c r="AN32" s="208"/>
      <c r="AO32" s="208"/>
      <c r="AP32" s="208"/>
      <c r="AQ32" s="208"/>
      <c r="AR32" s="208"/>
      <c r="AS32" s="208"/>
      <c r="AT32" s="208"/>
      <c r="AU32" s="208"/>
      <c r="AV32" s="208"/>
      <c r="AW32" s="208"/>
      <c r="AX32" s="208"/>
      <c r="AY32" s="208"/>
      <c r="AZ32" s="208"/>
      <c r="BA32" s="208"/>
    </row>
    <row r="33" spans="1:53" ht="15" customHeight="1" x14ac:dyDescent="0.25">
      <c r="A33" s="213" t="s">
        <v>338</v>
      </c>
      <c r="B33" s="286" t="s">
        <v>294</v>
      </c>
      <c r="C33" s="291">
        <v>5.0512389999999998</v>
      </c>
      <c r="D33" s="291">
        <v>5.0499520000000002</v>
      </c>
      <c r="E33" s="291">
        <v>5.0486649999999997</v>
      </c>
      <c r="F33" s="291">
        <v>5.0473749999999997</v>
      </c>
      <c r="G33" s="291">
        <v>5.0460849999999997</v>
      </c>
      <c r="H33" s="291">
        <v>5.0447939999999996</v>
      </c>
      <c r="I33" s="291">
        <v>5.0435020000000002</v>
      </c>
      <c r="J33" s="291">
        <v>5.0422089999999997</v>
      </c>
      <c r="K33" s="291">
        <v>5.0409139999999999</v>
      </c>
      <c r="L33" s="291">
        <v>5.0396179999999999</v>
      </c>
      <c r="M33" s="291">
        <v>5.038322</v>
      </c>
      <c r="N33" s="291">
        <v>5.037026</v>
      </c>
      <c r="O33" s="291">
        <v>5.03573</v>
      </c>
      <c r="P33" s="291">
        <v>5.0344340000000001</v>
      </c>
      <c r="Q33" s="291">
        <v>5.0333230000000002</v>
      </c>
      <c r="R33" s="291">
        <v>5.0322180000000003</v>
      </c>
      <c r="S33" s="291">
        <v>5.0311500000000002</v>
      </c>
      <c r="T33" s="291">
        <v>5.0300909999999996</v>
      </c>
      <c r="U33" s="291">
        <v>5.0290319999999999</v>
      </c>
      <c r="V33" s="291">
        <v>5.0280829999999996</v>
      </c>
      <c r="W33" s="291">
        <v>5.0271239999999997</v>
      </c>
      <c r="X33" s="291">
        <v>5.0261709999999997</v>
      </c>
      <c r="Y33" s="291">
        <v>5.025226</v>
      </c>
      <c r="Z33" s="291">
        <v>5.0242849999999999</v>
      </c>
      <c r="AA33" s="291">
        <v>5.0233509999999999</v>
      </c>
      <c r="AB33" s="291">
        <v>5.0224169999999999</v>
      </c>
      <c r="AC33" s="291">
        <v>5.0214790000000002</v>
      </c>
      <c r="AD33" s="291">
        <v>5.0205390000000003</v>
      </c>
      <c r="AE33" s="291">
        <v>5.0196059999999996</v>
      </c>
      <c r="AF33" s="288">
        <v>-2.24E-4</v>
      </c>
      <c r="AG33" s="208"/>
      <c r="AH33" s="208"/>
      <c r="AI33" s="208"/>
      <c r="AJ33" s="208"/>
      <c r="AK33" s="208"/>
      <c r="AL33" s="208"/>
      <c r="AM33" s="208"/>
      <c r="AN33" s="208"/>
      <c r="AO33" s="208"/>
      <c r="AP33" s="208"/>
      <c r="AQ33" s="208"/>
      <c r="AR33" s="208"/>
      <c r="AS33" s="208"/>
      <c r="AT33" s="208"/>
      <c r="AU33" s="208"/>
      <c r="AV33" s="208"/>
      <c r="AW33" s="208"/>
      <c r="AX33" s="208"/>
      <c r="AY33" s="208"/>
      <c r="AZ33" s="208"/>
      <c r="BA33" s="208"/>
    </row>
    <row r="34" spans="1:53" ht="15" customHeight="1" x14ac:dyDescent="0.25">
      <c r="A34" s="213" t="s">
        <v>340</v>
      </c>
      <c r="B34" s="286" t="s">
        <v>295</v>
      </c>
      <c r="C34" s="291">
        <v>5.0509560000000002</v>
      </c>
      <c r="D34" s="291">
        <v>5.0496100000000004</v>
      </c>
      <c r="E34" s="291">
        <v>5.0482639999999996</v>
      </c>
      <c r="F34" s="291">
        <v>5.0469179999999998</v>
      </c>
      <c r="G34" s="291">
        <v>5.0455740000000002</v>
      </c>
      <c r="H34" s="291">
        <v>5.0442299999999998</v>
      </c>
      <c r="I34" s="291">
        <v>5.0428879999999996</v>
      </c>
      <c r="J34" s="291">
        <v>5.0415450000000002</v>
      </c>
      <c r="K34" s="291">
        <v>5.040203</v>
      </c>
      <c r="L34" s="291">
        <v>5.038862</v>
      </c>
      <c r="M34" s="291">
        <v>5.0375209999999999</v>
      </c>
      <c r="N34" s="291">
        <v>5.0361820000000002</v>
      </c>
      <c r="O34" s="291">
        <v>5.0348439999999997</v>
      </c>
      <c r="P34" s="291">
        <v>5.033506</v>
      </c>
      <c r="Q34" s="291">
        <v>5.032413</v>
      </c>
      <c r="R34" s="291">
        <v>5.031326</v>
      </c>
      <c r="S34" s="291">
        <v>5.030284</v>
      </c>
      <c r="T34" s="291">
        <v>5.0292519999999996</v>
      </c>
      <c r="U34" s="291">
        <v>5.028219</v>
      </c>
      <c r="V34" s="291">
        <v>5.0272449999999997</v>
      </c>
      <c r="W34" s="291">
        <v>5.0262560000000001</v>
      </c>
      <c r="X34" s="291">
        <v>5.0252730000000003</v>
      </c>
      <c r="Y34" s="291">
        <v>5.0242979999999999</v>
      </c>
      <c r="Z34" s="291">
        <v>5.0233290000000004</v>
      </c>
      <c r="AA34" s="291">
        <v>5.022367</v>
      </c>
      <c r="AB34" s="291">
        <v>5.0214040000000004</v>
      </c>
      <c r="AC34" s="291">
        <v>5.0204339999999998</v>
      </c>
      <c r="AD34" s="291">
        <v>5.0194609999999997</v>
      </c>
      <c r="AE34" s="291">
        <v>5.0184939999999996</v>
      </c>
      <c r="AF34" s="288">
        <v>-2.3000000000000001E-4</v>
      </c>
      <c r="AG34" s="208"/>
      <c r="AH34" s="208"/>
      <c r="AI34" s="208"/>
      <c r="AJ34" s="208"/>
      <c r="AK34" s="208"/>
      <c r="AL34" s="208"/>
      <c r="AM34" s="208"/>
      <c r="AN34" s="208"/>
      <c r="AO34" s="208"/>
      <c r="AP34" s="208"/>
      <c r="AQ34" s="208"/>
      <c r="AR34" s="208"/>
      <c r="AS34" s="208"/>
      <c r="AT34" s="208"/>
      <c r="AU34" s="208"/>
      <c r="AV34" s="208"/>
      <c r="AW34" s="208"/>
      <c r="AX34" s="208"/>
      <c r="AY34" s="208"/>
      <c r="AZ34" s="208"/>
      <c r="BA34" s="208"/>
    </row>
    <row r="35" spans="1:53" x14ac:dyDescent="0.25">
      <c r="A35" s="213" t="s">
        <v>342</v>
      </c>
      <c r="B35" s="286" t="s">
        <v>297</v>
      </c>
      <c r="C35" s="291">
        <v>5.2222799999999996</v>
      </c>
      <c r="D35" s="291">
        <v>5.2222799999999996</v>
      </c>
      <c r="E35" s="291">
        <v>5.2222799999999996</v>
      </c>
      <c r="F35" s="291">
        <v>5.2222799999999996</v>
      </c>
      <c r="G35" s="291">
        <v>5.2222799999999996</v>
      </c>
      <c r="H35" s="291">
        <v>5.2222799999999996</v>
      </c>
      <c r="I35" s="291">
        <v>5.2222799999999996</v>
      </c>
      <c r="J35" s="291">
        <v>5.2222799999999996</v>
      </c>
      <c r="K35" s="291">
        <v>5.2222799999999996</v>
      </c>
      <c r="L35" s="291">
        <v>5.2222799999999996</v>
      </c>
      <c r="M35" s="291">
        <v>5.2222799999999996</v>
      </c>
      <c r="N35" s="291">
        <v>5.2222799999999996</v>
      </c>
      <c r="O35" s="291">
        <v>5.2222799999999996</v>
      </c>
      <c r="P35" s="291">
        <v>5.2222799999999996</v>
      </c>
      <c r="Q35" s="291">
        <v>5.2222799999999996</v>
      </c>
      <c r="R35" s="291">
        <v>5.2222799999999996</v>
      </c>
      <c r="S35" s="291">
        <v>5.2222799999999996</v>
      </c>
      <c r="T35" s="291">
        <v>5.2222799999999996</v>
      </c>
      <c r="U35" s="291">
        <v>5.2222799999999996</v>
      </c>
      <c r="V35" s="291">
        <v>5.2222799999999996</v>
      </c>
      <c r="W35" s="291">
        <v>5.2222799999999996</v>
      </c>
      <c r="X35" s="291">
        <v>5.2222799999999996</v>
      </c>
      <c r="Y35" s="291">
        <v>5.2222799999999996</v>
      </c>
      <c r="Z35" s="291">
        <v>5.2222799999999996</v>
      </c>
      <c r="AA35" s="291">
        <v>5.2222799999999996</v>
      </c>
      <c r="AB35" s="291">
        <v>5.2222799999999996</v>
      </c>
      <c r="AC35" s="291">
        <v>5.2222799999999996</v>
      </c>
      <c r="AD35" s="291">
        <v>5.2222799999999996</v>
      </c>
      <c r="AE35" s="291">
        <v>5.2222799999999996</v>
      </c>
      <c r="AF35" s="288">
        <v>0</v>
      </c>
      <c r="AG35" s="208"/>
      <c r="AH35" s="208"/>
      <c r="AI35" s="208"/>
      <c r="AJ35" s="208"/>
      <c r="AK35" s="208"/>
      <c r="AL35" s="208"/>
      <c r="AM35" s="208"/>
      <c r="AN35" s="208"/>
      <c r="AO35" s="208"/>
      <c r="AP35" s="208"/>
      <c r="AQ35" s="208"/>
      <c r="AR35" s="208"/>
      <c r="AS35" s="208"/>
      <c r="AT35" s="208"/>
      <c r="AU35" s="208"/>
      <c r="AV35" s="208"/>
      <c r="AW35" s="208"/>
      <c r="AX35" s="208"/>
      <c r="AY35" s="208"/>
      <c r="AZ35" s="208"/>
      <c r="BA35" s="208"/>
    </row>
    <row r="36" spans="1:53" x14ac:dyDescent="0.25">
      <c r="A36" s="207"/>
      <c r="B36" s="286" t="s">
        <v>299</v>
      </c>
      <c r="C36" s="291">
        <v>5.2222799999999996</v>
      </c>
      <c r="D36" s="291">
        <v>5.2222799999999996</v>
      </c>
      <c r="E36" s="291">
        <v>5.2222799999999996</v>
      </c>
      <c r="F36" s="291">
        <v>5.2222799999999996</v>
      </c>
      <c r="G36" s="291">
        <v>5.2222799999999996</v>
      </c>
      <c r="H36" s="291">
        <v>5.2222799999999996</v>
      </c>
      <c r="I36" s="291">
        <v>5.2222799999999996</v>
      </c>
      <c r="J36" s="291">
        <v>5.2222799999999996</v>
      </c>
      <c r="K36" s="291">
        <v>5.2222799999999996</v>
      </c>
      <c r="L36" s="291">
        <v>5.2222799999999996</v>
      </c>
      <c r="M36" s="291">
        <v>5.2222799999999996</v>
      </c>
      <c r="N36" s="291">
        <v>5.2222799999999996</v>
      </c>
      <c r="O36" s="291">
        <v>5.2222799999999996</v>
      </c>
      <c r="P36" s="291">
        <v>5.2222799999999996</v>
      </c>
      <c r="Q36" s="291">
        <v>5.2222799999999996</v>
      </c>
      <c r="R36" s="291">
        <v>5.2222799999999996</v>
      </c>
      <c r="S36" s="291">
        <v>5.2222799999999996</v>
      </c>
      <c r="T36" s="291">
        <v>5.2222799999999996</v>
      </c>
      <c r="U36" s="291">
        <v>5.2222799999999996</v>
      </c>
      <c r="V36" s="291">
        <v>5.2222799999999996</v>
      </c>
      <c r="W36" s="291">
        <v>5.2222799999999996</v>
      </c>
      <c r="X36" s="291">
        <v>5.2222799999999996</v>
      </c>
      <c r="Y36" s="291">
        <v>5.2222799999999996</v>
      </c>
      <c r="Z36" s="291">
        <v>5.2222799999999996</v>
      </c>
      <c r="AA36" s="291">
        <v>5.2222799999999996</v>
      </c>
      <c r="AB36" s="291">
        <v>5.2222799999999996</v>
      </c>
      <c r="AC36" s="291">
        <v>5.2222799999999996</v>
      </c>
      <c r="AD36" s="291">
        <v>5.2222799999999996</v>
      </c>
      <c r="AE36" s="291">
        <v>5.2222799999999996</v>
      </c>
      <c r="AF36" s="288">
        <v>0</v>
      </c>
      <c r="AG36" s="208"/>
      <c r="AH36" s="208"/>
      <c r="AI36" s="208"/>
      <c r="AJ36" s="208"/>
      <c r="AK36" s="208"/>
      <c r="AL36" s="208"/>
      <c r="AM36" s="208"/>
      <c r="AN36" s="208"/>
      <c r="AO36" s="208"/>
      <c r="AP36" s="208"/>
      <c r="AQ36" s="208"/>
      <c r="AR36" s="208"/>
      <c r="AS36" s="208"/>
      <c r="AT36" s="208"/>
      <c r="AU36" s="208"/>
      <c r="AV36" s="208"/>
      <c r="AW36" s="208"/>
      <c r="AX36" s="208"/>
      <c r="AY36" s="208"/>
      <c r="AZ36" s="208"/>
      <c r="BA36" s="208"/>
    </row>
    <row r="37" spans="1:53" x14ac:dyDescent="0.25">
      <c r="A37" s="207"/>
      <c r="B37" s="286" t="s">
        <v>301</v>
      </c>
      <c r="C37" s="291">
        <v>4.6379999999999999</v>
      </c>
      <c r="D37" s="291">
        <v>4.6379999999999999</v>
      </c>
      <c r="E37" s="291">
        <v>4.6379999999999999</v>
      </c>
      <c r="F37" s="291">
        <v>4.6379999999999999</v>
      </c>
      <c r="G37" s="291">
        <v>4.6379999999999999</v>
      </c>
      <c r="H37" s="291">
        <v>4.6379999999999999</v>
      </c>
      <c r="I37" s="291">
        <v>4.6379999999999999</v>
      </c>
      <c r="J37" s="291">
        <v>4.6379999999999999</v>
      </c>
      <c r="K37" s="291">
        <v>4.6379999999999999</v>
      </c>
      <c r="L37" s="291">
        <v>4.6379999999999999</v>
      </c>
      <c r="M37" s="291">
        <v>4.6379999999999999</v>
      </c>
      <c r="N37" s="291">
        <v>4.6379999999999999</v>
      </c>
      <c r="O37" s="291">
        <v>4.6379999999999999</v>
      </c>
      <c r="P37" s="291">
        <v>4.6379999999999999</v>
      </c>
      <c r="Q37" s="291">
        <v>4.6379999999999999</v>
      </c>
      <c r="R37" s="291">
        <v>4.6379999999999999</v>
      </c>
      <c r="S37" s="291">
        <v>4.6379999999999999</v>
      </c>
      <c r="T37" s="291">
        <v>4.6379999999999999</v>
      </c>
      <c r="U37" s="291">
        <v>4.6379999999999999</v>
      </c>
      <c r="V37" s="291">
        <v>4.6379999999999999</v>
      </c>
      <c r="W37" s="291">
        <v>4.6379999999999999</v>
      </c>
      <c r="X37" s="291">
        <v>4.6379999999999999</v>
      </c>
      <c r="Y37" s="291">
        <v>4.6379999999999999</v>
      </c>
      <c r="Z37" s="291">
        <v>4.6379999999999999</v>
      </c>
      <c r="AA37" s="291">
        <v>4.6379999999999999</v>
      </c>
      <c r="AB37" s="291">
        <v>4.6379999999999999</v>
      </c>
      <c r="AC37" s="291">
        <v>4.6379999999999999</v>
      </c>
      <c r="AD37" s="291">
        <v>4.6379999999999999</v>
      </c>
      <c r="AE37" s="291">
        <v>4.6379999999999999</v>
      </c>
      <c r="AF37" s="288">
        <v>0</v>
      </c>
      <c r="AG37" s="208"/>
      <c r="AH37" s="208"/>
      <c r="AI37" s="208"/>
      <c r="AJ37" s="208"/>
      <c r="AK37" s="208"/>
      <c r="AL37" s="208"/>
      <c r="AM37" s="208"/>
      <c r="AN37" s="208"/>
      <c r="AO37" s="208"/>
      <c r="AP37" s="208"/>
      <c r="AQ37" s="208"/>
      <c r="AR37" s="208"/>
      <c r="AS37" s="208"/>
      <c r="AT37" s="208"/>
      <c r="AU37" s="208"/>
      <c r="AV37" s="208"/>
      <c r="AW37" s="208"/>
      <c r="AX37" s="208"/>
      <c r="AY37" s="208"/>
      <c r="AZ37" s="208"/>
      <c r="BA37" s="208"/>
    </row>
    <row r="38" spans="1:53" x14ac:dyDescent="0.25">
      <c r="A38" s="213" t="s">
        <v>345</v>
      </c>
      <c r="B38" s="286" t="s">
        <v>303</v>
      </c>
      <c r="C38" s="291">
        <v>5.8</v>
      </c>
      <c r="D38" s="291">
        <v>5.8</v>
      </c>
      <c r="E38" s="291">
        <v>5.8</v>
      </c>
      <c r="F38" s="291">
        <v>5.8</v>
      </c>
      <c r="G38" s="291">
        <v>5.8</v>
      </c>
      <c r="H38" s="291">
        <v>5.8</v>
      </c>
      <c r="I38" s="291">
        <v>5.8</v>
      </c>
      <c r="J38" s="291">
        <v>5.8</v>
      </c>
      <c r="K38" s="291">
        <v>5.8</v>
      </c>
      <c r="L38" s="291">
        <v>5.8</v>
      </c>
      <c r="M38" s="291">
        <v>5.8</v>
      </c>
      <c r="N38" s="291">
        <v>5.8</v>
      </c>
      <c r="O38" s="291">
        <v>5.8</v>
      </c>
      <c r="P38" s="291">
        <v>5.8</v>
      </c>
      <c r="Q38" s="291">
        <v>5.8</v>
      </c>
      <c r="R38" s="291">
        <v>5.8</v>
      </c>
      <c r="S38" s="291">
        <v>5.8</v>
      </c>
      <c r="T38" s="291">
        <v>5.8</v>
      </c>
      <c r="U38" s="291">
        <v>5.8</v>
      </c>
      <c r="V38" s="291">
        <v>5.8</v>
      </c>
      <c r="W38" s="291">
        <v>5.8</v>
      </c>
      <c r="X38" s="291">
        <v>5.8</v>
      </c>
      <c r="Y38" s="291">
        <v>5.8</v>
      </c>
      <c r="Z38" s="291">
        <v>5.8</v>
      </c>
      <c r="AA38" s="291">
        <v>5.8</v>
      </c>
      <c r="AB38" s="291">
        <v>5.8</v>
      </c>
      <c r="AC38" s="291">
        <v>5.8</v>
      </c>
      <c r="AD38" s="291">
        <v>5.8</v>
      </c>
      <c r="AE38" s="291">
        <v>5.8</v>
      </c>
      <c r="AF38" s="288">
        <v>0</v>
      </c>
      <c r="AG38" s="208"/>
      <c r="AH38" s="208"/>
      <c r="AI38" s="208"/>
      <c r="AJ38" s="208"/>
      <c r="AK38" s="208"/>
      <c r="AL38" s="208"/>
      <c r="AM38" s="208"/>
      <c r="AN38" s="208"/>
      <c r="AO38" s="208"/>
      <c r="AP38" s="208"/>
      <c r="AQ38" s="208"/>
      <c r="AR38" s="208"/>
      <c r="AS38" s="208"/>
      <c r="AT38" s="208"/>
      <c r="AU38" s="208"/>
      <c r="AV38" s="208"/>
      <c r="AW38" s="208"/>
      <c r="AX38" s="208"/>
      <c r="AY38" s="208"/>
      <c r="AZ38" s="208"/>
      <c r="BA38" s="208"/>
    </row>
    <row r="39" spans="1:53" x14ac:dyDescent="0.25">
      <c r="A39" s="213" t="s">
        <v>346</v>
      </c>
      <c r="B39" s="286" t="s">
        <v>305</v>
      </c>
      <c r="C39" s="291">
        <v>5.448283</v>
      </c>
      <c r="D39" s="291">
        <v>5.448283</v>
      </c>
      <c r="E39" s="291">
        <v>5.448283</v>
      </c>
      <c r="F39" s="291">
        <v>5.448283</v>
      </c>
      <c r="G39" s="291">
        <v>5.448283</v>
      </c>
      <c r="H39" s="291">
        <v>5.448283</v>
      </c>
      <c r="I39" s="291">
        <v>5.448283</v>
      </c>
      <c r="J39" s="291">
        <v>5.448283</v>
      </c>
      <c r="K39" s="291">
        <v>5.448283</v>
      </c>
      <c r="L39" s="291">
        <v>5.448283</v>
      </c>
      <c r="M39" s="291">
        <v>5.448283</v>
      </c>
      <c r="N39" s="291">
        <v>5.448283</v>
      </c>
      <c r="O39" s="291">
        <v>5.448283</v>
      </c>
      <c r="P39" s="291">
        <v>5.448283</v>
      </c>
      <c r="Q39" s="291">
        <v>5.448283</v>
      </c>
      <c r="R39" s="291">
        <v>5.448283</v>
      </c>
      <c r="S39" s="291">
        <v>5.448283</v>
      </c>
      <c r="T39" s="291">
        <v>5.448283</v>
      </c>
      <c r="U39" s="291">
        <v>5.448283</v>
      </c>
      <c r="V39" s="291">
        <v>5.448283</v>
      </c>
      <c r="W39" s="291">
        <v>5.448283</v>
      </c>
      <c r="X39" s="291">
        <v>5.448283</v>
      </c>
      <c r="Y39" s="291">
        <v>5.448283</v>
      </c>
      <c r="Z39" s="291">
        <v>5.448283</v>
      </c>
      <c r="AA39" s="291">
        <v>5.448283</v>
      </c>
      <c r="AB39" s="291">
        <v>5.448283</v>
      </c>
      <c r="AC39" s="291">
        <v>5.448283</v>
      </c>
      <c r="AD39" s="291">
        <v>5.448283</v>
      </c>
      <c r="AE39" s="291">
        <v>5.448283</v>
      </c>
      <c r="AF39" s="288">
        <v>0</v>
      </c>
      <c r="AG39" s="208"/>
      <c r="AH39" s="208"/>
      <c r="AI39" s="208"/>
      <c r="AJ39" s="208"/>
      <c r="AK39" s="208"/>
      <c r="AL39" s="208"/>
      <c r="AM39" s="208"/>
      <c r="AN39" s="208"/>
      <c r="AO39" s="208"/>
      <c r="AP39" s="208"/>
      <c r="AQ39" s="208"/>
      <c r="AR39" s="208"/>
      <c r="AS39" s="208"/>
      <c r="AT39" s="208"/>
      <c r="AU39" s="208"/>
      <c r="AV39" s="208"/>
      <c r="AW39" s="208"/>
      <c r="AX39" s="208"/>
      <c r="AY39" s="208"/>
      <c r="AZ39" s="208"/>
      <c r="BA39" s="208"/>
    </row>
    <row r="40" spans="1:53" x14ac:dyDescent="0.25">
      <c r="A40" s="213" t="s">
        <v>348</v>
      </c>
      <c r="B40" s="286" t="s">
        <v>307</v>
      </c>
      <c r="C40" s="291">
        <v>6.2869999999999999</v>
      </c>
      <c r="D40" s="291">
        <v>6.2869999999999999</v>
      </c>
      <c r="E40" s="291">
        <v>6.2869999999999999</v>
      </c>
      <c r="F40" s="291">
        <v>6.2869999999999999</v>
      </c>
      <c r="G40" s="291">
        <v>6.2869999999999999</v>
      </c>
      <c r="H40" s="291">
        <v>6.2869999999999999</v>
      </c>
      <c r="I40" s="291">
        <v>6.2869999999999999</v>
      </c>
      <c r="J40" s="291">
        <v>6.2869999999999999</v>
      </c>
      <c r="K40" s="291">
        <v>6.2869999999999999</v>
      </c>
      <c r="L40" s="291">
        <v>6.2869999999999999</v>
      </c>
      <c r="M40" s="291">
        <v>6.2869999999999999</v>
      </c>
      <c r="N40" s="291">
        <v>6.2869999999999999</v>
      </c>
      <c r="O40" s="291">
        <v>6.2869999999999999</v>
      </c>
      <c r="P40" s="291">
        <v>6.2869999999999999</v>
      </c>
      <c r="Q40" s="291">
        <v>6.2869999999999999</v>
      </c>
      <c r="R40" s="291">
        <v>6.2869999999999999</v>
      </c>
      <c r="S40" s="291">
        <v>6.2869999999999999</v>
      </c>
      <c r="T40" s="291">
        <v>6.2869999999999999</v>
      </c>
      <c r="U40" s="291">
        <v>6.2869999999999999</v>
      </c>
      <c r="V40" s="291">
        <v>6.2869999999999999</v>
      </c>
      <c r="W40" s="291">
        <v>6.2869999999999999</v>
      </c>
      <c r="X40" s="291">
        <v>6.2869999999999999</v>
      </c>
      <c r="Y40" s="291">
        <v>6.2869999999999999</v>
      </c>
      <c r="Z40" s="291">
        <v>6.2869999999999999</v>
      </c>
      <c r="AA40" s="291">
        <v>6.2869999999999999</v>
      </c>
      <c r="AB40" s="291">
        <v>6.2869999999999999</v>
      </c>
      <c r="AC40" s="291">
        <v>6.2869999999999999</v>
      </c>
      <c r="AD40" s="291">
        <v>6.2869999999999999</v>
      </c>
      <c r="AE40" s="291">
        <v>6.2869999999999999</v>
      </c>
      <c r="AF40" s="288">
        <v>0</v>
      </c>
      <c r="AG40" s="208"/>
      <c r="AH40" s="208"/>
      <c r="AI40" s="208"/>
      <c r="AJ40" s="208"/>
      <c r="AK40" s="208"/>
      <c r="AL40" s="208"/>
      <c r="AM40" s="208"/>
      <c r="AN40" s="208"/>
      <c r="AO40" s="208"/>
      <c r="AP40" s="208"/>
      <c r="AQ40" s="208"/>
      <c r="AR40" s="208"/>
      <c r="AS40" s="208"/>
      <c r="AT40" s="208"/>
      <c r="AU40" s="208"/>
      <c r="AV40" s="208"/>
      <c r="AW40" s="208"/>
      <c r="AX40" s="208"/>
      <c r="AY40" s="208"/>
      <c r="AZ40" s="208"/>
      <c r="BA40" s="208"/>
    </row>
    <row r="41" spans="1:53" x14ac:dyDescent="0.25">
      <c r="A41" s="213" t="s">
        <v>350</v>
      </c>
      <c r="B41" s="286" t="s">
        <v>309</v>
      </c>
      <c r="C41" s="291">
        <v>6.2869999999999999</v>
      </c>
      <c r="D41" s="291">
        <v>6.2869999999999999</v>
      </c>
      <c r="E41" s="291">
        <v>6.2869999999999999</v>
      </c>
      <c r="F41" s="291">
        <v>6.2869999999999999</v>
      </c>
      <c r="G41" s="291">
        <v>6.2869999999999999</v>
      </c>
      <c r="H41" s="291">
        <v>6.2869999999999999</v>
      </c>
      <c r="I41" s="291">
        <v>6.2869999999999999</v>
      </c>
      <c r="J41" s="291">
        <v>6.2869999999999999</v>
      </c>
      <c r="K41" s="291">
        <v>6.2869999999999999</v>
      </c>
      <c r="L41" s="291">
        <v>6.2869999999999999</v>
      </c>
      <c r="M41" s="291">
        <v>6.2869999999999999</v>
      </c>
      <c r="N41" s="291">
        <v>6.2869999999999999</v>
      </c>
      <c r="O41" s="291">
        <v>6.2869999999999999</v>
      </c>
      <c r="P41" s="291">
        <v>6.2869999999999999</v>
      </c>
      <c r="Q41" s="291">
        <v>6.2869999999999999</v>
      </c>
      <c r="R41" s="291">
        <v>6.2869999999999999</v>
      </c>
      <c r="S41" s="291">
        <v>6.2869999999999999</v>
      </c>
      <c r="T41" s="291">
        <v>6.2869999999999999</v>
      </c>
      <c r="U41" s="291">
        <v>6.2869999999999999</v>
      </c>
      <c r="V41" s="291">
        <v>6.2869999999999999</v>
      </c>
      <c r="W41" s="291">
        <v>6.2869999999999999</v>
      </c>
      <c r="X41" s="291">
        <v>6.2869999999999999</v>
      </c>
      <c r="Y41" s="291">
        <v>6.2869999999999999</v>
      </c>
      <c r="Z41" s="291">
        <v>6.2869999999999999</v>
      </c>
      <c r="AA41" s="291">
        <v>6.2869999999999999</v>
      </c>
      <c r="AB41" s="291">
        <v>6.2869999999999999</v>
      </c>
      <c r="AC41" s="291">
        <v>6.2869999999999999</v>
      </c>
      <c r="AD41" s="291">
        <v>6.2869999999999999</v>
      </c>
      <c r="AE41" s="291">
        <v>6.2869999999999999</v>
      </c>
      <c r="AF41" s="288">
        <v>0</v>
      </c>
      <c r="AG41" s="208"/>
      <c r="AH41" s="208"/>
      <c r="AI41" s="208"/>
      <c r="AJ41" s="208"/>
      <c r="AK41" s="208"/>
      <c r="AL41" s="208"/>
      <c r="AM41" s="208"/>
      <c r="AN41" s="208"/>
      <c r="AO41" s="208"/>
      <c r="AP41" s="208"/>
      <c r="AQ41" s="208"/>
      <c r="AR41" s="208"/>
      <c r="AS41" s="208"/>
      <c r="AT41" s="208"/>
      <c r="AU41" s="208"/>
      <c r="AV41" s="208"/>
      <c r="AW41" s="208"/>
      <c r="AX41" s="208"/>
      <c r="AY41" s="208"/>
      <c r="AZ41" s="208"/>
      <c r="BA41" s="208"/>
    </row>
    <row r="42" spans="1:53" x14ac:dyDescent="0.25">
      <c r="A42" s="213" t="s">
        <v>351</v>
      </c>
      <c r="B42" s="286" t="s">
        <v>311</v>
      </c>
      <c r="C42" s="291">
        <v>6.2869999999999999</v>
      </c>
      <c r="D42" s="291">
        <v>6.2869999999999999</v>
      </c>
      <c r="E42" s="291">
        <v>6.2869999999999999</v>
      </c>
      <c r="F42" s="291">
        <v>6.2869999999999999</v>
      </c>
      <c r="G42" s="291">
        <v>6.2869999999999999</v>
      </c>
      <c r="H42" s="291">
        <v>6.2869999999999999</v>
      </c>
      <c r="I42" s="291">
        <v>6.2869999999999999</v>
      </c>
      <c r="J42" s="291">
        <v>6.2869999999999999</v>
      </c>
      <c r="K42" s="291">
        <v>6.2869999999999999</v>
      </c>
      <c r="L42" s="291">
        <v>6.2869999999999999</v>
      </c>
      <c r="M42" s="291">
        <v>6.2869999999999999</v>
      </c>
      <c r="N42" s="291">
        <v>6.2869999999999999</v>
      </c>
      <c r="O42" s="291">
        <v>6.2869999999999999</v>
      </c>
      <c r="P42" s="291">
        <v>6.2869999999999999</v>
      </c>
      <c r="Q42" s="291">
        <v>6.2869999999999999</v>
      </c>
      <c r="R42" s="291">
        <v>6.2869999999999999</v>
      </c>
      <c r="S42" s="291">
        <v>6.2869999999999999</v>
      </c>
      <c r="T42" s="291">
        <v>6.2869999999999999</v>
      </c>
      <c r="U42" s="291">
        <v>6.2869999999999999</v>
      </c>
      <c r="V42" s="291">
        <v>6.2869999999999999</v>
      </c>
      <c r="W42" s="291">
        <v>6.2869999999999999</v>
      </c>
      <c r="X42" s="291">
        <v>6.2869999999999999</v>
      </c>
      <c r="Y42" s="291">
        <v>6.2869999999999999</v>
      </c>
      <c r="Z42" s="291">
        <v>6.2869999999999999</v>
      </c>
      <c r="AA42" s="291">
        <v>6.2869999999999999</v>
      </c>
      <c r="AB42" s="291">
        <v>6.2869999999999999</v>
      </c>
      <c r="AC42" s="291">
        <v>6.2869999999999999</v>
      </c>
      <c r="AD42" s="291">
        <v>6.2869999999999999</v>
      </c>
      <c r="AE42" s="291">
        <v>6.2869999999999999</v>
      </c>
      <c r="AF42" s="288">
        <v>0</v>
      </c>
      <c r="AG42" s="208"/>
      <c r="AH42" s="208"/>
      <c r="AI42" s="208"/>
      <c r="AJ42" s="208"/>
      <c r="AK42" s="208"/>
      <c r="AL42" s="208"/>
      <c r="AM42" s="208"/>
      <c r="AN42" s="208"/>
      <c r="AO42" s="208"/>
      <c r="AP42" s="208"/>
      <c r="AQ42" s="208"/>
      <c r="AR42" s="208"/>
      <c r="AS42" s="208"/>
      <c r="AT42" s="208"/>
      <c r="AU42" s="208"/>
      <c r="AV42" s="208"/>
      <c r="AW42" s="208"/>
      <c r="AX42" s="208"/>
      <c r="AY42" s="208"/>
      <c r="AZ42" s="208"/>
      <c r="BA42" s="208"/>
    </row>
    <row r="43" spans="1:53" x14ac:dyDescent="0.25">
      <c r="A43" s="213" t="s">
        <v>353</v>
      </c>
      <c r="B43" s="286" t="s">
        <v>313</v>
      </c>
      <c r="C43" s="291">
        <v>6.1917359999999997</v>
      </c>
      <c r="D43" s="291">
        <v>6.1922389999999998</v>
      </c>
      <c r="E43" s="291">
        <v>6.1930670000000001</v>
      </c>
      <c r="F43" s="291">
        <v>6.1635160000000004</v>
      </c>
      <c r="G43" s="291">
        <v>6.1553069999999996</v>
      </c>
      <c r="H43" s="291">
        <v>6.1613670000000003</v>
      </c>
      <c r="I43" s="291">
        <v>6.16242</v>
      </c>
      <c r="J43" s="291">
        <v>6.1634779999999996</v>
      </c>
      <c r="K43" s="291">
        <v>6.1645450000000004</v>
      </c>
      <c r="L43" s="291">
        <v>6.1607760000000003</v>
      </c>
      <c r="M43" s="291">
        <v>6.166696</v>
      </c>
      <c r="N43" s="291">
        <v>6.1677819999999999</v>
      </c>
      <c r="O43" s="291">
        <v>6.1688749999999999</v>
      </c>
      <c r="P43" s="291">
        <v>6.169975</v>
      </c>
      <c r="Q43" s="291">
        <v>6.1710820000000002</v>
      </c>
      <c r="R43" s="291">
        <v>6.1721969999999997</v>
      </c>
      <c r="S43" s="291">
        <v>6.1733180000000001</v>
      </c>
      <c r="T43" s="291">
        <v>6.1744469999999998</v>
      </c>
      <c r="U43" s="291">
        <v>6.1755820000000003</v>
      </c>
      <c r="V43" s="291">
        <v>6.1769319999999999</v>
      </c>
      <c r="W43" s="291">
        <v>6.1780039999999996</v>
      </c>
      <c r="X43" s="291">
        <v>6.1792449999999999</v>
      </c>
      <c r="Y43" s="291">
        <v>6.180129</v>
      </c>
      <c r="Z43" s="291">
        <v>6.1813039999999999</v>
      </c>
      <c r="AA43" s="291">
        <v>6.1824859999999999</v>
      </c>
      <c r="AB43" s="291">
        <v>6.1836760000000002</v>
      </c>
      <c r="AC43" s="291">
        <v>6.1848739999999998</v>
      </c>
      <c r="AD43" s="291">
        <v>6.1860799999999996</v>
      </c>
      <c r="AE43" s="291">
        <v>6.1875859999999996</v>
      </c>
      <c r="AF43" s="288">
        <v>-2.4000000000000001E-5</v>
      </c>
      <c r="AG43" s="208"/>
      <c r="AH43" s="208"/>
      <c r="AI43" s="208"/>
      <c r="AJ43" s="208"/>
      <c r="AK43" s="208"/>
      <c r="AL43" s="208"/>
      <c r="AM43" s="208"/>
      <c r="AN43" s="208"/>
      <c r="AO43" s="208"/>
      <c r="AP43" s="208"/>
      <c r="AQ43" s="208"/>
      <c r="AR43" s="208"/>
      <c r="AS43" s="208"/>
      <c r="AT43" s="208"/>
      <c r="AU43" s="208"/>
      <c r="AV43" s="208"/>
      <c r="AW43" s="208"/>
      <c r="AX43" s="208"/>
      <c r="AY43" s="208"/>
      <c r="AZ43" s="208"/>
      <c r="BA43" s="208"/>
    </row>
    <row r="44" spans="1:53" x14ac:dyDescent="0.25">
      <c r="A44" s="213" t="s">
        <v>355</v>
      </c>
      <c r="B44" s="286" t="s">
        <v>315</v>
      </c>
      <c r="C44" s="291">
        <v>5.0674640000000002</v>
      </c>
      <c r="D44" s="291">
        <v>5.0591470000000003</v>
      </c>
      <c r="E44" s="291">
        <v>5.0228250000000001</v>
      </c>
      <c r="F44" s="291">
        <v>5.0171900000000003</v>
      </c>
      <c r="G44" s="291">
        <v>5.0003479999999998</v>
      </c>
      <c r="H44" s="291">
        <v>4.9850260000000004</v>
      </c>
      <c r="I44" s="291">
        <v>4.9747820000000003</v>
      </c>
      <c r="J44" s="291">
        <v>4.9674639999999997</v>
      </c>
      <c r="K44" s="291">
        <v>4.9611150000000004</v>
      </c>
      <c r="L44" s="291">
        <v>4.9578129999999998</v>
      </c>
      <c r="M44" s="291">
        <v>4.9526690000000002</v>
      </c>
      <c r="N44" s="291">
        <v>4.9479660000000001</v>
      </c>
      <c r="O44" s="291">
        <v>4.9421249999999999</v>
      </c>
      <c r="P44" s="291">
        <v>4.9375249999999999</v>
      </c>
      <c r="Q44" s="291">
        <v>4.9320089999999999</v>
      </c>
      <c r="R44" s="291">
        <v>4.9291029999999996</v>
      </c>
      <c r="S44" s="291">
        <v>4.9277689999999996</v>
      </c>
      <c r="T44" s="291">
        <v>4.9226599999999996</v>
      </c>
      <c r="U44" s="291">
        <v>4.9201430000000004</v>
      </c>
      <c r="V44" s="291">
        <v>4.9166780000000001</v>
      </c>
      <c r="W44" s="291">
        <v>4.9108590000000003</v>
      </c>
      <c r="X44" s="291">
        <v>4.9054799999999998</v>
      </c>
      <c r="Y44" s="291">
        <v>4.9031469999999997</v>
      </c>
      <c r="Z44" s="291">
        <v>4.9015979999999999</v>
      </c>
      <c r="AA44" s="291">
        <v>4.8992639999999996</v>
      </c>
      <c r="AB44" s="291">
        <v>4.896852</v>
      </c>
      <c r="AC44" s="291">
        <v>4.895994</v>
      </c>
      <c r="AD44" s="291">
        <v>4.8937970000000002</v>
      </c>
      <c r="AE44" s="291">
        <v>4.8910229999999997</v>
      </c>
      <c r="AF44" s="288">
        <v>-1.2650000000000001E-3</v>
      </c>
      <c r="AG44" s="208"/>
      <c r="AH44" s="208"/>
      <c r="AI44" s="208"/>
      <c r="AJ44" s="208"/>
      <c r="AK44" s="208"/>
      <c r="AL44" s="208"/>
      <c r="AM44" s="208"/>
      <c r="AN44" s="208"/>
      <c r="AO44" s="208"/>
      <c r="AP44" s="208"/>
      <c r="AQ44" s="208"/>
      <c r="AR44" s="208"/>
      <c r="AS44" s="208"/>
      <c r="AT44" s="208"/>
      <c r="AU44" s="208"/>
      <c r="AV44" s="208"/>
      <c r="AW44" s="208"/>
      <c r="AX44" s="208"/>
      <c r="AY44" s="208"/>
      <c r="AZ44" s="208"/>
      <c r="BA44" s="208"/>
    </row>
    <row r="45" spans="1:53" x14ac:dyDescent="0.25">
      <c r="A45" s="213" t="s">
        <v>357</v>
      </c>
      <c r="B45" s="286" t="s">
        <v>317</v>
      </c>
      <c r="C45" s="291">
        <v>5.8927449999999997</v>
      </c>
      <c r="D45" s="291">
        <v>5.7899760000000002</v>
      </c>
      <c r="E45" s="291">
        <v>5.7951759999999997</v>
      </c>
      <c r="F45" s="291">
        <v>5.7833329999999998</v>
      </c>
      <c r="G45" s="291">
        <v>5.778988</v>
      </c>
      <c r="H45" s="291">
        <v>5.7994719999999997</v>
      </c>
      <c r="I45" s="291">
        <v>5.8094400000000004</v>
      </c>
      <c r="J45" s="291">
        <v>5.8209179999999998</v>
      </c>
      <c r="K45" s="291">
        <v>5.8264579999999997</v>
      </c>
      <c r="L45" s="291">
        <v>5.8332709999999999</v>
      </c>
      <c r="M45" s="291">
        <v>5.8364739999999999</v>
      </c>
      <c r="N45" s="291">
        <v>5.8459729999999999</v>
      </c>
      <c r="O45" s="291">
        <v>5.848357</v>
      </c>
      <c r="P45" s="291">
        <v>5.8588459999999998</v>
      </c>
      <c r="Q45" s="291">
        <v>5.855556</v>
      </c>
      <c r="R45" s="291">
        <v>5.8578039999999998</v>
      </c>
      <c r="S45" s="291">
        <v>5.858994</v>
      </c>
      <c r="T45" s="291">
        <v>5.8614499999999996</v>
      </c>
      <c r="U45" s="291">
        <v>5.8606189999999998</v>
      </c>
      <c r="V45" s="291">
        <v>5.8597039999999998</v>
      </c>
      <c r="W45" s="291">
        <v>5.8580019999999999</v>
      </c>
      <c r="X45" s="291">
        <v>5.856611</v>
      </c>
      <c r="Y45" s="291">
        <v>5.8545439999999997</v>
      </c>
      <c r="Z45" s="291">
        <v>5.8540340000000004</v>
      </c>
      <c r="AA45" s="291">
        <v>5.8469509999999998</v>
      </c>
      <c r="AB45" s="291">
        <v>5.8447509999999996</v>
      </c>
      <c r="AC45" s="291">
        <v>5.8390459999999997</v>
      </c>
      <c r="AD45" s="291">
        <v>5.8365780000000003</v>
      </c>
      <c r="AE45" s="291">
        <v>5.8334640000000002</v>
      </c>
      <c r="AF45" s="288">
        <v>-3.6099999999999999E-4</v>
      </c>
      <c r="AG45" s="208"/>
      <c r="AH45" s="208"/>
      <c r="AI45" s="208"/>
      <c r="AJ45" s="208"/>
      <c r="AK45" s="208"/>
      <c r="AL45" s="208"/>
      <c r="AM45" s="208"/>
      <c r="AN45" s="208"/>
      <c r="AO45" s="208"/>
      <c r="AP45" s="208"/>
      <c r="AQ45" s="208"/>
      <c r="AR45" s="208"/>
      <c r="AS45" s="208"/>
      <c r="AT45" s="208"/>
      <c r="AU45" s="208"/>
      <c r="AV45" s="208"/>
      <c r="AW45" s="208"/>
      <c r="AX45" s="208"/>
      <c r="AY45" s="208"/>
      <c r="AZ45" s="208"/>
      <c r="BA45" s="208"/>
    </row>
    <row r="46" spans="1:53" x14ac:dyDescent="0.25">
      <c r="A46" s="213" t="s">
        <v>359</v>
      </c>
      <c r="B46" s="286" t="s">
        <v>319</v>
      </c>
      <c r="C46" s="291">
        <v>5.0452859999999999</v>
      </c>
      <c r="D46" s="291">
        <v>5.1030439999999997</v>
      </c>
      <c r="E46" s="291">
        <v>5.0647929999999999</v>
      </c>
      <c r="F46" s="291">
        <v>5.0659340000000004</v>
      </c>
      <c r="G46" s="291">
        <v>5.0950769999999999</v>
      </c>
      <c r="H46" s="291">
        <v>5.1758240000000004</v>
      </c>
      <c r="I46" s="291">
        <v>5.2263799999999998</v>
      </c>
      <c r="J46" s="291">
        <v>5.2632329999999996</v>
      </c>
      <c r="K46" s="291">
        <v>5.2736970000000003</v>
      </c>
      <c r="L46" s="291">
        <v>5.2972070000000002</v>
      </c>
      <c r="M46" s="291">
        <v>5.2950119999999998</v>
      </c>
      <c r="N46" s="291">
        <v>5.2941830000000003</v>
      </c>
      <c r="O46" s="291">
        <v>5.2844410000000002</v>
      </c>
      <c r="P46" s="291">
        <v>5.2890100000000002</v>
      </c>
      <c r="Q46" s="291">
        <v>5.2747729999999997</v>
      </c>
      <c r="R46" s="291">
        <v>5.276637</v>
      </c>
      <c r="S46" s="291">
        <v>5.2793460000000003</v>
      </c>
      <c r="T46" s="291">
        <v>5.27027</v>
      </c>
      <c r="U46" s="291">
        <v>5.2766000000000002</v>
      </c>
      <c r="V46" s="291">
        <v>5.2763980000000004</v>
      </c>
      <c r="W46" s="291">
        <v>5.2635959999999997</v>
      </c>
      <c r="X46" s="291">
        <v>5.2571779999999997</v>
      </c>
      <c r="Y46" s="291">
        <v>5.2545260000000003</v>
      </c>
      <c r="Z46" s="291">
        <v>5.2526799999999998</v>
      </c>
      <c r="AA46" s="291">
        <v>5.2501319999999998</v>
      </c>
      <c r="AB46" s="291">
        <v>5.2491159999999999</v>
      </c>
      <c r="AC46" s="291">
        <v>5.2505110000000004</v>
      </c>
      <c r="AD46" s="291">
        <v>5.2516730000000003</v>
      </c>
      <c r="AE46" s="291">
        <v>5.2525630000000003</v>
      </c>
      <c r="AF46" s="288">
        <v>1.439E-3</v>
      </c>
      <c r="AG46" s="208"/>
      <c r="AH46" s="208"/>
      <c r="AI46" s="208"/>
      <c r="AJ46" s="208"/>
      <c r="AK46" s="208"/>
      <c r="AL46" s="208"/>
      <c r="AM46" s="208"/>
      <c r="AN46" s="208"/>
      <c r="AO46" s="208"/>
      <c r="AP46" s="208"/>
      <c r="AQ46" s="208"/>
      <c r="AR46" s="208"/>
      <c r="AS46" s="208"/>
      <c r="AT46" s="208"/>
      <c r="AU46" s="208"/>
      <c r="AV46" s="208"/>
      <c r="AW46" s="208"/>
      <c r="AX46" s="208"/>
      <c r="AY46" s="208"/>
      <c r="AZ46" s="208"/>
      <c r="BA46" s="208"/>
    </row>
    <row r="47" spans="1:53" x14ac:dyDescent="0.25">
      <c r="A47" s="213" t="s">
        <v>360</v>
      </c>
      <c r="B47" s="285" t="s">
        <v>320</v>
      </c>
      <c r="C47" s="208"/>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row>
    <row r="48" spans="1:53" x14ac:dyDescent="0.25">
      <c r="A48" s="213" t="s">
        <v>361</v>
      </c>
      <c r="B48" s="286" t="s">
        <v>322</v>
      </c>
      <c r="C48" s="291">
        <v>5.6948990000000004</v>
      </c>
      <c r="D48" s="291">
        <v>5.6877190000000004</v>
      </c>
      <c r="E48" s="291">
        <v>5.6846410000000001</v>
      </c>
      <c r="F48" s="291">
        <v>5.6858890000000004</v>
      </c>
      <c r="G48" s="291">
        <v>5.6853109999999996</v>
      </c>
      <c r="H48" s="291">
        <v>5.6856270000000002</v>
      </c>
      <c r="I48" s="291">
        <v>5.6911149999999999</v>
      </c>
      <c r="J48" s="291">
        <v>5.6918160000000002</v>
      </c>
      <c r="K48" s="291">
        <v>5.6920570000000001</v>
      </c>
      <c r="L48" s="291">
        <v>5.6911259999999997</v>
      </c>
      <c r="M48" s="291">
        <v>5.6898340000000003</v>
      </c>
      <c r="N48" s="291">
        <v>5.6889719999999997</v>
      </c>
      <c r="O48" s="291">
        <v>5.6877810000000002</v>
      </c>
      <c r="P48" s="291">
        <v>5.6863159999999997</v>
      </c>
      <c r="Q48" s="291">
        <v>5.6842800000000002</v>
      </c>
      <c r="R48" s="291">
        <v>5.6826759999999998</v>
      </c>
      <c r="S48" s="291">
        <v>5.6804309999999996</v>
      </c>
      <c r="T48" s="291">
        <v>5.6789680000000002</v>
      </c>
      <c r="U48" s="291">
        <v>5.6764890000000001</v>
      </c>
      <c r="V48" s="291">
        <v>5.6727150000000002</v>
      </c>
      <c r="W48" s="291">
        <v>5.6709899999999998</v>
      </c>
      <c r="X48" s="291">
        <v>5.6708759999999998</v>
      </c>
      <c r="Y48" s="291">
        <v>5.6713120000000004</v>
      </c>
      <c r="Z48" s="291">
        <v>5.6707489999999998</v>
      </c>
      <c r="AA48" s="291">
        <v>5.6692479999999996</v>
      </c>
      <c r="AB48" s="291">
        <v>5.6653739999999999</v>
      </c>
      <c r="AC48" s="291">
        <v>5.6687510000000003</v>
      </c>
      <c r="AD48" s="291">
        <v>5.6699580000000003</v>
      </c>
      <c r="AE48" s="291">
        <v>5.6687200000000004</v>
      </c>
      <c r="AF48" s="288">
        <v>-1.65E-4</v>
      </c>
      <c r="AG48" s="208"/>
      <c r="AH48" s="208"/>
      <c r="AI48" s="208"/>
      <c r="AJ48" s="208"/>
      <c r="AK48" s="208"/>
      <c r="AL48" s="208"/>
      <c r="AM48" s="208"/>
      <c r="AN48" s="208"/>
      <c r="AO48" s="208"/>
      <c r="AP48" s="208"/>
      <c r="AQ48" s="208"/>
      <c r="AR48" s="208"/>
      <c r="AS48" s="208"/>
      <c r="AT48" s="208"/>
      <c r="AU48" s="208"/>
      <c r="AV48" s="208"/>
      <c r="AW48" s="208"/>
      <c r="AX48" s="208"/>
      <c r="AY48" s="208"/>
      <c r="AZ48" s="208"/>
      <c r="BA48" s="208"/>
    </row>
    <row r="49" spans="1:53" x14ac:dyDescent="0.25">
      <c r="A49" s="213" t="s">
        <v>363</v>
      </c>
      <c r="B49" s="286" t="s">
        <v>324</v>
      </c>
      <c r="C49" s="291">
        <v>6.037077</v>
      </c>
      <c r="D49" s="291">
        <v>5.9970509999999999</v>
      </c>
      <c r="E49" s="291">
        <v>6.0355489999999996</v>
      </c>
      <c r="F49" s="291">
        <v>6.0402279999999999</v>
      </c>
      <c r="G49" s="291">
        <v>6.0577889999999996</v>
      </c>
      <c r="H49" s="291">
        <v>6.0494770000000004</v>
      </c>
      <c r="I49" s="291">
        <v>6.0610679999999997</v>
      </c>
      <c r="J49" s="291">
        <v>6.0603530000000001</v>
      </c>
      <c r="K49" s="291">
        <v>6.0616399999999997</v>
      </c>
      <c r="L49" s="291">
        <v>6.070837</v>
      </c>
      <c r="M49" s="291">
        <v>6.0799519999999996</v>
      </c>
      <c r="N49" s="291">
        <v>6.0781080000000003</v>
      </c>
      <c r="O49" s="291">
        <v>6.0890230000000001</v>
      </c>
      <c r="P49" s="291">
        <v>6.0897579999999998</v>
      </c>
      <c r="Q49" s="291">
        <v>6.0896980000000003</v>
      </c>
      <c r="R49" s="291">
        <v>6.0990609999999998</v>
      </c>
      <c r="S49" s="291">
        <v>6.098973</v>
      </c>
      <c r="T49" s="291">
        <v>6.0996079999999999</v>
      </c>
      <c r="U49" s="291">
        <v>6.101254</v>
      </c>
      <c r="V49" s="291">
        <v>6.0983270000000003</v>
      </c>
      <c r="W49" s="291">
        <v>6.0973819999999996</v>
      </c>
      <c r="X49" s="291">
        <v>6.1017659999999996</v>
      </c>
      <c r="Y49" s="291">
        <v>6.1045309999999997</v>
      </c>
      <c r="Z49" s="291">
        <v>6.1059720000000004</v>
      </c>
      <c r="AA49" s="291">
        <v>6.1007020000000001</v>
      </c>
      <c r="AB49" s="291">
        <v>6.1004480000000001</v>
      </c>
      <c r="AC49" s="291">
        <v>6.09999</v>
      </c>
      <c r="AD49" s="291">
        <v>6.1005159999999998</v>
      </c>
      <c r="AE49" s="291">
        <v>6.1003499999999997</v>
      </c>
      <c r="AF49" s="288">
        <v>3.7199999999999999E-4</v>
      </c>
      <c r="AG49" s="208"/>
      <c r="AH49" s="208"/>
      <c r="AI49" s="208"/>
      <c r="AJ49" s="208"/>
      <c r="AK49" s="208"/>
      <c r="AL49" s="208"/>
      <c r="AM49" s="208"/>
      <c r="AN49" s="208"/>
      <c r="AO49" s="208"/>
      <c r="AP49" s="208"/>
      <c r="AQ49" s="208"/>
      <c r="AR49" s="208"/>
      <c r="AS49" s="208"/>
      <c r="AT49" s="208"/>
      <c r="AU49" s="208"/>
      <c r="AV49" s="208"/>
      <c r="AW49" s="208"/>
      <c r="AX49" s="208"/>
      <c r="AY49" s="208"/>
      <c r="AZ49" s="208"/>
      <c r="BA49" s="208"/>
    </row>
    <row r="50" spans="1:53" ht="15" customHeight="1" x14ac:dyDescent="0.25">
      <c r="A50" s="207"/>
      <c r="B50" s="286" t="s">
        <v>326</v>
      </c>
      <c r="C50" s="291">
        <v>5.5726060000000004</v>
      </c>
      <c r="D50" s="291">
        <v>5.5974430000000002</v>
      </c>
      <c r="E50" s="291">
        <v>5.5954059999999997</v>
      </c>
      <c r="F50" s="291">
        <v>5.5953169999999997</v>
      </c>
      <c r="G50" s="291">
        <v>5.5952440000000001</v>
      </c>
      <c r="H50" s="291">
        <v>5.5950730000000002</v>
      </c>
      <c r="I50" s="291">
        <v>5.5949450000000001</v>
      </c>
      <c r="J50" s="291">
        <v>5.5948209999999996</v>
      </c>
      <c r="K50" s="291">
        <v>5.5946709999999999</v>
      </c>
      <c r="L50" s="291">
        <v>5.5945970000000003</v>
      </c>
      <c r="M50" s="291">
        <v>5.5945309999999999</v>
      </c>
      <c r="N50" s="291">
        <v>5.5944700000000003</v>
      </c>
      <c r="O50" s="291">
        <v>5.594379</v>
      </c>
      <c r="P50" s="291">
        <v>5.5942720000000001</v>
      </c>
      <c r="Q50" s="291">
        <v>5.59422</v>
      </c>
      <c r="R50" s="291">
        <v>5.5941409999999996</v>
      </c>
      <c r="S50" s="291">
        <v>5.5940859999999999</v>
      </c>
      <c r="T50" s="291">
        <v>5.5939909999999999</v>
      </c>
      <c r="U50" s="291">
        <v>5.5939639999999997</v>
      </c>
      <c r="V50" s="291">
        <v>5.593852</v>
      </c>
      <c r="W50" s="291">
        <v>5.5937570000000001</v>
      </c>
      <c r="X50" s="291">
        <v>5.5936409999999999</v>
      </c>
      <c r="Y50" s="291">
        <v>5.5935579999999998</v>
      </c>
      <c r="Z50" s="291">
        <v>5.5934499999999998</v>
      </c>
      <c r="AA50" s="291">
        <v>5.5934369999999998</v>
      </c>
      <c r="AB50" s="291">
        <v>5.5933469999999996</v>
      </c>
      <c r="AC50" s="291">
        <v>5.5945410000000004</v>
      </c>
      <c r="AD50" s="291">
        <v>5.5939819999999996</v>
      </c>
      <c r="AE50" s="291">
        <v>5.5930359999999997</v>
      </c>
      <c r="AF50" s="288">
        <v>1.3100000000000001E-4</v>
      </c>
      <c r="AG50" s="208"/>
      <c r="AH50" s="208"/>
      <c r="AI50" s="208"/>
      <c r="AJ50" s="208"/>
      <c r="AK50" s="208"/>
      <c r="AL50" s="208"/>
      <c r="AM50" s="208"/>
      <c r="AN50" s="208"/>
      <c r="AO50" s="208"/>
      <c r="AP50" s="208"/>
      <c r="AQ50" s="208"/>
      <c r="AR50" s="208"/>
      <c r="AS50" s="208"/>
      <c r="AT50" s="208"/>
      <c r="AU50" s="208"/>
      <c r="AV50" s="208"/>
      <c r="AW50" s="208"/>
      <c r="AX50" s="208"/>
      <c r="AY50" s="208"/>
      <c r="AZ50" s="208"/>
      <c r="BA50" s="208"/>
    </row>
    <row r="51" spans="1:53" ht="15" customHeight="1" x14ac:dyDescent="0.25">
      <c r="A51" s="207"/>
      <c r="B51" s="286" t="s">
        <v>328</v>
      </c>
      <c r="C51" s="291">
        <v>3.5650970000000002</v>
      </c>
      <c r="D51" s="291">
        <v>3.5545019999999998</v>
      </c>
      <c r="E51" s="291">
        <v>3.5491320000000002</v>
      </c>
      <c r="F51" s="291">
        <v>3.5417900000000002</v>
      </c>
      <c r="G51" s="291">
        <v>3.5397370000000001</v>
      </c>
      <c r="H51" s="291">
        <v>3.5402360000000002</v>
      </c>
      <c r="I51" s="291">
        <v>3.541674</v>
      </c>
      <c r="J51" s="291">
        <v>3.5420600000000002</v>
      </c>
      <c r="K51" s="291">
        <v>3.5418940000000001</v>
      </c>
      <c r="L51" s="291">
        <v>3.5411049999999999</v>
      </c>
      <c r="M51" s="291">
        <v>3.5407579999999998</v>
      </c>
      <c r="N51" s="291">
        <v>3.540197</v>
      </c>
      <c r="O51" s="291">
        <v>3.5389210000000002</v>
      </c>
      <c r="P51" s="291">
        <v>3.5374219999999998</v>
      </c>
      <c r="Q51" s="291">
        <v>3.5376159999999999</v>
      </c>
      <c r="R51" s="291">
        <v>3.5382470000000001</v>
      </c>
      <c r="S51" s="291">
        <v>3.5379139999999998</v>
      </c>
      <c r="T51" s="291">
        <v>3.5375230000000002</v>
      </c>
      <c r="U51" s="291">
        <v>3.5342799999999999</v>
      </c>
      <c r="V51" s="291">
        <v>3.5322290000000001</v>
      </c>
      <c r="W51" s="291">
        <v>3.5295700000000001</v>
      </c>
      <c r="X51" s="291">
        <v>3.5280019999999999</v>
      </c>
      <c r="Y51" s="291">
        <v>3.528308</v>
      </c>
      <c r="Z51" s="291">
        <v>3.5286379999999999</v>
      </c>
      <c r="AA51" s="291">
        <v>3.5291399999999999</v>
      </c>
      <c r="AB51" s="291">
        <v>3.5295570000000001</v>
      </c>
      <c r="AC51" s="291">
        <v>3.5307490000000001</v>
      </c>
      <c r="AD51" s="291">
        <v>3.531657</v>
      </c>
      <c r="AE51" s="291">
        <v>3.5311599999999999</v>
      </c>
      <c r="AF51" s="288">
        <v>-3.4200000000000002E-4</v>
      </c>
      <c r="AG51" s="208"/>
      <c r="AH51" s="208"/>
      <c r="AI51" s="208"/>
      <c r="AJ51" s="208"/>
      <c r="AK51" s="208"/>
      <c r="AL51" s="208"/>
      <c r="AM51" s="208"/>
      <c r="AN51" s="208"/>
      <c r="AO51" s="208"/>
      <c r="AP51" s="208"/>
      <c r="AQ51" s="208"/>
      <c r="AR51" s="208"/>
      <c r="AS51" s="208"/>
      <c r="AT51" s="208"/>
      <c r="AU51" s="208"/>
      <c r="AV51" s="208"/>
      <c r="AW51" s="208"/>
      <c r="AX51" s="208"/>
      <c r="AY51" s="208"/>
      <c r="AZ51" s="208"/>
      <c r="BA51" s="208"/>
    </row>
    <row r="52" spans="1:53" ht="15" customHeight="1" x14ac:dyDescent="0.25">
      <c r="A52" s="207"/>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row>
    <row r="53" spans="1:53" ht="15" customHeight="1" x14ac:dyDescent="0.25">
      <c r="A53" s="213" t="s">
        <v>365</v>
      </c>
      <c r="B53" s="285" t="s">
        <v>329</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row>
    <row r="54" spans="1:53" ht="15" customHeight="1" x14ac:dyDescent="0.25">
      <c r="A54" s="213" t="s">
        <v>605</v>
      </c>
      <c r="B54" s="286" t="s">
        <v>331</v>
      </c>
      <c r="C54" s="291">
        <v>1.0369999999999999</v>
      </c>
      <c r="D54" s="291">
        <v>1.0369999999999999</v>
      </c>
      <c r="E54" s="291">
        <v>1.0369999999999999</v>
      </c>
      <c r="F54" s="291">
        <v>1.0369999999999999</v>
      </c>
      <c r="G54" s="291">
        <v>1.0369999999999999</v>
      </c>
      <c r="H54" s="291">
        <v>1.0369999999999999</v>
      </c>
      <c r="I54" s="291">
        <v>1.0369999999999999</v>
      </c>
      <c r="J54" s="291">
        <v>1.0369999999999999</v>
      </c>
      <c r="K54" s="291">
        <v>1.0369999999999999</v>
      </c>
      <c r="L54" s="291">
        <v>1.0369999999999999</v>
      </c>
      <c r="M54" s="291">
        <v>1.0369999999999999</v>
      </c>
      <c r="N54" s="291">
        <v>1.0369999999999999</v>
      </c>
      <c r="O54" s="291">
        <v>1.0369999999999999</v>
      </c>
      <c r="P54" s="291">
        <v>1.0369999999999999</v>
      </c>
      <c r="Q54" s="291">
        <v>1.0369999999999999</v>
      </c>
      <c r="R54" s="291">
        <v>1.0369999999999999</v>
      </c>
      <c r="S54" s="291">
        <v>1.0369999999999999</v>
      </c>
      <c r="T54" s="291">
        <v>1.0369999999999999</v>
      </c>
      <c r="U54" s="291">
        <v>1.0369999999999999</v>
      </c>
      <c r="V54" s="291">
        <v>1.0369999999999999</v>
      </c>
      <c r="W54" s="291">
        <v>1.0369999999999999</v>
      </c>
      <c r="X54" s="291">
        <v>1.0369999999999999</v>
      </c>
      <c r="Y54" s="291">
        <v>1.0369999999999999</v>
      </c>
      <c r="Z54" s="291">
        <v>1.0369999999999999</v>
      </c>
      <c r="AA54" s="291">
        <v>1.0369999999999999</v>
      </c>
      <c r="AB54" s="291">
        <v>1.0369999999999999</v>
      </c>
      <c r="AC54" s="291">
        <v>1.0369999999999999</v>
      </c>
      <c r="AD54" s="291">
        <v>1.0369999999999999</v>
      </c>
      <c r="AE54" s="291">
        <v>1.0369999999999999</v>
      </c>
      <c r="AF54" s="288">
        <v>0</v>
      </c>
      <c r="AG54" s="208"/>
      <c r="AH54" s="208"/>
      <c r="AI54" s="208"/>
      <c r="AJ54" s="208"/>
      <c r="AK54" s="208"/>
      <c r="AL54" s="208"/>
      <c r="AM54" s="208"/>
      <c r="AN54" s="208"/>
      <c r="AO54" s="208"/>
      <c r="AP54" s="208"/>
      <c r="AQ54" s="208"/>
      <c r="AR54" s="208"/>
      <c r="AS54" s="208"/>
      <c r="AT54" s="208"/>
      <c r="AU54" s="208"/>
      <c r="AV54" s="208"/>
      <c r="AW54" s="208"/>
      <c r="AX54" s="208"/>
      <c r="AY54" s="208"/>
      <c r="AZ54" s="208"/>
      <c r="BA54" s="208"/>
    </row>
    <row r="55" spans="1:53" ht="15" customHeight="1" x14ac:dyDescent="0.25">
      <c r="A55" s="207"/>
      <c r="B55" s="286" t="s">
        <v>333</v>
      </c>
      <c r="C55" s="291">
        <v>1.034</v>
      </c>
      <c r="D55" s="291">
        <v>1.034</v>
      </c>
      <c r="E55" s="291">
        <v>1.034</v>
      </c>
      <c r="F55" s="291">
        <v>1.034</v>
      </c>
      <c r="G55" s="291">
        <v>1.034</v>
      </c>
      <c r="H55" s="291">
        <v>1.034</v>
      </c>
      <c r="I55" s="291">
        <v>1.034</v>
      </c>
      <c r="J55" s="291">
        <v>1.034</v>
      </c>
      <c r="K55" s="291">
        <v>1.034</v>
      </c>
      <c r="L55" s="291">
        <v>1.034</v>
      </c>
      <c r="M55" s="291">
        <v>1.034</v>
      </c>
      <c r="N55" s="291">
        <v>1.034</v>
      </c>
      <c r="O55" s="291">
        <v>1.034</v>
      </c>
      <c r="P55" s="291">
        <v>1.034</v>
      </c>
      <c r="Q55" s="291">
        <v>1.034</v>
      </c>
      <c r="R55" s="291">
        <v>1.034</v>
      </c>
      <c r="S55" s="291">
        <v>1.034</v>
      </c>
      <c r="T55" s="291">
        <v>1.034</v>
      </c>
      <c r="U55" s="291">
        <v>1.034</v>
      </c>
      <c r="V55" s="291">
        <v>1.034</v>
      </c>
      <c r="W55" s="291">
        <v>1.034</v>
      </c>
      <c r="X55" s="291">
        <v>1.034</v>
      </c>
      <c r="Y55" s="291">
        <v>1.034</v>
      </c>
      <c r="Z55" s="291">
        <v>1.034</v>
      </c>
      <c r="AA55" s="291">
        <v>1.034</v>
      </c>
      <c r="AB55" s="291">
        <v>1.034</v>
      </c>
      <c r="AC55" s="291">
        <v>1.034</v>
      </c>
      <c r="AD55" s="291">
        <v>1.034</v>
      </c>
      <c r="AE55" s="291">
        <v>1.034</v>
      </c>
      <c r="AF55" s="288">
        <v>0</v>
      </c>
      <c r="AG55" s="208"/>
      <c r="AH55" s="208"/>
      <c r="AI55" s="208"/>
      <c r="AJ55" s="208"/>
      <c r="AK55" s="208"/>
      <c r="AL55" s="208"/>
      <c r="AM55" s="208"/>
      <c r="AN55" s="208"/>
      <c r="AO55" s="208"/>
      <c r="AP55" s="208"/>
      <c r="AQ55" s="208"/>
      <c r="AR55" s="208"/>
      <c r="AS55" s="208"/>
      <c r="AT55" s="208"/>
      <c r="AU55" s="208"/>
      <c r="AV55" s="208"/>
      <c r="AW55" s="208"/>
      <c r="AX55" s="208"/>
      <c r="AY55" s="208"/>
      <c r="AZ55" s="208"/>
      <c r="BA55" s="208"/>
    </row>
    <row r="56" spans="1:53" ht="15" customHeight="1" x14ac:dyDescent="0.25">
      <c r="A56" s="207"/>
      <c r="B56" s="286" t="s">
        <v>335</v>
      </c>
      <c r="C56" s="291">
        <v>1.0389999999999999</v>
      </c>
      <c r="D56" s="291">
        <v>1.0389999999999999</v>
      </c>
      <c r="E56" s="291">
        <v>1.0389999999999999</v>
      </c>
      <c r="F56" s="291">
        <v>1.0389999999999999</v>
      </c>
      <c r="G56" s="291">
        <v>1.0389999999999999</v>
      </c>
      <c r="H56" s="291">
        <v>1.0389999999999999</v>
      </c>
      <c r="I56" s="291">
        <v>1.0389999999999999</v>
      </c>
      <c r="J56" s="291">
        <v>1.0389999999999999</v>
      </c>
      <c r="K56" s="291">
        <v>1.0389999999999999</v>
      </c>
      <c r="L56" s="291">
        <v>1.0389999999999999</v>
      </c>
      <c r="M56" s="291">
        <v>1.0389999999999999</v>
      </c>
      <c r="N56" s="291">
        <v>1.0389999999999999</v>
      </c>
      <c r="O56" s="291">
        <v>1.0389999999999999</v>
      </c>
      <c r="P56" s="291">
        <v>1.0389999999999999</v>
      </c>
      <c r="Q56" s="291">
        <v>1.0389999999999999</v>
      </c>
      <c r="R56" s="291">
        <v>1.0389999999999999</v>
      </c>
      <c r="S56" s="291">
        <v>1.0389999999999999</v>
      </c>
      <c r="T56" s="291">
        <v>1.0389999999999999</v>
      </c>
      <c r="U56" s="291">
        <v>1.0389999999999999</v>
      </c>
      <c r="V56" s="291">
        <v>1.0389999999999999</v>
      </c>
      <c r="W56" s="291">
        <v>1.0389999999999999</v>
      </c>
      <c r="X56" s="291">
        <v>1.0389999999999999</v>
      </c>
      <c r="Y56" s="291">
        <v>1.0389999999999999</v>
      </c>
      <c r="Z56" s="291">
        <v>1.0389999999999999</v>
      </c>
      <c r="AA56" s="291">
        <v>1.0389999999999999</v>
      </c>
      <c r="AB56" s="291">
        <v>1.0389999999999999</v>
      </c>
      <c r="AC56" s="291">
        <v>1.0389999999999999</v>
      </c>
      <c r="AD56" s="291">
        <v>1.0389999999999999</v>
      </c>
      <c r="AE56" s="291">
        <v>1.0389999999999999</v>
      </c>
      <c r="AF56" s="288">
        <v>0</v>
      </c>
      <c r="AG56" s="208"/>
      <c r="AH56" s="208"/>
      <c r="AI56" s="208"/>
      <c r="AJ56" s="208"/>
      <c r="AK56" s="208"/>
      <c r="AL56" s="208"/>
      <c r="AM56" s="208"/>
      <c r="AN56" s="208"/>
      <c r="AO56" s="208"/>
      <c r="AP56" s="208"/>
      <c r="AQ56" s="208"/>
      <c r="AR56" s="208"/>
      <c r="AS56" s="208"/>
      <c r="AT56" s="208"/>
      <c r="AU56" s="208"/>
      <c r="AV56" s="208"/>
      <c r="AW56" s="208"/>
      <c r="AX56" s="208"/>
      <c r="AY56" s="208"/>
      <c r="AZ56" s="208"/>
      <c r="BA56" s="208"/>
    </row>
    <row r="57" spans="1:53" ht="15" customHeight="1" x14ac:dyDescent="0.25">
      <c r="A57" s="207"/>
      <c r="B57" s="286" t="s">
        <v>337</v>
      </c>
      <c r="C57" s="291">
        <v>1.0369999999999999</v>
      </c>
      <c r="D57" s="291">
        <v>1.0369999999999999</v>
      </c>
      <c r="E57" s="291">
        <v>1.0369999999999999</v>
      </c>
      <c r="F57" s="291">
        <v>1.0369999999999999</v>
      </c>
      <c r="G57" s="291">
        <v>1.0369999999999999</v>
      </c>
      <c r="H57" s="291">
        <v>1.0369999999999999</v>
      </c>
      <c r="I57" s="291">
        <v>1.0369999999999999</v>
      </c>
      <c r="J57" s="291">
        <v>1.0369999999999999</v>
      </c>
      <c r="K57" s="291">
        <v>1.0369999999999999</v>
      </c>
      <c r="L57" s="291">
        <v>1.0369999999999999</v>
      </c>
      <c r="M57" s="291">
        <v>1.0369999999999999</v>
      </c>
      <c r="N57" s="291">
        <v>1.0369999999999999</v>
      </c>
      <c r="O57" s="291">
        <v>1.0369999999999999</v>
      </c>
      <c r="P57" s="291">
        <v>1.0369999999999999</v>
      </c>
      <c r="Q57" s="291">
        <v>1.0369999999999999</v>
      </c>
      <c r="R57" s="291">
        <v>1.0369999999999999</v>
      </c>
      <c r="S57" s="291">
        <v>1.0369999999999999</v>
      </c>
      <c r="T57" s="291">
        <v>1.0369999999999999</v>
      </c>
      <c r="U57" s="291">
        <v>1.0369999999999999</v>
      </c>
      <c r="V57" s="291">
        <v>1.0369999999999999</v>
      </c>
      <c r="W57" s="291">
        <v>1.0369999999999999</v>
      </c>
      <c r="X57" s="291">
        <v>1.0369999999999999</v>
      </c>
      <c r="Y57" s="291">
        <v>1.0369999999999999</v>
      </c>
      <c r="Z57" s="291">
        <v>1.0369999999999999</v>
      </c>
      <c r="AA57" s="291">
        <v>1.0369999999999999</v>
      </c>
      <c r="AB57" s="291">
        <v>1.0369999999999999</v>
      </c>
      <c r="AC57" s="291">
        <v>1.0369999999999999</v>
      </c>
      <c r="AD57" s="291">
        <v>1.0369999999999999</v>
      </c>
      <c r="AE57" s="291">
        <v>1.0369999999999999</v>
      </c>
      <c r="AF57" s="288">
        <v>0</v>
      </c>
      <c r="AG57" s="208"/>
      <c r="AH57" s="208"/>
      <c r="AI57" s="208"/>
      <c r="AJ57" s="208"/>
      <c r="AK57" s="208"/>
      <c r="AL57" s="208"/>
      <c r="AM57" s="208"/>
      <c r="AN57" s="208"/>
      <c r="AO57" s="208"/>
      <c r="AP57" s="208"/>
      <c r="AQ57" s="208"/>
      <c r="AR57" s="208"/>
      <c r="AS57" s="208"/>
      <c r="AT57" s="208"/>
      <c r="AU57" s="208"/>
      <c r="AV57" s="208"/>
      <c r="AW57" s="208"/>
      <c r="AX57" s="208"/>
      <c r="AY57" s="208"/>
      <c r="AZ57" s="208"/>
      <c r="BA57" s="208"/>
    </row>
    <row r="58" spans="1:53" ht="15" customHeight="1" x14ac:dyDescent="0.25">
      <c r="A58" s="207"/>
      <c r="B58" s="286" t="s">
        <v>339</v>
      </c>
      <c r="C58" s="291">
        <v>1.0249999999999999</v>
      </c>
      <c r="D58" s="291">
        <v>1.0249999999999999</v>
      </c>
      <c r="E58" s="291">
        <v>1.0249999999999999</v>
      </c>
      <c r="F58" s="291">
        <v>1.0249999999999999</v>
      </c>
      <c r="G58" s="291">
        <v>1.0249999999999999</v>
      </c>
      <c r="H58" s="291">
        <v>1.0249999999999999</v>
      </c>
      <c r="I58" s="291">
        <v>1.0249999999999999</v>
      </c>
      <c r="J58" s="291">
        <v>1.0249999999999999</v>
      </c>
      <c r="K58" s="291">
        <v>1.0249999999999999</v>
      </c>
      <c r="L58" s="291">
        <v>1.0249999999999999</v>
      </c>
      <c r="M58" s="291">
        <v>1.0249999999999999</v>
      </c>
      <c r="N58" s="291">
        <v>1.0249999999999999</v>
      </c>
      <c r="O58" s="291">
        <v>1.0249999999999999</v>
      </c>
      <c r="P58" s="291">
        <v>1.0249999999999999</v>
      </c>
      <c r="Q58" s="291">
        <v>1.0249999999999999</v>
      </c>
      <c r="R58" s="291">
        <v>1.0249999999999999</v>
      </c>
      <c r="S58" s="291">
        <v>1.0249999999999999</v>
      </c>
      <c r="T58" s="291">
        <v>1.0249999999999999</v>
      </c>
      <c r="U58" s="291">
        <v>1.0249999999999999</v>
      </c>
      <c r="V58" s="291">
        <v>1.0249999999999999</v>
      </c>
      <c r="W58" s="291">
        <v>1.0249999999999999</v>
      </c>
      <c r="X58" s="291">
        <v>1.0249999999999999</v>
      </c>
      <c r="Y58" s="291">
        <v>1.0249999999999999</v>
      </c>
      <c r="Z58" s="291">
        <v>1.0249999999999999</v>
      </c>
      <c r="AA58" s="291">
        <v>1.0249999999999999</v>
      </c>
      <c r="AB58" s="291">
        <v>1.0249999999999999</v>
      </c>
      <c r="AC58" s="291">
        <v>1.0249999999999999</v>
      </c>
      <c r="AD58" s="291">
        <v>1.0249999999999999</v>
      </c>
      <c r="AE58" s="291">
        <v>1.0249999999999999</v>
      </c>
      <c r="AF58" s="288">
        <v>0</v>
      </c>
      <c r="AG58" s="208"/>
      <c r="AH58" s="208"/>
      <c r="AI58" s="208"/>
      <c r="AJ58" s="208"/>
      <c r="AK58" s="208"/>
      <c r="AL58" s="208"/>
      <c r="AM58" s="208"/>
      <c r="AN58" s="208"/>
      <c r="AO58" s="208"/>
      <c r="AP58" s="208"/>
      <c r="AQ58" s="208"/>
      <c r="AR58" s="208"/>
      <c r="AS58" s="208"/>
      <c r="AT58" s="208"/>
      <c r="AU58" s="208"/>
      <c r="AV58" s="208"/>
      <c r="AW58" s="208"/>
      <c r="AX58" s="208"/>
      <c r="AY58" s="208"/>
      <c r="AZ58" s="208"/>
      <c r="BA58" s="208"/>
    </row>
    <row r="59" spans="1:53" ht="15" customHeight="1" x14ac:dyDescent="0.25">
      <c r="A59" s="207"/>
      <c r="B59" s="286" t="s">
        <v>341</v>
      </c>
      <c r="C59" s="291">
        <v>1.0089999999999999</v>
      </c>
      <c r="D59" s="291">
        <v>1.0089999999999999</v>
      </c>
      <c r="E59" s="291">
        <v>1.0089999999999999</v>
      </c>
      <c r="F59" s="291">
        <v>1.0089999999999999</v>
      </c>
      <c r="G59" s="291">
        <v>1.0089999999999999</v>
      </c>
      <c r="H59" s="291">
        <v>1.0089999999999999</v>
      </c>
      <c r="I59" s="291">
        <v>1.0089999999999999</v>
      </c>
      <c r="J59" s="291">
        <v>1.0089999999999999</v>
      </c>
      <c r="K59" s="291">
        <v>1.0089999999999999</v>
      </c>
      <c r="L59" s="291">
        <v>1.0089999999999999</v>
      </c>
      <c r="M59" s="291">
        <v>1.0089999999999999</v>
      </c>
      <c r="N59" s="291">
        <v>1.0089999999999999</v>
      </c>
      <c r="O59" s="291">
        <v>1.0089999999999999</v>
      </c>
      <c r="P59" s="291">
        <v>1.0089999999999999</v>
      </c>
      <c r="Q59" s="291">
        <v>1.0089999999999999</v>
      </c>
      <c r="R59" s="291">
        <v>1.0089999999999999</v>
      </c>
      <c r="S59" s="291">
        <v>1.0089999999999999</v>
      </c>
      <c r="T59" s="291">
        <v>1.0089999999999999</v>
      </c>
      <c r="U59" s="291">
        <v>1.0089999999999999</v>
      </c>
      <c r="V59" s="291">
        <v>1.0089999999999999</v>
      </c>
      <c r="W59" s="291">
        <v>1.0089999999999999</v>
      </c>
      <c r="X59" s="291">
        <v>1.0089999999999999</v>
      </c>
      <c r="Y59" s="291">
        <v>1.0089999999999999</v>
      </c>
      <c r="Z59" s="291">
        <v>1.0089999999999999</v>
      </c>
      <c r="AA59" s="291">
        <v>1.0089999999999999</v>
      </c>
      <c r="AB59" s="291">
        <v>1.0089999999999999</v>
      </c>
      <c r="AC59" s="291">
        <v>1.0089999999999999</v>
      </c>
      <c r="AD59" s="291">
        <v>1.0089999999999999</v>
      </c>
      <c r="AE59" s="291">
        <v>1.0089999999999999</v>
      </c>
      <c r="AF59" s="288">
        <v>0</v>
      </c>
      <c r="AG59" s="208"/>
      <c r="AH59" s="208"/>
      <c r="AI59" s="208"/>
      <c r="AJ59" s="208"/>
      <c r="AK59" s="208"/>
      <c r="AL59" s="208"/>
      <c r="AM59" s="208"/>
      <c r="AN59" s="208"/>
      <c r="AO59" s="208"/>
      <c r="AP59" s="208"/>
      <c r="AQ59" s="208"/>
      <c r="AR59" s="208"/>
      <c r="AS59" s="208"/>
      <c r="AT59" s="208"/>
      <c r="AU59" s="208"/>
      <c r="AV59" s="208"/>
      <c r="AW59" s="208"/>
      <c r="AX59" s="208"/>
      <c r="AY59" s="208"/>
      <c r="AZ59" s="208"/>
      <c r="BA59" s="208"/>
    </row>
    <row r="60" spans="1:53" ht="15" customHeight="1" x14ac:dyDescent="0.25">
      <c r="A60" s="207"/>
      <c r="B60" s="286" t="s">
        <v>343</v>
      </c>
      <c r="C60" s="291">
        <v>0.96</v>
      </c>
      <c r="D60" s="291">
        <v>0.96</v>
      </c>
      <c r="E60" s="291">
        <v>0.96</v>
      </c>
      <c r="F60" s="291">
        <v>0.96</v>
      </c>
      <c r="G60" s="291">
        <v>0.96</v>
      </c>
      <c r="H60" s="291">
        <v>0.96</v>
      </c>
      <c r="I60" s="291">
        <v>0.96</v>
      </c>
      <c r="J60" s="291">
        <v>0.96</v>
      </c>
      <c r="K60" s="291">
        <v>0.96</v>
      </c>
      <c r="L60" s="291">
        <v>0.96</v>
      </c>
      <c r="M60" s="291">
        <v>0.96</v>
      </c>
      <c r="N60" s="291">
        <v>0.96</v>
      </c>
      <c r="O60" s="291">
        <v>0.96</v>
      </c>
      <c r="P60" s="291">
        <v>0.96</v>
      </c>
      <c r="Q60" s="291">
        <v>0.96</v>
      </c>
      <c r="R60" s="291">
        <v>0.96</v>
      </c>
      <c r="S60" s="291">
        <v>0.96</v>
      </c>
      <c r="T60" s="291">
        <v>0.96</v>
      </c>
      <c r="U60" s="291">
        <v>0.96</v>
      </c>
      <c r="V60" s="291">
        <v>0.96</v>
      </c>
      <c r="W60" s="291">
        <v>0.96</v>
      </c>
      <c r="X60" s="291">
        <v>0.96</v>
      </c>
      <c r="Y60" s="291">
        <v>0.96</v>
      </c>
      <c r="Z60" s="291">
        <v>0.96</v>
      </c>
      <c r="AA60" s="291">
        <v>0.96</v>
      </c>
      <c r="AB60" s="291">
        <v>0.96</v>
      </c>
      <c r="AC60" s="291">
        <v>0.96</v>
      </c>
      <c r="AD60" s="291">
        <v>0.96</v>
      </c>
      <c r="AE60" s="291">
        <v>0.96</v>
      </c>
      <c r="AF60" s="288">
        <v>0</v>
      </c>
      <c r="AG60" s="208"/>
      <c r="AH60" s="208"/>
      <c r="AI60" s="208"/>
      <c r="AJ60" s="208"/>
      <c r="AK60" s="208"/>
      <c r="AL60" s="208"/>
      <c r="AM60" s="208"/>
      <c r="AN60" s="208"/>
      <c r="AO60" s="208"/>
      <c r="AP60" s="208"/>
      <c r="AQ60" s="208"/>
      <c r="AR60" s="208"/>
      <c r="AS60" s="208"/>
      <c r="AT60" s="208"/>
      <c r="AU60" s="208"/>
      <c r="AV60" s="208"/>
      <c r="AW60" s="208"/>
      <c r="AX60" s="208"/>
      <c r="AY60" s="208"/>
      <c r="AZ60" s="208"/>
      <c r="BA60" s="208"/>
    </row>
    <row r="61" spans="1:53" ht="15" customHeight="1" x14ac:dyDescent="0.25">
      <c r="A61" s="207"/>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row>
    <row r="62" spans="1:53" x14ac:dyDescent="0.25">
      <c r="A62" s="207"/>
      <c r="B62" s="285" t="s">
        <v>344</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row>
    <row r="63" spans="1:53" ht="15" customHeight="1" x14ac:dyDescent="0.25">
      <c r="A63" s="207"/>
      <c r="B63" s="286" t="s">
        <v>337</v>
      </c>
      <c r="C63" s="287">
        <v>20.414086999999999</v>
      </c>
      <c r="D63" s="287">
        <v>20.306387000000001</v>
      </c>
      <c r="E63" s="287">
        <v>20.561385999999999</v>
      </c>
      <c r="F63" s="287">
        <v>20.682283000000002</v>
      </c>
      <c r="G63" s="287">
        <v>21.026534999999999</v>
      </c>
      <c r="H63" s="287">
        <v>21.446421000000001</v>
      </c>
      <c r="I63" s="287">
        <v>21.618556999999999</v>
      </c>
      <c r="J63" s="287">
        <v>21.391855</v>
      </c>
      <c r="K63" s="287">
        <v>21.480253000000001</v>
      </c>
      <c r="L63" s="287">
        <v>21.504978000000001</v>
      </c>
      <c r="M63" s="287">
        <v>21.517519</v>
      </c>
      <c r="N63" s="287">
        <v>21.584536</v>
      </c>
      <c r="O63" s="287">
        <v>21.490144999999998</v>
      </c>
      <c r="P63" s="287">
        <v>21.426874000000002</v>
      </c>
      <c r="Q63" s="287">
        <v>21.444807000000001</v>
      </c>
      <c r="R63" s="287">
        <v>21.408159000000001</v>
      </c>
      <c r="S63" s="287">
        <v>21.737587000000001</v>
      </c>
      <c r="T63" s="287">
        <v>21.762626999999998</v>
      </c>
      <c r="U63" s="287">
        <v>21.825102000000001</v>
      </c>
      <c r="V63" s="287">
        <v>21.77272</v>
      </c>
      <c r="W63" s="287">
        <v>21.752516</v>
      </c>
      <c r="X63" s="287">
        <v>21.840578000000001</v>
      </c>
      <c r="Y63" s="287">
        <v>21.903272999999999</v>
      </c>
      <c r="Z63" s="287">
        <v>21.967976</v>
      </c>
      <c r="AA63" s="287">
        <v>22.008548999999999</v>
      </c>
      <c r="AB63" s="287">
        <v>22.019365000000001</v>
      </c>
      <c r="AC63" s="287">
        <v>21.979196999999999</v>
      </c>
      <c r="AD63" s="287">
        <v>22.007912000000001</v>
      </c>
      <c r="AE63" s="287">
        <v>21.978470000000002</v>
      </c>
      <c r="AF63" s="288">
        <v>2.6410000000000001E-3</v>
      </c>
      <c r="AG63" s="208"/>
      <c r="AH63" s="208"/>
      <c r="AI63" s="208"/>
      <c r="AJ63" s="208"/>
      <c r="AK63" s="208"/>
      <c r="AL63" s="208"/>
      <c r="AM63" s="208"/>
      <c r="AN63" s="208"/>
      <c r="AO63" s="208"/>
      <c r="AP63" s="208"/>
      <c r="AQ63" s="208"/>
      <c r="AR63" s="208"/>
      <c r="AS63" s="208"/>
      <c r="AT63" s="208"/>
      <c r="AU63" s="208"/>
      <c r="AV63" s="208"/>
      <c r="AW63" s="208"/>
      <c r="AX63" s="208"/>
      <c r="AY63" s="208"/>
      <c r="AZ63" s="208"/>
      <c r="BA63" s="208"/>
    </row>
    <row r="64" spans="1:53" ht="15" customHeight="1" x14ac:dyDescent="0.25">
      <c r="A64" s="207"/>
      <c r="B64" s="286" t="s">
        <v>347</v>
      </c>
      <c r="C64" s="287">
        <v>25.150552999999999</v>
      </c>
      <c r="D64" s="287">
        <v>25.162579999999998</v>
      </c>
      <c r="E64" s="287">
        <v>25.277228999999998</v>
      </c>
      <c r="F64" s="287">
        <v>25.196438000000001</v>
      </c>
      <c r="G64" s="287">
        <v>25.173244</v>
      </c>
      <c r="H64" s="287">
        <v>25.253005999999999</v>
      </c>
      <c r="I64" s="287">
        <v>25.375315000000001</v>
      </c>
      <c r="J64" s="287">
        <v>25.881294</v>
      </c>
      <c r="K64" s="287">
        <v>25.949392</v>
      </c>
      <c r="L64" s="287">
        <v>25.919322999999999</v>
      </c>
      <c r="M64" s="287">
        <v>25.917715000000001</v>
      </c>
      <c r="N64" s="287">
        <v>26.122444000000002</v>
      </c>
      <c r="O64" s="287">
        <v>26.104872</v>
      </c>
      <c r="P64" s="287">
        <v>26.092715999999999</v>
      </c>
      <c r="Q64" s="287">
        <v>26.109541</v>
      </c>
      <c r="R64" s="287">
        <v>26.115759000000001</v>
      </c>
      <c r="S64" s="287">
        <v>26.111366</v>
      </c>
      <c r="T64" s="287">
        <v>26.064837000000001</v>
      </c>
      <c r="U64" s="287">
        <v>26.097258</v>
      </c>
      <c r="V64" s="287">
        <v>26.119198000000001</v>
      </c>
      <c r="W64" s="287">
        <v>26.115304999999999</v>
      </c>
      <c r="X64" s="287">
        <v>26.109867000000001</v>
      </c>
      <c r="Y64" s="287">
        <v>26.134989000000001</v>
      </c>
      <c r="Z64" s="287">
        <v>26.120363000000001</v>
      </c>
      <c r="AA64" s="287">
        <v>26.130583000000001</v>
      </c>
      <c r="AB64" s="287">
        <v>26.147618999999999</v>
      </c>
      <c r="AC64" s="287">
        <v>26.167905999999999</v>
      </c>
      <c r="AD64" s="287">
        <v>26.162901000000002</v>
      </c>
      <c r="AE64" s="287">
        <v>26.183288999999998</v>
      </c>
      <c r="AF64" s="288">
        <v>1.438E-3</v>
      </c>
      <c r="AG64" s="208"/>
      <c r="AH64" s="208"/>
      <c r="AI64" s="208"/>
      <c r="AJ64" s="208"/>
      <c r="AK64" s="208"/>
      <c r="AL64" s="208"/>
      <c r="AM64" s="208"/>
      <c r="AN64" s="208"/>
      <c r="AO64" s="208"/>
      <c r="AP64" s="208"/>
      <c r="AQ64" s="208"/>
      <c r="AR64" s="208"/>
      <c r="AS64" s="208"/>
      <c r="AT64" s="208"/>
      <c r="AU64" s="208"/>
      <c r="AV64" s="208"/>
      <c r="AW64" s="208"/>
      <c r="AX64" s="208"/>
      <c r="AY64" s="208"/>
      <c r="AZ64" s="208"/>
      <c r="BA64" s="208"/>
    </row>
    <row r="65" spans="1:53" ht="15" customHeight="1" x14ac:dyDescent="0.25">
      <c r="A65" s="201"/>
      <c r="B65" s="286" t="s">
        <v>349</v>
      </c>
      <c r="C65" s="287">
        <v>17.359545000000001</v>
      </c>
      <c r="D65" s="287">
        <v>17.333266999999999</v>
      </c>
      <c r="E65" s="287">
        <v>17.469742</v>
      </c>
      <c r="F65" s="287">
        <v>17.421644000000001</v>
      </c>
      <c r="G65" s="287">
        <v>17.439485999999999</v>
      </c>
      <c r="H65" s="287">
        <v>17.491636</v>
      </c>
      <c r="I65" s="287">
        <v>17.459488</v>
      </c>
      <c r="J65" s="287">
        <v>17.634378000000002</v>
      </c>
      <c r="K65" s="287">
        <v>17.574055000000001</v>
      </c>
      <c r="L65" s="287">
        <v>17.584854</v>
      </c>
      <c r="M65" s="287">
        <v>17.592421000000002</v>
      </c>
      <c r="N65" s="287">
        <v>17.594152000000001</v>
      </c>
      <c r="O65" s="287">
        <v>17.563728000000001</v>
      </c>
      <c r="P65" s="287">
        <v>17.529620999999999</v>
      </c>
      <c r="Q65" s="287">
        <v>17.516928</v>
      </c>
      <c r="R65" s="287">
        <v>17.304117000000002</v>
      </c>
      <c r="S65" s="287">
        <v>17.516290999999999</v>
      </c>
      <c r="T65" s="287">
        <v>17.500505</v>
      </c>
      <c r="U65" s="287">
        <v>17.477858000000001</v>
      </c>
      <c r="V65" s="287">
        <v>17.479234999999999</v>
      </c>
      <c r="W65" s="287">
        <v>17.471019999999999</v>
      </c>
      <c r="X65" s="287">
        <v>17.484034999999999</v>
      </c>
      <c r="Y65" s="287">
        <v>17.490487999999999</v>
      </c>
      <c r="Z65" s="287">
        <v>17.495975000000001</v>
      </c>
      <c r="AA65" s="287">
        <v>17.492516999999999</v>
      </c>
      <c r="AB65" s="287">
        <v>17.48987</v>
      </c>
      <c r="AC65" s="287">
        <v>17.478798000000001</v>
      </c>
      <c r="AD65" s="287">
        <v>17.460386</v>
      </c>
      <c r="AE65" s="287">
        <v>17.475587999999998</v>
      </c>
      <c r="AF65" s="288">
        <v>2.3800000000000001E-4</v>
      </c>
      <c r="AG65" s="208"/>
      <c r="AH65" s="208"/>
      <c r="AI65" s="208"/>
      <c r="AJ65" s="208"/>
      <c r="AK65" s="208"/>
      <c r="AL65" s="208"/>
      <c r="AM65" s="208"/>
      <c r="AN65" s="208"/>
      <c r="AO65" s="208"/>
      <c r="AP65" s="208"/>
      <c r="AQ65" s="208"/>
      <c r="AR65" s="208"/>
      <c r="AS65" s="208"/>
      <c r="AT65" s="208"/>
      <c r="AU65" s="208"/>
      <c r="AV65" s="208"/>
      <c r="AW65" s="208"/>
      <c r="AX65" s="208"/>
      <c r="AY65" s="208"/>
      <c r="AZ65" s="208"/>
      <c r="BA65" s="208"/>
    </row>
    <row r="66" spans="1:53" ht="15" customHeight="1" x14ac:dyDescent="0.25">
      <c r="A66" s="201"/>
      <c r="B66" s="286" t="s">
        <v>331</v>
      </c>
      <c r="C66" s="287">
        <v>19.658428000000001</v>
      </c>
      <c r="D66" s="287">
        <v>19.547889999999999</v>
      </c>
      <c r="E66" s="287">
        <v>19.530923999999999</v>
      </c>
      <c r="F66" s="287">
        <v>19.656338000000002</v>
      </c>
      <c r="G66" s="287">
        <v>20.110068999999999</v>
      </c>
      <c r="H66" s="287">
        <v>20.518450000000001</v>
      </c>
      <c r="I66" s="287">
        <v>20.575665999999998</v>
      </c>
      <c r="J66" s="287">
        <v>20.0931</v>
      </c>
      <c r="K66" s="287">
        <v>19.986597</v>
      </c>
      <c r="L66" s="287">
        <v>20.045501999999999</v>
      </c>
      <c r="M66" s="287">
        <v>20.072807000000001</v>
      </c>
      <c r="N66" s="287">
        <v>20.139336</v>
      </c>
      <c r="O66" s="287">
        <v>20.012087000000001</v>
      </c>
      <c r="P66" s="287">
        <v>19.954886999999999</v>
      </c>
      <c r="Q66" s="287">
        <v>19.927517000000002</v>
      </c>
      <c r="R66" s="287">
        <v>20.046503000000001</v>
      </c>
      <c r="S66" s="287">
        <v>20.413609999999998</v>
      </c>
      <c r="T66" s="287">
        <v>20.439775000000001</v>
      </c>
      <c r="U66" s="287">
        <v>20.443366999999999</v>
      </c>
      <c r="V66" s="287">
        <v>20.372391</v>
      </c>
      <c r="W66" s="287">
        <v>20.360711999999999</v>
      </c>
      <c r="X66" s="287">
        <v>20.399227</v>
      </c>
      <c r="Y66" s="287">
        <v>20.438106999999999</v>
      </c>
      <c r="Z66" s="287">
        <v>20.498695000000001</v>
      </c>
      <c r="AA66" s="287">
        <v>20.521355</v>
      </c>
      <c r="AB66" s="287">
        <v>20.524982000000001</v>
      </c>
      <c r="AC66" s="287">
        <v>20.513655</v>
      </c>
      <c r="AD66" s="287">
        <v>20.569064999999998</v>
      </c>
      <c r="AE66" s="287">
        <v>20.506568999999999</v>
      </c>
      <c r="AF66" s="288">
        <v>1.5100000000000001E-3</v>
      </c>
      <c r="AG66" s="208"/>
      <c r="AH66" s="208"/>
      <c r="AI66" s="208"/>
      <c r="AJ66" s="208"/>
      <c r="AK66" s="208"/>
      <c r="AL66" s="208"/>
      <c r="AM66" s="208"/>
      <c r="AN66" s="208"/>
      <c r="AO66" s="208"/>
      <c r="AP66" s="208"/>
      <c r="AQ66" s="208"/>
      <c r="AR66" s="208"/>
      <c r="AS66" s="208"/>
      <c r="AT66" s="208"/>
      <c r="AU66" s="208"/>
      <c r="AV66" s="208"/>
      <c r="AW66" s="208"/>
      <c r="AX66" s="208"/>
      <c r="AY66" s="208"/>
      <c r="AZ66" s="208"/>
      <c r="BA66" s="208"/>
    </row>
    <row r="67" spans="1:53" ht="15" customHeight="1" x14ac:dyDescent="0.25">
      <c r="A67" s="201"/>
      <c r="B67" s="286" t="s">
        <v>352</v>
      </c>
      <c r="C67" s="287">
        <v>18.006001000000001</v>
      </c>
      <c r="D67" s="287">
        <v>18.076194999999998</v>
      </c>
      <c r="E67" s="287">
        <v>18.050530999999999</v>
      </c>
      <c r="F67" s="287">
        <v>17.893633000000001</v>
      </c>
      <c r="G67" s="287">
        <v>17.823392999999999</v>
      </c>
      <c r="H67" s="287">
        <v>17.884933</v>
      </c>
      <c r="I67" s="287">
        <v>17.960042999999999</v>
      </c>
      <c r="J67" s="287">
        <v>18.007738</v>
      </c>
      <c r="K67" s="287">
        <v>18.045808999999998</v>
      </c>
      <c r="L67" s="287">
        <v>18.149768999999999</v>
      </c>
      <c r="M67" s="287">
        <v>18.107817000000001</v>
      </c>
      <c r="N67" s="287">
        <v>18.119067999999999</v>
      </c>
      <c r="O67" s="287">
        <v>18.106013999999998</v>
      </c>
      <c r="P67" s="287">
        <v>18.099829</v>
      </c>
      <c r="Q67" s="287">
        <v>18.068781000000001</v>
      </c>
      <c r="R67" s="287">
        <v>17.983764999999998</v>
      </c>
      <c r="S67" s="287">
        <v>17.923839999999998</v>
      </c>
      <c r="T67" s="287">
        <v>17.901513999999999</v>
      </c>
      <c r="U67" s="287">
        <v>17.883970000000001</v>
      </c>
      <c r="V67" s="287">
        <v>17.863047000000002</v>
      </c>
      <c r="W67" s="287">
        <v>17.841540999999999</v>
      </c>
      <c r="X67" s="287">
        <v>17.809853</v>
      </c>
      <c r="Y67" s="287">
        <v>17.789932</v>
      </c>
      <c r="Z67" s="287">
        <v>17.759554000000001</v>
      </c>
      <c r="AA67" s="287">
        <v>17.740721000000001</v>
      </c>
      <c r="AB67" s="287">
        <v>17.717068000000001</v>
      </c>
      <c r="AC67" s="287">
        <v>17.692871</v>
      </c>
      <c r="AD67" s="287">
        <v>17.692043000000002</v>
      </c>
      <c r="AE67" s="287">
        <v>17.690735</v>
      </c>
      <c r="AF67" s="288">
        <v>-6.3100000000000005E-4</v>
      </c>
      <c r="AG67" s="208"/>
      <c r="AH67" s="208"/>
      <c r="AI67" s="208"/>
      <c r="AJ67" s="208"/>
      <c r="AK67" s="208"/>
      <c r="AL67" s="208"/>
      <c r="AM67" s="208"/>
      <c r="AN67" s="208"/>
      <c r="AO67" s="208"/>
      <c r="AP67" s="208"/>
      <c r="AQ67" s="208"/>
      <c r="AR67" s="208"/>
      <c r="AS67" s="208"/>
      <c r="AT67" s="208"/>
      <c r="AU67" s="208"/>
      <c r="AV67" s="208"/>
      <c r="AW67" s="208"/>
      <c r="AX67" s="208"/>
      <c r="AY67" s="208"/>
      <c r="AZ67" s="208"/>
      <c r="BA67" s="208"/>
    </row>
    <row r="68" spans="1:53" ht="15" customHeight="1" x14ac:dyDescent="0.25">
      <c r="A68" s="201"/>
      <c r="B68" s="286" t="s">
        <v>354</v>
      </c>
      <c r="C68" s="287">
        <v>18.783617</v>
      </c>
      <c r="D68" s="287">
        <v>18.841715000000001</v>
      </c>
      <c r="E68" s="287">
        <v>19.240131000000002</v>
      </c>
      <c r="F68" s="287">
        <v>19.234219</v>
      </c>
      <c r="G68" s="287">
        <v>19.213201999999999</v>
      </c>
      <c r="H68" s="287">
        <v>19.209591</v>
      </c>
      <c r="I68" s="287">
        <v>19.205172000000001</v>
      </c>
      <c r="J68" s="287">
        <v>19.192945000000002</v>
      </c>
      <c r="K68" s="287">
        <v>19.182034999999999</v>
      </c>
      <c r="L68" s="287">
        <v>19.171402</v>
      </c>
      <c r="M68" s="287">
        <v>19.160554999999999</v>
      </c>
      <c r="N68" s="287">
        <v>19.138552000000001</v>
      </c>
      <c r="O68" s="287">
        <v>19.129539000000001</v>
      </c>
      <c r="P68" s="287">
        <v>19.110558999999999</v>
      </c>
      <c r="Q68" s="287">
        <v>19.098140999999998</v>
      </c>
      <c r="R68" s="287">
        <v>19.083539999999999</v>
      </c>
      <c r="S68" s="287">
        <v>19.066293999999999</v>
      </c>
      <c r="T68" s="287">
        <v>19.059636999999999</v>
      </c>
      <c r="U68" s="287">
        <v>19.057034999999999</v>
      </c>
      <c r="V68" s="287">
        <v>19.053011000000001</v>
      </c>
      <c r="W68" s="287">
        <v>19.047277000000001</v>
      </c>
      <c r="X68" s="287">
        <v>19.039465</v>
      </c>
      <c r="Y68" s="287">
        <v>19.03443</v>
      </c>
      <c r="Z68" s="287">
        <v>19.027761000000002</v>
      </c>
      <c r="AA68" s="287">
        <v>19.017918000000002</v>
      </c>
      <c r="AB68" s="287">
        <v>19.012091000000002</v>
      </c>
      <c r="AC68" s="287">
        <v>19.021602999999999</v>
      </c>
      <c r="AD68" s="287">
        <v>19.003336000000001</v>
      </c>
      <c r="AE68" s="287">
        <v>18.998145999999998</v>
      </c>
      <c r="AF68" s="288">
        <v>4.06E-4</v>
      </c>
      <c r="AG68" s="208"/>
      <c r="AH68" s="208"/>
      <c r="AI68" s="208"/>
      <c r="AJ68" s="208"/>
      <c r="AK68" s="208"/>
      <c r="AL68" s="208"/>
      <c r="AM68" s="208"/>
      <c r="AN68" s="208"/>
      <c r="AO68" s="208"/>
      <c r="AP68" s="208"/>
      <c r="AQ68" s="208"/>
      <c r="AR68" s="208"/>
      <c r="AS68" s="208"/>
      <c r="AT68" s="208"/>
      <c r="AU68" s="208"/>
      <c r="AV68" s="208"/>
      <c r="AW68" s="208"/>
      <c r="AX68" s="208"/>
      <c r="AY68" s="208"/>
      <c r="AZ68" s="208"/>
      <c r="BA68" s="208"/>
    </row>
    <row r="69" spans="1:53" ht="15" customHeight="1" x14ac:dyDescent="0.25">
      <c r="A69" s="201"/>
      <c r="B69" s="286" t="s">
        <v>356</v>
      </c>
      <c r="C69" s="287">
        <v>28.414657999999999</v>
      </c>
      <c r="D69" s="287">
        <v>28.420496</v>
      </c>
      <c r="E69" s="287">
        <v>28.564053999999999</v>
      </c>
      <c r="F69" s="287">
        <v>28.563306999999998</v>
      </c>
      <c r="G69" s="287">
        <v>28.564709000000001</v>
      </c>
      <c r="H69" s="287">
        <v>28.561665000000001</v>
      </c>
      <c r="I69" s="287">
        <v>28.424852000000001</v>
      </c>
      <c r="J69" s="287">
        <v>28.42708</v>
      </c>
      <c r="K69" s="287">
        <v>28.424327999999999</v>
      </c>
      <c r="L69" s="287">
        <v>28.424634999999999</v>
      </c>
      <c r="M69" s="287">
        <v>28.425567999999998</v>
      </c>
      <c r="N69" s="287">
        <v>28.425659</v>
      </c>
      <c r="O69" s="287">
        <v>28.423475</v>
      </c>
      <c r="P69" s="287">
        <v>28.424204</v>
      </c>
      <c r="Q69" s="287">
        <v>28.424821999999999</v>
      </c>
      <c r="R69" s="287">
        <v>28.423915999999998</v>
      </c>
      <c r="S69" s="287">
        <v>28.423408999999999</v>
      </c>
      <c r="T69" s="287">
        <v>28.418621000000002</v>
      </c>
      <c r="U69" s="287">
        <v>28.418154000000001</v>
      </c>
      <c r="V69" s="287">
        <v>28.416595000000001</v>
      </c>
      <c r="W69" s="287">
        <v>28.418688</v>
      </c>
      <c r="X69" s="287">
        <v>28.417397000000001</v>
      </c>
      <c r="Y69" s="287">
        <v>28.418078999999999</v>
      </c>
      <c r="Z69" s="287">
        <v>28.415937</v>
      </c>
      <c r="AA69" s="287">
        <v>28.41695</v>
      </c>
      <c r="AB69" s="287">
        <v>28.417501000000001</v>
      </c>
      <c r="AC69" s="287">
        <v>28.414228000000001</v>
      </c>
      <c r="AD69" s="287">
        <v>28.414781999999999</v>
      </c>
      <c r="AE69" s="287">
        <v>28.414515000000002</v>
      </c>
      <c r="AF69" s="288">
        <v>0</v>
      </c>
      <c r="AG69" s="208"/>
      <c r="AH69" s="208"/>
      <c r="AI69" s="208"/>
      <c r="AJ69" s="208"/>
      <c r="AK69" s="208"/>
      <c r="AL69" s="208"/>
      <c r="AM69" s="208"/>
      <c r="AN69" s="208"/>
      <c r="AO69" s="208"/>
      <c r="AP69" s="208"/>
      <c r="AQ69" s="208"/>
      <c r="AR69" s="208"/>
      <c r="AS69" s="208"/>
      <c r="AT69" s="208"/>
      <c r="AU69" s="208"/>
      <c r="AV69" s="208"/>
      <c r="AW69" s="208"/>
      <c r="AX69" s="208"/>
      <c r="AY69" s="208"/>
      <c r="AZ69" s="208"/>
      <c r="BA69" s="208"/>
    </row>
    <row r="70" spans="1:53" x14ac:dyDescent="0.25">
      <c r="A70" s="201"/>
      <c r="B70" s="286" t="s">
        <v>358</v>
      </c>
      <c r="C70" s="287">
        <v>19.261752999999999</v>
      </c>
      <c r="D70" s="287">
        <v>19.094007000000001</v>
      </c>
      <c r="E70" s="287">
        <v>19.073429000000001</v>
      </c>
      <c r="F70" s="287">
        <v>19.172198999999999</v>
      </c>
      <c r="G70" s="287">
        <v>19.601582000000001</v>
      </c>
      <c r="H70" s="287">
        <v>19.981221999999999</v>
      </c>
      <c r="I70" s="287">
        <v>19.951308999999998</v>
      </c>
      <c r="J70" s="287">
        <v>19.245697</v>
      </c>
      <c r="K70" s="287">
        <v>19.029951000000001</v>
      </c>
      <c r="L70" s="287">
        <v>19.089005</v>
      </c>
      <c r="M70" s="287">
        <v>19.111488000000001</v>
      </c>
      <c r="N70" s="287">
        <v>19.224411</v>
      </c>
      <c r="O70" s="287">
        <v>19.066448000000001</v>
      </c>
      <c r="P70" s="287">
        <v>19.004940000000001</v>
      </c>
      <c r="Q70" s="287">
        <v>18.968260000000001</v>
      </c>
      <c r="R70" s="287">
        <v>19.093116999999999</v>
      </c>
      <c r="S70" s="287">
        <v>19.521412000000002</v>
      </c>
      <c r="T70" s="287">
        <v>19.550014000000001</v>
      </c>
      <c r="U70" s="287">
        <v>19.53932</v>
      </c>
      <c r="V70" s="287">
        <v>19.461977000000001</v>
      </c>
      <c r="W70" s="287">
        <v>19.446017999999999</v>
      </c>
      <c r="X70" s="287">
        <v>19.485047999999999</v>
      </c>
      <c r="Y70" s="287">
        <v>19.506826</v>
      </c>
      <c r="Z70" s="287">
        <v>19.564098000000001</v>
      </c>
      <c r="AA70" s="287">
        <v>19.57564</v>
      </c>
      <c r="AB70" s="287">
        <v>19.575510000000001</v>
      </c>
      <c r="AC70" s="287">
        <v>19.545100999999999</v>
      </c>
      <c r="AD70" s="287">
        <v>19.618680999999999</v>
      </c>
      <c r="AE70" s="287">
        <v>19.498875000000002</v>
      </c>
      <c r="AF70" s="288">
        <v>4.37E-4</v>
      </c>
      <c r="AG70" s="208"/>
      <c r="AH70" s="208"/>
      <c r="AI70" s="208"/>
      <c r="AJ70" s="208"/>
      <c r="AK70" s="208"/>
      <c r="AL70" s="208"/>
      <c r="AM70" s="208"/>
      <c r="AN70" s="208"/>
      <c r="AO70" s="208"/>
      <c r="AP70" s="208"/>
      <c r="AQ70" s="208"/>
      <c r="AR70" s="208"/>
      <c r="AS70" s="208"/>
      <c r="AT70" s="208"/>
      <c r="AU70" s="208"/>
      <c r="AV70" s="208"/>
      <c r="AW70" s="208"/>
      <c r="AX70" s="208"/>
      <c r="AY70" s="208"/>
      <c r="AZ70" s="208"/>
      <c r="BA70" s="208"/>
    </row>
    <row r="71" spans="1:53" ht="15" customHeight="1" x14ac:dyDescent="0.25">
      <c r="A71" s="201"/>
      <c r="B71" s="286" t="s">
        <v>339</v>
      </c>
      <c r="C71" s="287">
        <v>23.859665</v>
      </c>
      <c r="D71" s="287">
        <v>23.823354999999999</v>
      </c>
      <c r="E71" s="287">
        <v>24.306349000000001</v>
      </c>
      <c r="F71" s="287">
        <v>24.259813000000001</v>
      </c>
      <c r="G71" s="287">
        <v>24.157302999999999</v>
      </c>
      <c r="H71" s="287">
        <v>24.166778999999998</v>
      </c>
      <c r="I71" s="287">
        <v>24.341519999999999</v>
      </c>
      <c r="J71" s="287">
        <v>24.347010000000001</v>
      </c>
      <c r="K71" s="287">
        <v>24.354690999999999</v>
      </c>
      <c r="L71" s="287">
        <v>24.360081000000001</v>
      </c>
      <c r="M71" s="287">
        <v>24.36758</v>
      </c>
      <c r="N71" s="287">
        <v>24.405735</v>
      </c>
      <c r="O71" s="287">
        <v>24.413681</v>
      </c>
      <c r="P71" s="287">
        <v>24.419716000000001</v>
      </c>
      <c r="Q71" s="287">
        <v>24.427009999999999</v>
      </c>
      <c r="R71" s="287">
        <v>24.434260999999999</v>
      </c>
      <c r="S71" s="287">
        <v>24.420539999999999</v>
      </c>
      <c r="T71" s="287">
        <v>24.426120999999998</v>
      </c>
      <c r="U71" s="287">
        <v>24.427451999999999</v>
      </c>
      <c r="V71" s="287">
        <v>24.428066000000001</v>
      </c>
      <c r="W71" s="287">
        <v>24.430658000000001</v>
      </c>
      <c r="X71" s="287">
        <v>24.436260000000001</v>
      </c>
      <c r="Y71" s="287">
        <v>24.411711</v>
      </c>
      <c r="Z71" s="287">
        <v>24.416954</v>
      </c>
      <c r="AA71" s="287">
        <v>24.419678000000001</v>
      </c>
      <c r="AB71" s="287">
        <v>24.413703999999999</v>
      </c>
      <c r="AC71" s="287">
        <v>24.385359000000001</v>
      </c>
      <c r="AD71" s="287">
        <v>24.329633999999999</v>
      </c>
      <c r="AE71" s="287">
        <v>24.333667999999999</v>
      </c>
      <c r="AF71" s="288">
        <v>7.0299999999999996E-4</v>
      </c>
      <c r="AG71" s="208"/>
      <c r="AH71" s="208"/>
      <c r="AI71" s="208"/>
      <c r="AJ71" s="208"/>
      <c r="AK71" s="208"/>
      <c r="AL71" s="208"/>
      <c r="AM71" s="208"/>
      <c r="AN71" s="208"/>
      <c r="AO71" s="208"/>
      <c r="AP71" s="208"/>
      <c r="AQ71" s="208"/>
      <c r="AR71" s="208"/>
      <c r="AS71" s="208"/>
      <c r="AT71" s="208"/>
      <c r="AU71" s="208"/>
      <c r="AV71" s="208"/>
      <c r="AW71" s="208"/>
      <c r="AX71" s="208"/>
      <c r="AY71" s="208"/>
      <c r="AZ71" s="208"/>
      <c r="BA71" s="208"/>
    </row>
    <row r="72" spans="1:53" ht="15" customHeight="1" x14ac:dyDescent="0.25">
      <c r="A72" s="201"/>
      <c r="B72" s="286" t="s">
        <v>341</v>
      </c>
      <c r="C72" s="287">
        <v>25.334827000000001</v>
      </c>
      <c r="D72" s="287">
        <v>25.104583999999999</v>
      </c>
      <c r="E72" s="287">
        <v>25.440268</v>
      </c>
      <c r="F72" s="287">
        <v>25.260694999999998</v>
      </c>
      <c r="G72" s="287">
        <v>24.183857</v>
      </c>
      <c r="H72" s="287">
        <v>24.143476</v>
      </c>
      <c r="I72" s="287">
        <v>24.205839000000001</v>
      </c>
      <c r="J72" s="287">
        <v>24.216169000000001</v>
      </c>
      <c r="K72" s="287">
        <v>24.542210000000001</v>
      </c>
      <c r="L72" s="287">
        <v>24.411135000000002</v>
      </c>
      <c r="M72" s="287">
        <v>24.344087999999999</v>
      </c>
      <c r="N72" s="287">
        <v>24.484596</v>
      </c>
      <c r="O72" s="287">
        <v>24.493072999999999</v>
      </c>
      <c r="P72" s="287">
        <v>24.428740999999999</v>
      </c>
      <c r="Q72" s="287">
        <v>24.565546000000001</v>
      </c>
      <c r="R72" s="287">
        <v>24.314209000000002</v>
      </c>
      <c r="S72" s="287">
        <v>24.333238999999999</v>
      </c>
      <c r="T72" s="287">
        <v>24.333513</v>
      </c>
      <c r="U72" s="287">
        <v>24.421448000000002</v>
      </c>
      <c r="V72" s="287">
        <v>24.449455</v>
      </c>
      <c r="W72" s="287">
        <v>24.400551</v>
      </c>
      <c r="X72" s="287">
        <v>24.57086</v>
      </c>
      <c r="Y72" s="287">
        <v>24.596798</v>
      </c>
      <c r="Z72" s="287">
        <v>24.589790000000001</v>
      </c>
      <c r="AA72" s="287">
        <v>24.643401999999998</v>
      </c>
      <c r="AB72" s="287">
        <v>24.656141000000002</v>
      </c>
      <c r="AC72" s="287">
        <v>24.537496999999998</v>
      </c>
      <c r="AD72" s="287">
        <v>24.472774999999999</v>
      </c>
      <c r="AE72" s="287">
        <v>24.429749000000001</v>
      </c>
      <c r="AF72" s="288">
        <v>-1.2979999999999999E-3</v>
      </c>
      <c r="AG72" s="208"/>
      <c r="AH72" s="208"/>
      <c r="AI72" s="208"/>
      <c r="AJ72" s="208"/>
      <c r="AK72" s="208"/>
      <c r="AL72" s="208"/>
      <c r="AM72" s="208"/>
      <c r="AN72" s="208"/>
      <c r="AO72" s="208"/>
      <c r="AP72" s="208"/>
      <c r="AQ72" s="208"/>
      <c r="AR72" s="208"/>
      <c r="AS72" s="208"/>
      <c r="AT72" s="208"/>
      <c r="AU72" s="208"/>
      <c r="AV72" s="208"/>
      <c r="AW72" s="208"/>
      <c r="AX72" s="208"/>
      <c r="AY72" s="208"/>
      <c r="AZ72" s="208"/>
      <c r="BA72" s="208"/>
    </row>
    <row r="73" spans="1:53" ht="15" customHeight="1" x14ac:dyDescent="0.25">
      <c r="A73" s="201"/>
      <c r="B73" s="286" t="s">
        <v>362</v>
      </c>
      <c r="C73" s="287" t="s">
        <v>635</v>
      </c>
      <c r="D73" s="287" t="s">
        <v>635</v>
      </c>
      <c r="E73" s="287" t="s">
        <v>635</v>
      </c>
      <c r="F73" s="287" t="s">
        <v>635</v>
      </c>
      <c r="G73" s="287" t="s">
        <v>635</v>
      </c>
      <c r="H73" s="287" t="s">
        <v>635</v>
      </c>
      <c r="I73" s="287" t="s">
        <v>635</v>
      </c>
      <c r="J73" s="287" t="s">
        <v>635</v>
      </c>
      <c r="K73" s="287" t="s">
        <v>635</v>
      </c>
      <c r="L73" s="287" t="s">
        <v>635</v>
      </c>
      <c r="M73" s="287" t="s">
        <v>635</v>
      </c>
      <c r="N73" s="287" t="s">
        <v>635</v>
      </c>
      <c r="O73" s="287" t="s">
        <v>635</v>
      </c>
      <c r="P73" s="287" t="s">
        <v>635</v>
      </c>
      <c r="Q73" s="287" t="s">
        <v>635</v>
      </c>
      <c r="R73" s="287" t="s">
        <v>635</v>
      </c>
      <c r="S73" s="287" t="s">
        <v>635</v>
      </c>
      <c r="T73" s="287" t="s">
        <v>635</v>
      </c>
      <c r="U73" s="287" t="s">
        <v>635</v>
      </c>
      <c r="V73" s="287" t="s">
        <v>635</v>
      </c>
      <c r="W73" s="287" t="s">
        <v>635</v>
      </c>
      <c r="X73" s="287" t="s">
        <v>635</v>
      </c>
      <c r="Y73" s="287" t="s">
        <v>635</v>
      </c>
      <c r="Z73" s="287" t="s">
        <v>635</v>
      </c>
      <c r="AA73" s="287" t="s">
        <v>635</v>
      </c>
      <c r="AB73" s="287" t="s">
        <v>635</v>
      </c>
      <c r="AC73" s="287" t="s">
        <v>635</v>
      </c>
      <c r="AD73" s="287" t="s">
        <v>635</v>
      </c>
      <c r="AE73" s="287" t="s">
        <v>635</v>
      </c>
      <c r="AF73" s="288" t="s">
        <v>635</v>
      </c>
      <c r="AG73" s="208" t="s">
        <v>635</v>
      </c>
      <c r="AH73" s="208" t="s">
        <v>635</v>
      </c>
      <c r="AI73" s="208" t="s">
        <v>635</v>
      </c>
      <c r="AJ73" s="208" t="s">
        <v>635</v>
      </c>
      <c r="AK73" s="208" t="s">
        <v>635</v>
      </c>
      <c r="AL73" s="208" t="s">
        <v>635</v>
      </c>
      <c r="AM73" s="208" t="s">
        <v>635</v>
      </c>
      <c r="AN73" s="208" t="s">
        <v>635</v>
      </c>
      <c r="AO73" s="208" t="s">
        <v>635</v>
      </c>
      <c r="AP73" s="208" t="s">
        <v>635</v>
      </c>
      <c r="AQ73" s="208" t="s">
        <v>635</v>
      </c>
      <c r="AR73" s="208" t="s">
        <v>635</v>
      </c>
      <c r="AS73" s="208" t="s">
        <v>635</v>
      </c>
      <c r="AT73" s="208" t="s">
        <v>635</v>
      </c>
      <c r="AU73" s="208" t="s">
        <v>635</v>
      </c>
      <c r="AV73" s="208" t="s">
        <v>635</v>
      </c>
      <c r="AW73" s="208" t="s">
        <v>635</v>
      </c>
      <c r="AX73" s="208" t="s">
        <v>635</v>
      </c>
      <c r="AY73" s="208" t="s">
        <v>635</v>
      </c>
      <c r="AZ73" s="208" t="s">
        <v>635</v>
      </c>
      <c r="BA73" s="208" t="s">
        <v>635</v>
      </c>
    </row>
    <row r="74" spans="1:53" ht="15" customHeight="1" x14ac:dyDescent="0.25">
      <c r="A74" s="201"/>
      <c r="B74" s="286" t="s">
        <v>364</v>
      </c>
      <c r="C74" s="287">
        <v>12.525999000000001</v>
      </c>
      <c r="D74" s="287">
        <v>12.526001000000001</v>
      </c>
      <c r="E74" s="287">
        <v>12.525999000000001</v>
      </c>
      <c r="F74" s="287">
        <v>12.526</v>
      </c>
      <c r="G74" s="287">
        <v>12.526001000000001</v>
      </c>
      <c r="H74" s="287">
        <v>12.526</v>
      </c>
      <c r="I74" s="287">
        <v>12.526</v>
      </c>
      <c r="J74" s="287">
        <v>12.526001000000001</v>
      </c>
      <c r="K74" s="287">
        <v>12.526001000000001</v>
      </c>
      <c r="L74" s="287">
        <v>12.526</v>
      </c>
      <c r="M74" s="287">
        <v>12.526</v>
      </c>
      <c r="N74" s="287">
        <v>12.525999000000001</v>
      </c>
      <c r="O74" s="287">
        <v>12.526</v>
      </c>
      <c r="P74" s="287">
        <v>12.526</v>
      </c>
      <c r="Q74" s="287">
        <v>12.526</v>
      </c>
      <c r="R74" s="287">
        <v>12.526</v>
      </c>
      <c r="S74" s="287">
        <v>12.526</v>
      </c>
      <c r="T74" s="287">
        <v>12.526</v>
      </c>
      <c r="U74" s="287">
        <v>12.526</v>
      </c>
      <c r="V74" s="287">
        <v>12.526</v>
      </c>
      <c r="W74" s="287">
        <v>12.525999000000001</v>
      </c>
      <c r="X74" s="287">
        <v>12.526</v>
      </c>
      <c r="Y74" s="287">
        <v>12.525999000000001</v>
      </c>
      <c r="Z74" s="287">
        <v>12.526</v>
      </c>
      <c r="AA74" s="287">
        <v>12.526001000000001</v>
      </c>
      <c r="AB74" s="287">
        <v>12.526001000000001</v>
      </c>
      <c r="AC74" s="287">
        <v>12.525999000000001</v>
      </c>
      <c r="AD74" s="287">
        <v>12.526001000000001</v>
      </c>
      <c r="AE74" s="287">
        <v>12.526</v>
      </c>
      <c r="AF74" s="288">
        <v>0</v>
      </c>
      <c r="AG74" s="208"/>
      <c r="AH74" s="208"/>
      <c r="AI74" s="208"/>
      <c r="AJ74" s="208"/>
      <c r="AK74" s="208"/>
      <c r="AL74" s="208"/>
      <c r="AM74" s="208"/>
      <c r="AN74" s="208"/>
      <c r="AO74" s="208"/>
      <c r="AP74" s="208"/>
      <c r="AQ74" s="208"/>
      <c r="AR74" s="208"/>
      <c r="AS74" s="208"/>
      <c r="AT74" s="208"/>
      <c r="AU74" s="208"/>
      <c r="AV74" s="208"/>
      <c r="AW74" s="208"/>
      <c r="AX74" s="208"/>
      <c r="AY74" s="208"/>
      <c r="AZ74" s="208"/>
      <c r="BA74" s="208"/>
    </row>
    <row r="75" spans="1:53" ht="15" customHeight="1" x14ac:dyDescent="0.25">
      <c r="B75" s="208"/>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row>
    <row r="76" spans="1:53" ht="15" customHeight="1" x14ac:dyDescent="0.25">
      <c r="B76" s="285" t="s">
        <v>602</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row>
    <row r="77" spans="1:53" ht="15" customHeight="1" x14ac:dyDescent="0.25">
      <c r="B77" s="285" t="s">
        <v>603</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row>
    <row r="78" spans="1:53" x14ac:dyDescent="0.25">
      <c r="A78" s="201"/>
      <c r="B78" s="286" t="s">
        <v>604</v>
      </c>
      <c r="C78" s="290">
        <v>3412</v>
      </c>
      <c r="D78" s="290">
        <v>3412</v>
      </c>
      <c r="E78" s="290">
        <v>3412</v>
      </c>
      <c r="F78" s="290">
        <v>3412</v>
      </c>
      <c r="G78" s="290">
        <v>3412</v>
      </c>
      <c r="H78" s="290">
        <v>3412</v>
      </c>
      <c r="I78" s="290">
        <v>3412</v>
      </c>
      <c r="J78" s="290">
        <v>3412</v>
      </c>
      <c r="K78" s="290">
        <v>3412</v>
      </c>
      <c r="L78" s="290">
        <v>3412</v>
      </c>
      <c r="M78" s="290">
        <v>3412</v>
      </c>
      <c r="N78" s="290">
        <v>3412</v>
      </c>
      <c r="O78" s="290">
        <v>3412</v>
      </c>
      <c r="P78" s="290">
        <v>3412</v>
      </c>
      <c r="Q78" s="290">
        <v>3412</v>
      </c>
      <c r="R78" s="290">
        <v>3412</v>
      </c>
      <c r="S78" s="290">
        <v>3412</v>
      </c>
      <c r="T78" s="290">
        <v>3412</v>
      </c>
      <c r="U78" s="290">
        <v>3412</v>
      </c>
      <c r="V78" s="290">
        <v>3412</v>
      </c>
      <c r="W78" s="290">
        <v>3412</v>
      </c>
      <c r="X78" s="290">
        <v>3412</v>
      </c>
      <c r="Y78" s="290">
        <v>3412</v>
      </c>
      <c r="Z78" s="290">
        <v>3412</v>
      </c>
      <c r="AA78" s="290">
        <v>3412</v>
      </c>
      <c r="AB78" s="290">
        <v>3412</v>
      </c>
      <c r="AC78" s="290">
        <v>3412</v>
      </c>
      <c r="AD78" s="290">
        <v>3412</v>
      </c>
      <c r="AE78" s="290">
        <v>3412</v>
      </c>
      <c r="AF78" s="288">
        <v>0</v>
      </c>
      <c r="AG78" s="208"/>
      <c r="AH78" s="208"/>
      <c r="AI78" s="208"/>
      <c r="AJ78" s="208"/>
      <c r="AK78" s="208"/>
      <c r="AL78" s="208"/>
      <c r="AM78" s="208"/>
      <c r="AN78" s="208"/>
      <c r="AO78" s="208"/>
      <c r="AP78" s="208"/>
      <c r="AQ78" s="208"/>
      <c r="AR78" s="208"/>
      <c r="AS78" s="208"/>
      <c r="AT78" s="208"/>
      <c r="AU78" s="208"/>
      <c r="AV78" s="208"/>
      <c r="AW78" s="208"/>
      <c r="AX78" s="208"/>
      <c r="AY78" s="208"/>
      <c r="AZ78" s="208"/>
      <c r="BA78" s="208"/>
    </row>
    <row r="79" spans="1:53" ht="15" customHeight="1" thickBot="1" x14ac:dyDescent="0.3">
      <c r="A79" s="201"/>
      <c r="B79" s="286" t="s">
        <v>606</v>
      </c>
      <c r="C79" s="290">
        <v>8704.7636719999991</v>
      </c>
      <c r="D79" s="290">
        <v>8578.2412110000005</v>
      </c>
      <c r="E79" s="290">
        <v>8637.2558590000008</v>
      </c>
      <c r="F79" s="290">
        <v>8588.453125</v>
      </c>
      <c r="G79" s="290">
        <v>8512.0644530000009</v>
      </c>
      <c r="H79" s="290">
        <v>8435.9892579999996</v>
      </c>
      <c r="I79" s="290">
        <v>8346.515625</v>
      </c>
      <c r="J79" s="290">
        <v>8291.6826170000004</v>
      </c>
      <c r="K79" s="290">
        <v>8261.0888670000004</v>
      </c>
      <c r="L79" s="290">
        <v>8271.4091800000006</v>
      </c>
      <c r="M79" s="290">
        <v>8287.5830079999996</v>
      </c>
      <c r="N79" s="290">
        <v>8311.3779300000006</v>
      </c>
      <c r="O79" s="290">
        <v>8325.2792969999991</v>
      </c>
      <c r="P79" s="290">
        <v>8337.6533199999994</v>
      </c>
      <c r="Q79" s="290">
        <v>8327.5019530000009</v>
      </c>
      <c r="R79" s="290">
        <v>8296.8251949999994</v>
      </c>
      <c r="S79" s="290">
        <v>8242.8730469999991</v>
      </c>
      <c r="T79" s="290">
        <v>8227.1269530000009</v>
      </c>
      <c r="U79" s="290">
        <v>8192.4570309999999</v>
      </c>
      <c r="V79" s="290">
        <v>8198.7402340000008</v>
      </c>
      <c r="W79" s="290">
        <v>8188.8388670000004</v>
      </c>
      <c r="X79" s="290">
        <v>8173.1420900000003</v>
      </c>
      <c r="Y79" s="290">
        <v>8166.9145509999998</v>
      </c>
      <c r="Z79" s="290">
        <v>8150.8017579999996</v>
      </c>
      <c r="AA79" s="290">
        <v>8133.8295900000003</v>
      </c>
      <c r="AB79" s="290">
        <v>8130.3310549999997</v>
      </c>
      <c r="AC79" s="290">
        <v>8101.1708980000003</v>
      </c>
      <c r="AD79" s="290">
        <v>8098.4907229999999</v>
      </c>
      <c r="AE79" s="290">
        <v>8065.7133789999998</v>
      </c>
      <c r="AF79" s="288">
        <v>-2.7190000000000001E-3</v>
      </c>
      <c r="AG79" s="208"/>
      <c r="AH79" s="208"/>
      <c r="AI79" s="208"/>
      <c r="AJ79" s="208"/>
      <c r="AK79" s="208"/>
      <c r="AL79" s="208"/>
      <c r="AM79" s="208"/>
      <c r="AN79" s="208"/>
      <c r="AO79" s="208"/>
      <c r="AP79" s="208"/>
      <c r="AQ79" s="208"/>
      <c r="AR79" s="208"/>
      <c r="AS79" s="208"/>
      <c r="AT79" s="208"/>
      <c r="AU79" s="208"/>
      <c r="AV79" s="208"/>
      <c r="AW79" s="208"/>
      <c r="AX79" s="208"/>
      <c r="AY79" s="208"/>
      <c r="AZ79" s="208"/>
      <c r="BA79" s="208"/>
    </row>
    <row r="80" spans="1:53" ht="15" customHeight="1" x14ac:dyDescent="0.25">
      <c r="B80" s="299" t="s">
        <v>845</v>
      </c>
      <c r="C80" s="297"/>
      <c r="D80" s="297"/>
      <c r="E80" s="297"/>
      <c r="F80" s="297"/>
      <c r="G80" s="297"/>
      <c r="H80" s="297"/>
      <c r="I80" s="297"/>
      <c r="J80" s="297"/>
      <c r="K80" s="297"/>
      <c r="L80" s="297"/>
      <c r="M80" s="297"/>
      <c r="N80" s="297"/>
      <c r="O80" s="297"/>
      <c r="P80" s="297"/>
      <c r="Q80" s="297"/>
      <c r="R80" s="297"/>
      <c r="S80" s="297"/>
      <c r="T80" s="297"/>
      <c r="U80" s="297"/>
      <c r="V80" s="297"/>
      <c r="W80" s="297"/>
      <c r="X80" s="297"/>
      <c r="Y80" s="297"/>
      <c r="Z80" s="297"/>
      <c r="AA80" s="297"/>
      <c r="AB80" s="297"/>
      <c r="AC80" s="297"/>
      <c r="AD80" s="297"/>
      <c r="AE80" s="297"/>
      <c r="AF80" s="297"/>
      <c r="AG80" s="297"/>
      <c r="AH80" s="289"/>
      <c r="AI80" s="208"/>
      <c r="AJ80" s="208"/>
      <c r="AK80" s="208"/>
      <c r="AL80" s="208"/>
      <c r="AM80" s="208"/>
      <c r="AN80" s="208"/>
      <c r="AO80" s="208"/>
      <c r="AP80" s="208"/>
      <c r="AQ80" s="208"/>
      <c r="AR80" s="208"/>
      <c r="AS80" s="208"/>
      <c r="AT80" s="208"/>
      <c r="AU80" s="208"/>
      <c r="AV80" s="208"/>
      <c r="AW80" s="208"/>
      <c r="AX80" s="208"/>
      <c r="AY80" s="208"/>
      <c r="AZ80" s="208"/>
      <c r="BA80" s="208"/>
    </row>
    <row r="81" spans="2:53" ht="15" customHeight="1" x14ac:dyDescent="0.25">
      <c r="B81" s="208" t="s">
        <v>846</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row>
    <row r="82" spans="2:53" ht="15" customHeight="1" x14ac:dyDescent="0.25">
      <c r="B82" s="208" t="s">
        <v>847</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row>
    <row r="83" spans="2:53" ht="15" customHeight="1" x14ac:dyDescent="0.25">
      <c r="B83" s="208" t="s">
        <v>848</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row>
    <row r="84" spans="2:53" x14ac:dyDescent="0.25">
      <c r="B84" s="208" t="s">
        <v>849</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row>
    <row r="85" spans="2:53" ht="15" customHeight="1" x14ac:dyDescent="0.25">
      <c r="B85" s="208" t="s">
        <v>601</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208"/>
      <c r="AW85" s="208"/>
      <c r="AX85" s="208"/>
      <c r="AY85" s="208"/>
      <c r="AZ85" s="208"/>
      <c r="BA85" s="208"/>
    </row>
    <row r="86" spans="2:53" ht="15" customHeight="1" x14ac:dyDescent="0.25">
      <c r="B86" s="208" t="s">
        <v>850</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row>
    <row r="87" spans="2:53" ht="15" customHeight="1" x14ac:dyDescent="0.25">
      <c r="B87" s="208" t="s">
        <v>851</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row>
    <row r="88" spans="2:53" ht="15" customHeight="1" x14ac:dyDescent="0.25">
      <c r="B88" s="300"/>
      <c r="C88" s="300"/>
      <c r="D88" s="300"/>
      <c r="E88" s="300"/>
      <c r="F88" s="300"/>
      <c r="G88" s="300"/>
      <c r="H88" s="300"/>
      <c r="I88" s="300"/>
      <c r="J88" s="300"/>
      <c r="K88" s="300"/>
      <c r="L88" s="300"/>
      <c r="M88" s="300"/>
      <c r="N88" s="300"/>
      <c r="O88" s="300"/>
      <c r="P88" s="300"/>
      <c r="Q88" s="300"/>
      <c r="R88" s="300"/>
      <c r="S88" s="300"/>
      <c r="T88" s="300"/>
      <c r="U88" s="300"/>
      <c r="V88" s="300"/>
      <c r="W88" s="300"/>
      <c r="X88" s="300"/>
      <c r="Y88" s="300"/>
      <c r="Z88" s="300"/>
      <c r="AA88" s="300"/>
      <c r="AB88" s="300"/>
      <c r="AC88" s="300"/>
      <c r="AD88" s="300"/>
      <c r="AE88" s="300"/>
      <c r="AF88" s="300"/>
      <c r="AG88" s="208"/>
      <c r="AH88" s="208"/>
      <c r="AI88" s="208"/>
      <c r="AJ88" s="208"/>
      <c r="AK88" s="208"/>
      <c r="AL88" s="208"/>
      <c r="AM88" s="208"/>
      <c r="AN88" s="208"/>
      <c r="AO88" s="208"/>
      <c r="AP88" s="208"/>
      <c r="AQ88" s="208"/>
      <c r="AR88" s="208"/>
      <c r="AS88" s="208"/>
      <c r="AT88" s="208"/>
      <c r="AU88" s="208"/>
      <c r="AV88" s="208"/>
      <c r="AW88" s="208"/>
      <c r="AX88" s="208"/>
      <c r="AY88" s="208"/>
      <c r="AZ88" s="208"/>
      <c r="BA88" s="208"/>
    </row>
    <row r="89" spans="2:53" ht="15" customHeight="1" x14ac:dyDescent="0.25">
      <c r="B89" s="208"/>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row>
    <row r="90" spans="2:53" ht="15" customHeight="1" x14ac:dyDescent="0.25">
      <c r="B90" s="208"/>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row>
    <row r="91" spans="2:53" ht="15" customHeight="1" x14ac:dyDescent="0.25">
      <c r="B91" s="208"/>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row>
    <row r="92" spans="2:53" ht="15" customHeight="1" x14ac:dyDescent="0.25">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row>
    <row r="93" spans="2:53" ht="15" customHeight="1" x14ac:dyDescent="0.25">
      <c r="B93" s="208"/>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row>
    <row r="94" spans="2:53" ht="15" customHeight="1" x14ac:dyDescent="0.25">
      <c r="B94" s="208"/>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row>
    <row r="95" spans="2:53" ht="15" customHeight="1" x14ac:dyDescent="0.25">
      <c r="B95" s="208"/>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row>
    <row r="96" spans="2:53" ht="15" customHeight="1" x14ac:dyDescent="0.25">
      <c r="B96" s="208"/>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row>
    <row r="97" spans="2:53" ht="15" customHeight="1" x14ac:dyDescent="0.25">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row>
    <row r="98" spans="2:53" ht="15" customHeight="1" x14ac:dyDescent="0.25">
      <c r="B98" s="208"/>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row>
    <row r="99" spans="2:53" ht="15" customHeight="1" x14ac:dyDescent="0.25">
      <c r="B99" s="208"/>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row>
    <row r="100" spans="2:53" ht="15" customHeight="1" x14ac:dyDescent="0.25">
      <c r="B100" s="208"/>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row>
    <row r="101" spans="2:53" ht="15" customHeight="1" x14ac:dyDescent="0.25">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row>
    <row r="102" spans="2:53" ht="15" customHeight="1" x14ac:dyDescent="0.25">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row>
    <row r="103" spans="2:53" ht="15" customHeight="1" x14ac:dyDescent="0.25">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row>
    <row r="104" spans="2:53" ht="15" customHeight="1" x14ac:dyDescent="0.25">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row>
    <row r="105" spans="2:53" ht="15" customHeight="1" x14ac:dyDescent="0.25">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row>
    <row r="106" spans="2:53" ht="15" customHeight="1" x14ac:dyDescent="0.25">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row>
    <row r="107" spans="2:53" ht="15" customHeight="1" x14ac:dyDescent="0.25">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row>
    <row r="108" spans="2:53" ht="15" customHeight="1" x14ac:dyDescent="0.25">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row>
    <row r="109" spans="2:53" ht="15" customHeight="1" x14ac:dyDescent="0.25">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row>
    <row r="110" spans="2:53" ht="15" customHeight="1" x14ac:dyDescent="0.25">
      <c r="B110" s="208"/>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row>
    <row r="111" spans="2:53" ht="15" customHeight="1" x14ac:dyDescent="0.25">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row>
    <row r="112" spans="2:53" ht="15" customHeight="1" x14ac:dyDescent="0.25">
      <c r="B112" s="208"/>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row>
    <row r="113" spans="2:53" ht="15" customHeight="1" x14ac:dyDescent="0.25">
      <c r="B113" s="208"/>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row>
    <row r="114" spans="2:53" ht="15" customHeight="1" x14ac:dyDescent="0.25">
      <c r="B114" s="208"/>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row>
    <row r="115" spans="2:53" ht="15" customHeight="1" x14ac:dyDescent="0.25">
      <c r="B115" s="208"/>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row>
    <row r="116" spans="2:53" ht="15" customHeight="1" x14ac:dyDescent="0.25">
      <c r="B116" s="208"/>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row>
    <row r="117" spans="2:53" ht="15" customHeight="1" x14ac:dyDescent="0.25">
      <c r="B117" s="208"/>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row>
    <row r="118" spans="2:53" ht="15" customHeight="1" x14ac:dyDescent="0.25">
      <c r="B118" s="208"/>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row>
    <row r="119" spans="2:53" ht="15" customHeight="1" x14ac:dyDescent="0.25">
      <c r="B119" s="208"/>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row>
    <row r="120" spans="2:53" ht="15" customHeight="1" x14ac:dyDescent="0.25">
      <c r="B120" s="208"/>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row>
    <row r="121" spans="2:53" ht="15" customHeight="1" x14ac:dyDescent="0.25">
      <c r="B121" s="208"/>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row>
    <row r="122" spans="2:53" ht="15" customHeight="1" x14ac:dyDescent="0.25">
      <c r="B122" s="208"/>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row>
    <row r="123" spans="2:53" ht="15" customHeight="1" x14ac:dyDescent="0.25">
      <c r="B123" s="208"/>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row>
    <row r="124" spans="2:53" ht="15" customHeight="1" x14ac:dyDescent="0.25">
      <c r="B124" s="208"/>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row>
    <row r="125" spans="2:53" ht="15" customHeight="1" x14ac:dyDescent="0.25">
      <c r="B125" s="208"/>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row>
    <row r="126" spans="2:53" ht="15" customHeight="1" x14ac:dyDescent="0.25">
      <c r="B126" s="208"/>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row>
    <row r="127" spans="2:53" ht="15" customHeight="1" x14ac:dyDescent="0.25">
      <c r="B127" s="208"/>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row>
    <row r="128" spans="2:53" ht="15" customHeight="1" x14ac:dyDescent="0.25">
      <c r="B128" s="208"/>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row>
    <row r="129" spans="1:53" ht="15" customHeight="1" x14ac:dyDescent="0.25">
      <c r="A129" s="207"/>
      <c r="B129" s="208"/>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row>
    <row r="130" spans="1:53" ht="15" customHeight="1" x14ac:dyDescent="0.25">
      <c r="A130" s="207"/>
      <c r="B130" s="208"/>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row>
    <row r="131" spans="1:53" ht="15" customHeight="1" x14ac:dyDescent="0.25">
      <c r="A131" s="207"/>
      <c r="B131" s="208"/>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row>
    <row r="132" spans="1:53" ht="15" customHeight="1" x14ac:dyDescent="0.25">
      <c r="A132" s="207"/>
      <c r="B132" s="208"/>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row>
    <row r="133" spans="1:53" ht="15" customHeight="1" x14ac:dyDescent="0.25">
      <c r="A133" s="207"/>
      <c r="B133" s="208"/>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row>
    <row r="134" spans="1:53" ht="15" customHeight="1" x14ac:dyDescent="0.25">
      <c r="A134" s="207"/>
      <c r="B134" s="208"/>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row>
    <row r="135" spans="1:53" ht="15" customHeight="1" x14ac:dyDescent="0.25">
      <c r="A135" s="213" t="s">
        <v>852</v>
      </c>
      <c r="B135" s="208"/>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row>
    <row r="136" spans="1:53" ht="15" customHeight="1" x14ac:dyDescent="0.25">
      <c r="A136" s="207"/>
      <c r="B136" s="208"/>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row>
    <row r="137" spans="1:53" ht="15" customHeight="1" x14ac:dyDescent="0.25">
      <c r="A137" s="207"/>
      <c r="B137" s="208"/>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row>
    <row r="138" spans="1:53" ht="15" customHeight="1" x14ac:dyDescent="0.25">
      <c r="A138" s="207"/>
      <c r="B138" s="208"/>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row>
    <row r="139" spans="1:53" ht="15" customHeight="1" x14ac:dyDescent="0.25">
      <c r="A139" s="207"/>
      <c r="B139" s="208"/>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208"/>
      <c r="AX139" s="208"/>
      <c r="AY139" s="208"/>
      <c r="AZ139" s="208"/>
      <c r="BA139" s="208"/>
    </row>
    <row r="140" spans="1:53" ht="15" customHeight="1" x14ac:dyDescent="0.25">
      <c r="A140" s="207"/>
      <c r="B140" s="208"/>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208"/>
      <c r="AW140" s="208"/>
      <c r="AX140" s="208"/>
      <c r="AY140" s="208"/>
      <c r="AZ140" s="208"/>
      <c r="BA140" s="208"/>
    </row>
    <row r="141" spans="1:53" ht="15" customHeight="1" x14ac:dyDescent="0.25">
      <c r="A141" s="213" t="s">
        <v>853</v>
      </c>
      <c r="B141" s="208"/>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208"/>
      <c r="AX141" s="208"/>
      <c r="AY141" s="208"/>
      <c r="AZ141" s="208"/>
      <c r="BA141" s="208"/>
    </row>
    <row r="142" spans="1:53" ht="15" customHeight="1" x14ac:dyDescent="0.25">
      <c r="A142" s="213" t="s">
        <v>854</v>
      </c>
      <c r="B142" s="208"/>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208"/>
      <c r="AW142" s="208"/>
      <c r="AX142" s="208"/>
      <c r="AY142" s="208"/>
      <c r="AZ142" s="208"/>
      <c r="BA142" s="208"/>
    </row>
    <row r="143" spans="1:53" ht="15" customHeight="1" x14ac:dyDescent="0.25">
      <c r="A143" s="213" t="s">
        <v>855</v>
      </c>
      <c r="B143" s="208"/>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8"/>
      <c r="AZ143" s="208"/>
      <c r="BA143" s="208"/>
    </row>
    <row r="144" spans="1:53" ht="15" customHeight="1" x14ac:dyDescent="0.25">
      <c r="A144" s="213" t="s">
        <v>856</v>
      </c>
      <c r="B144" s="208"/>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208"/>
      <c r="AW144" s="208"/>
      <c r="AX144" s="208"/>
      <c r="AY144" s="208"/>
      <c r="AZ144" s="208"/>
      <c r="BA144" s="208"/>
    </row>
    <row r="145" spans="1:53" ht="15" customHeight="1" x14ac:dyDescent="0.25">
      <c r="A145" s="213" t="s">
        <v>857</v>
      </c>
      <c r="B145" s="208"/>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208"/>
      <c r="AX145" s="208"/>
      <c r="AY145" s="208"/>
      <c r="AZ145" s="208"/>
      <c r="BA145" s="208"/>
    </row>
    <row r="146" spans="1:53" ht="15" customHeight="1" x14ac:dyDescent="0.25">
      <c r="A146" s="213" t="s">
        <v>858</v>
      </c>
      <c r="B146" s="208"/>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208"/>
      <c r="AW146" s="208"/>
      <c r="AX146" s="208"/>
      <c r="AY146" s="208"/>
      <c r="AZ146" s="208"/>
      <c r="BA146" s="208"/>
    </row>
    <row r="147" spans="1:53" ht="15" customHeight="1" x14ac:dyDescent="0.25">
      <c r="A147" s="207"/>
      <c r="B147" s="208"/>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208"/>
      <c r="AW147" s="208"/>
      <c r="AX147" s="208"/>
      <c r="AY147" s="208"/>
      <c r="AZ147" s="208"/>
      <c r="BA147" s="208"/>
    </row>
    <row r="148" spans="1:53" ht="15" customHeight="1" x14ac:dyDescent="0.25">
      <c r="A148" s="207"/>
      <c r="B148" s="208"/>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208"/>
      <c r="AW148" s="208"/>
      <c r="AX148" s="208"/>
      <c r="AY148" s="208"/>
      <c r="AZ148" s="208"/>
      <c r="BA148" s="208"/>
    </row>
    <row r="149" spans="1:53" ht="15" customHeight="1" x14ac:dyDescent="0.25">
      <c r="A149" s="213" t="s">
        <v>859</v>
      </c>
      <c r="B149" s="208"/>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208"/>
      <c r="AW149" s="208"/>
      <c r="AX149" s="208"/>
      <c r="AY149" s="208"/>
      <c r="AZ149" s="208"/>
      <c r="BA149" s="208"/>
    </row>
    <row r="150" spans="1:53" ht="15" customHeight="1" x14ac:dyDescent="0.25">
      <c r="A150" s="213" t="s">
        <v>860</v>
      </c>
      <c r="B150" s="208"/>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208"/>
      <c r="AW150" s="208"/>
      <c r="AX150" s="208"/>
      <c r="AY150" s="208"/>
      <c r="AZ150" s="208"/>
      <c r="BA150" s="208"/>
    </row>
    <row r="151" spans="1:53" ht="15" customHeight="1" x14ac:dyDescent="0.25">
      <c r="A151" s="213" t="s">
        <v>861</v>
      </c>
      <c r="B151" s="208"/>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208"/>
      <c r="AW151" s="208"/>
      <c r="AX151" s="208"/>
      <c r="AY151" s="208"/>
      <c r="AZ151" s="208"/>
      <c r="BA151" s="208"/>
    </row>
    <row r="152" spans="1:53" ht="15" customHeight="1" x14ac:dyDescent="0.25">
      <c r="A152" s="213" t="s">
        <v>862</v>
      </c>
      <c r="B152" s="208"/>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208"/>
      <c r="AW152" s="208"/>
      <c r="AX152" s="208"/>
      <c r="AY152" s="208"/>
      <c r="AZ152" s="208"/>
      <c r="BA152" s="208"/>
    </row>
    <row r="153" spans="1:53" ht="15" customHeight="1" x14ac:dyDescent="0.25">
      <c r="A153" s="213" t="s">
        <v>863</v>
      </c>
      <c r="B153" s="208"/>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208"/>
      <c r="AW153" s="208"/>
      <c r="AX153" s="208"/>
      <c r="AY153" s="208"/>
      <c r="AZ153" s="208"/>
      <c r="BA153" s="208"/>
    </row>
    <row r="154" spans="1:53" ht="15" customHeight="1" x14ac:dyDescent="0.25">
      <c r="A154" s="213" t="s">
        <v>864</v>
      </c>
      <c r="B154" s="208"/>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208"/>
      <c r="AW154" s="208"/>
      <c r="AX154" s="208"/>
      <c r="AY154" s="208"/>
      <c r="AZ154" s="208"/>
      <c r="BA154" s="208"/>
    </row>
    <row r="155" spans="1:53" ht="15" customHeight="1" x14ac:dyDescent="0.25">
      <c r="A155" s="207"/>
      <c r="B155" s="208"/>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208"/>
      <c r="AW155" s="208"/>
      <c r="AX155" s="208"/>
      <c r="AY155" s="208"/>
      <c r="AZ155" s="208"/>
      <c r="BA155" s="208"/>
    </row>
    <row r="156" spans="1:53" ht="15" customHeight="1" x14ac:dyDescent="0.25">
      <c r="A156" s="207"/>
      <c r="B156" s="208"/>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208"/>
      <c r="AW156" s="208"/>
      <c r="AX156" s="208"/>
      <c r="AY156" s="208"/>
      <c r="AZ156" s="208"/>
      <c r="BA156" s="208"/>
    </row>
    <row r="157" spans="1:53" ht="15" customHeight="1" x14ac:dyDescent="0.25">
      <c r="A157" s="213" t="s">
        <v>865</v>
      </c>
      <c r="B157" s="208"/>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208"/>
      <c r="AW157" s="208"/>
      <c r="AX157" s="208"/>
      <c r="AY157" s="208"/>
      <c r="AZ157" s="208"/>
      <c r="BA157" s="208"/>
    </row>
    <row r="158" spans="1:53" ht="15" customHeight="1" x14ac:dyDescent="0.25">
      <c r="A158" s="213" t="s">
        <v>866</v>
      </c>
      <c r="B158" s="208"/>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208"/>
      <c r="AW158" s="208"/>
      <c r="AX158" s="208"/>
      <c r="AY158" s="208"/>
      <c r="AZ158" s="208"/>
      <c r="BA158" s="208"/>
    </row>
    <row r="159" spans="1:53" ht="15" customHeight="1" x14ac:dyDescent="0.25">
      <c r="A159" s="213" t="s">
        <v>867</v>
      </c>
      <c r="B159" s="208"/>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t="s">
        <v>639</v>
      </c>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row>
    <row r="212" spans="2:32" ht="15" customHeight="1" x14ac:dyDescent="0.25">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c r="AE212" s="207"/>
      <c r="AF212" s="207"/>
    </row>
    <row r="213" spans="2:32" ht="15" customHeight="1" x14ac:dyDescent="0.25">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c r="AA213" s="295"/>
      <c r="AB213" s="295"/>
      <c r="AC213" s="295"/>
      <c r="AD213" s="295"/>
      <c r="AE213" s="295"/>
      <c r="AF213" s="295"/>
    </row>
    <row r="219" spans="2:32" ht="15" customHeight="1" x14ac:dyDescent="0.25">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c r="AE219" s="207"/>
      <c r="AF219" s="207"/>
    </row>
    <row r="220" spans="2:32" ht="15" customHeight="1" x14ac:dyDescent="0.25">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c r="AE220" s="207"/>
      <c r="AF220" s="207"/>
    </row>
    <row r="221" spans="2:32" ht="15" customHeight="1" x14ac:dyDescent="0.25">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c r="AE221" s="207"/>
      <c r="AF221" s="207"/>
    </row>
    <row r="222" spans="2:32" ht="15" customHeight="1" x14ac:dyDescent="0.25">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c r="AE222" s="207"/>
      <c r="AF222" s="207"/>
    </row>
    <row r="223" spans="2:32" ht="15" customHeight="1" x14ac:dyDescent="0.25">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c r="AE223" s="207"/>
      <c r="AF223" s="207"/>
    </row>
    <row r="224" spans="2:32" ht="15" customHeight="1" x14ac:dyDescent="0.25">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c r="AE224" s="207"/>
      <c r="AF224" s="207"/>
    </row>
    <row r="378" spans="2:32" ht="15" customHeight="1" x14ac:dyDescent="0.25">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c r="AE378" s="207"/>
      <c r="AF378" s="207"/>
    </row>
    <row r="379" spans="2:32" ht="15" customHeight="1" x14ac:dyDescent="0.25">
      <c r="B379" s="295"/>
      <c r="C379" s="295"/>
      <c r="D379" s="295"/>
      <c r="E379" s="295"/>
      <c r="F379" s="295"/>
      <c r="G379" s="295"/>
      <c r="H379" s="295"/>
      <c r="I379" s="295"/>
      <c r="J379" s="295"/>
      <c r="K379" s="295"/>
      <c r="L379" s="295"/>
      <c r="M379" s="295"/>
      <c r="N379" s="295"/>
      <c r="O379" s="295"/>
      <c r="P379" s="295"/>
      <c r="Q379" s="295"/>
      <c r="R379" s="295"/>
      <c r="S379" s="295"/>
      <c r="T379" s="295"/>
      <c r="U379" s="295"/>
      <c r="V379" s="295"/>
      <c r="W379" s="295"/>
      <c r="X379" s="295"/>
      <c r="Y379" s="295"/>
      <c r="Z379" s="295"/>
      <c r="AA379" s="295"/>
      <c r="AB379" s="295"/>
      <c r="AC379" s="295"/>
      <c r="AD379" s="295"/>
      <c r="AE379" s="295"/>
      <c r="AF379" s="295"/>
    </row>
    <row r="481" spans="2:32" ht="15" customHeight="1" x14ac:dyDescent="0.25">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c r="AE481" s="207"/>
      <c r="AF481" s="207"/>
    </row>
    <row r="495" spans="2:32" ht="15" customHeight="1" x14ac:dyDescent="0.25">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c r="AE495" s="207"/>
      <c r="AF495" s="207"/>
    </row>
    <row r="496" spans="2:32" ht="15" customHeight="1" x14ac:dyDescent="0.25">
      <c r="B496" s="295"/>
      <c r="C496" s="295"/>
      <c r="D496" s="295"/>
      <c r="E496" s="295"/>
      <c r="F496" s="295"/>
      <c r="G496" s="295"/>
      <c r="H496" s="295"/>
      <c r="I496" s="295"/>
      <c r="J496" s="295"/>
      <c r="K496" s="295"/>
      <c r="L496" s="295"/>
      <c r="M496" s="295"/>
      <c r="N496" s="295"/>
      <c r="O496" s="295"/>
      <c r="P496" s="295"/>
      <c r="Q496" s="295"/>
      <c r="R496" s="295"/>
      <c r="S496" s="295"/>
      <c r="T496" s="295"/>
      <c r="U496" s="295"/>
      <c r="V496" s="295"/>
      <c r="W496" s="295"/>
      <c r="X496" s="295"/>
      <c r="Y496" s="295"/>
      <c r="Z496" s="295"/>
      <c r="AA496" s="295"/>
      <c r="AB496" s="295"/>
      <c r="AC496" s="295"/>
      <c r="AD496" s="295"/>
      <c r="AE496" s="295"/>
      <c r="AF496" s="295"/>
    </row>
    <row r="647" spans="2:32" ht="15" customHeight="1" x14ac:dyDescent="0.25">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c r="AE647" s="207"/>
      <c r="AF647" s="207"/>
    </row>
    <row r="648" spans="2:32" ht="15" customHeight="1" x14ac:dyDescent="0.25">
      <c r="B648" s="295"/>
      <c r="C648" s="295"/>
      <c r="D648" s="295"/>
      <c r="E648" s="295"/>
      <c r="F648" s="295"/>
      <c r="G648" s="295"/>
      <c r="H648" s="295"/>
      <c r="I648" s="295"/>
      <c r="J648" s="295"/>
      <c r="K648" s="295"/>
      <c r="L648" s="295"/>
      <c r="M648" s="295"/>
      <c r="N648" s="295"/>
      <c r="O648" s="295"/>
      <c r="P648" s="295"/>
      <c r="Q648" s="295"/>
      <c r="R648" s="295"/>
      <c r="S648" s="295"/>
      <c r="T648" s="295"/>
      <c r="U648" s="295"/>
      <c r="V648" s="295"/>
      <c r="W648" s="295"/>
      <c r="X648" s="295"/>
      <c r="Y648" s="295"/>
      <c r="Z648" s="295"/>
      <c r="AA648" s="295"/>
      <c r="AB648" s="295"/>
      <c r="AC648" s="295"/>
      <c r="AD648" s="295"/>
      <c r="AE648" s="295"/>
      <c r="AF648" s="295"/>
    </row>
    <row r="747" spans="2:32" ht="15" customHeight="1" x14ac:dyDescent="0.25">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c r="AE747" s="207"/>
      <c r="AF747" s="207"/>
    </row>
    <row r="748" spans="2:32" ht="15" customHeight="1" x14ac:dyDescent="0.25">
      <c r="B748" s="295"/>
      <c r="C748" s="295"/>
      <c r="D748" s="295"/>
      <c r="E748" s="295"/>
      <c r="F748" s="295"/>
      <c r="G748" s="295"/>
      <c r="H748" s="295"/>
      <c r="I748" s="295"/>
      <c r="J748" s="295"/>
      <c r="K748" s="295"/>
      <c r="L748" s="295"/>
      <c r="M748" s="295"/>
      <c r="N748" s="295"/>
      <c r="O748" s="295"/>
      <c r="P748" s="295"/>
      <c r="Q748" s="295"/>
      <c r="R748" s="295"/>
      <c r="S748" s="295"/>
      <c r="T748" s="295"/>
      <c r="U748" s="295"/>
      <c r="V748" s="295"/>
      <c r="W748" s="295"/>
      <c r="X748" s="295"/>
      <c r="Y748" s="295"/>
      <c r="Z748" s="295"/>
      <c r="AA748" s="295"/>
      <c r="AB748" s="295"/>
      <c r="AC748" s="295"/>
      <c r="AD748" s="295"/>
      <c r="AE748" s="295"/>
      <c r="AF748" s="295"/>
    </row>
    <row r="833" spans="2:32" ht="15" customHeight="1" x14ac:dyDescent="0.25">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c r="AE833" s="207"/>
      <c r="AF833" s="207"/>
    </row>
    <row r="838" spans="2:32" ht="15" customHeight="1" x14ac:dyDescent="0.25">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c r="AE838" s="207"/>
      <c r="AF838" s="207"/>
    </row>
    <row r="839" spans="2:32" ht="15" customHeight="1" x14ac:dyDescent="0.25">
      <c r="B839" s="295"/>
      <c r="C839" s="295"/>
      <c r="D839" s="295"/>
      <c r="E839" s="295"/>
      <c r="F839" s="295"/>
      <c r="G839" s="295"/>
      <c r="H839" s="295"/>
      <c r="I839" s="295"/>
      <c r="J839" s="295"/>
      <c r="K839" s="295"/>
      <c r="L839" s="295"/>
      <c r="M839" s="295"/>
      <c r="N839" s="295"/>
      <c r="O839" s="295"/>
      <c r="P839" s="295"/>
      <c r="Q839" s="295"/>
      <c r="R839" s="295"/>
      <c r="S839" s="295"/>
      <c r="T839" s="295"/>
      <c r="U839" s="295"/>
      <c r="V839" s="295"/>
      <c r="W839" s="295"/>
      <c r="X839" s="295"/>
      <c r="Y839" s="295"/>
      <c r="Z839" s="295"/>
      <c r="AA839" s="295"/>
      <c r="AB839" s="295"/>
      <c r="AC839" s="295"/>
      <c r="AD839" s="295"/>
      <c r="AE839" s="295"/>
      <c r="AF839" s="295"/>
    </row>
    <row r="898" spans="2:32" ht="15" customHeight="1" x14ac:dyDescent="0.25">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c r="AE898" s="207"/>
      <c r="AF898" s="207"/>
    </row>
    <row r="904" spans="2:32" ht="15" customHeight="1" x14ac:dyDescent="0.25">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c r="AE904" s="207"/>
      <c r="AF904" s="207"/>
    </row>
    <row r="909" spans="2:32" ht="15" customHeight="1" x14ac:dyDescent="0.25">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c r="AE909" s="207"/>
      <c r="AF909" s="207"/>
    </row>
    <row r="910" spans="2:32" ht="15" customHeight="1" x14ac:dyDescent="0.25">
      <c r="B910" s="295"/>
      <c r="C910" s="295"/>
      <c r="D910" s="295"/>
      <c r="E910" s="295"/>
      <c r="F910" s="295"/>
      <c r="G910" s="295"/>
      <c r="H910" s="295"/>
      <c r="I910" s="295"/>
      <c r="J910" s="295"/>
      <c r="K910" s="295"/>
      <c r="L910" s="295"/>
      <c r="M910" s="295"/>
      <c r="N910" s="295"/>
      <c r="O910" s="295"/>
      <c r="P910" s="295"/>
      <c r="Q910" s="295"/>
      <c r="R910" s="295"/>
      <c r="S910" s="295"/>
      <c r="T910" s="295"/>
      <c r="U910" s="295"/>
      <c r="V910" s="295"/>
      <c r="W910" s="295"/>
      <c r="X910" s="295"/>
      <c r="Y910" s="295"/>
      <c r="Z910" s="295"/>
      <c r="AA910" s="295"/>
      <c r="AB910" s="295"/>
      <c r="AC910" s="295"/>
      <c r="AD910" s="295"/>
      <c r="AE910" s="295"/>
      <c r="AF910" s="295"/>
    </row>
    <row r="993" spans="2:32" ht="15" customHeight="1" x14ac:dyDescent="0.25">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c r="AE993" s="207"/>
      <c r="AF993" s="207"/>
    </row>
    <row r="997" spans="2:32" ht="15" customHeight="1" x14ac:dyDescent="0.25">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c r="AE997" s="207"/>
      <c r="AF997" s="207"/>
    </row>
    <row r="1000" spans="2:32" ht="15" customHeight="1" x14ac:dyDescent="0.25">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c r="AE1000" s="207"/>
      <c r="AF1000" s="207"/>
    </row>
    <row r="1002" spans="2:32" ht="15" customHeight="1" x14ac:dyDescent="0.25">
      <c r="B1002" s="20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c r="AA1002" s="207"/>
      <c r="AB1002" s="207"/>
      <c r="AC1002" s="207"/>
      <c r="AD1002" s="207"/>
      <c r="AE1002" s="207"/>
      <c r="AF1002" s="207"/>
    </row>
    <row r="1004" spans="2:32" ht="15" customHeight="1" x14ac:dyDescent="0.25">
      <c r="B1004" s="20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c r="AA1004" s="207"/>
      <c r="AB1004" s="207"/>
      <c r="AC1004" s="207"/>
      <c r="AD1004" s="207"/>
      <c r="AE1004" s="207"/>
      <c r="AF1004" s="207"/>
    </row>
    <row r="1005" spans="2:32" ht="15" customHeight="1" x14ac:dyDescent="0.25">
      <c r="B1005" s="295"/>
      <c r="C1005" s="295"/>
      <c r="D1005" s="295"/>
      <c r="E1005" s="295"/>
      <c r="F1005" s="295"/>
      <c r="G1005" s="295"/>
      <c r="H1005" s="295"/>
      <c r="I1005" s="295"/>
      <c r="J1005" s="295"/>
      <c r="K1005" s="295"/>
      <c r="L1005" s="295"/>
      <c r="M1005" s="295"/>
      <c r="N1005" s="295"/>
      <c r="O1005" s="295"/>
      <c r="P1005" s="295"/>
      <c r="Q1005" s="295"/>
      <c r="R1005" s="295"/>
      <c r="S1005" s="295"/>
      <c r="T1005" s="295"/>
      <c r="U1005" s="295"/>
      <c r="V1005" s="295"/>
      <c r="W1005" s="295"/>
      <c r="X1005" s="295"/>
      <c r="Y1005" s="295"/>
      <c r="Z1005" s="295"/>
      <c r="AA1005" s="295"/>
      <c r="AB1005" s="295"/>
      <c r="AC1005" s="295"/>
      <c r="AD1005" s="295"/>
      <c r="AE1005" s="295"/>
      <c r="AF1005" s="295"/>
    </row>
    <row r="1154" spans="2:32" ht="15" customHeight="1" x14ac:dyDescent="0.25">
      <c r="B1154" s="207"/>
      <c r="C1154" s="207"/>
      <c r="D1154" s="207"/>
      <c r="E1154" s="207"/>
      <c r="F1154" s="207"/>
      <c r="G1154" s="207"/>
      <c r="H1154" s="207"/>
      <c r="I1154" s="207"/>
      <c r="J1154" s="207"/>
      <c r="K1154" s="207"/>
      <c r="L1154" s="207"/>
      <c r="M1154" s="207"/>
      <c r="N1154" s="207"/>
      <c r="O1154" s="207"/>
      <c r="P1154" s="207"/>
      <c r="Q1154" s="207"/>
      <c r="R1154" s="207"/>
      <c r="S1154" s="207"/>
      <c r="T1154" s="207"/>
      <c r="U1154" s="207"/>
      <c r="V1154" s="207"/>
      <c r="W1154" s="207"/>
      <c r="X1154" s="207"/>
      <c r="Y1154" s="207"/>
      <c r="Z1154" s="207"/>
      <c r="AA1154" s="207"/>
      <c r="AB1154" s="207"/>
      <c r="AC1154" s="207"/>
      <c r="AD1154" s="207"/>
      <c r="AE1154" s="207"/>
      <c r="AF1154" s="207"/>
    </row>
    <row r="1155" spans="2:32" ht="15" customHeight="1" x14ac:dyDescent="0.25">
      <c r="B1155" s="295"/>
      <c r="C1155" s="295"/>
      <c r="D1155" s="295"/>
      <c r="E1155" s="295"/>
      <c r="F1155" s="295"/>
      <c r="G1155" s="295"/>
      <c r="H1155" s="295"/>
      <c r="I1155" s="295"/>
      <c r="J1155" s="295"/>
      <c r="K1155" s="295"/>
      <c r="L1155" s="295"/>
      <c r="M1155" s="295"/>
      <c r="N1155" s="295"/>
      <c r="O1155" s="295"/>
      <c r="P1155" s="295"/>
      <c r="Q1155" s="295"/>
      <c r="R1155" s="295"/>
      <c r="S1155" s="295"/>
      <c r="T1155" s="295"/>
      <c r="U1155" s="295"/>
      <c r="V1155" s="295"/>
      <c r="W1155" s="295"/>
      <c r="X1155" s="295"/>
      <c r="Y1155" s="295"/>
      <c r="Z1155" s="295"/>
      <c r="AA1155" s="295"/>
      <c r="AB1155" s="295"/>
      <c r="AC1155" s="295"/>
      <c r="AD1155" s="295"/>
      <c r="AE1155" s="295"/>
      <c r="AF1155" s="295"/>
    </row>
    <row r="1313" spans="2:32" ht="15" customHeight="1" x14ac:dyDescent="0.25">
      <c r="B1313" s="207"/>
      <c r="C1313" s="207"/>
      <c r="D1313" s="207"/>
      <c r="E1313" s="207"/>
      <c r="F1313" s="207"/>
      <c r="G1313" s="207"/>
      <c r="H1313" s="207"/>
      <c r="I1313" s="207"/>
      <c r="J1313" s="207"/>
      <c r="K1313" s="207"/>
      <c r="L1313" s="207"/>
      <c r="M1313" s="207"/>
      <c r="N1313" s="207"/>
      <c r="O1313" s="207"/>
      <c r="P1313" s="207"/>
      <c r="Q1313" s="207"/>
      <c r="R1313" s="207"/>
      <c r="S1313" s="207"/>
      <c r="T1313" s="207"/>
      <c r="U1313" s="207"/>
      <c r="V1313" s="207"/>
      <c r="W1313" s="207"/>
      <c r="X1313" s="207"/>
      <c r="Y1313" s="207"/>
      <c r="Z1313" s="207"/>
      <c r="AA1313" s="207"/>
      <c r="AB1313" s="207"/>
      <c r="AC1313" s="207"/>
      <c r="AD1313" s="207"/>
      <c r="AE1313" s="207"/>
      <c r="AF1313" s="207"/>
    </row>
    <row r="1326" spans="2:32" ht="15" customHeight="1" x14ac:dyDescent="0.25">
      <c r="B1326" s="207"/>
      <c r="C1326" s="207"/>
      <c r="D1326" s="207"/>
      <c r="E1326" s="207"/>
      <c r="F1326" s="207"/>
      <c r="G1326" s="207"/>
      <c r="H1326" s="207"/>
      <c r="I1326" s="207"/>
      <c r="J1326" s="207"/>
      <c r="K1326" s="207"/>
      <c r="L1326" s="207"/>
      <c r="M1326" s="207"/>
      <c r="N1326" s="207"/>
      <c r="O1326" s="207"/>
      <c r="P1326" s="207"/>
      <c r="Q1326" s="207"/>
      <c r="R1326" s="207"/>
      <c r="S1326" s="207"/>
      <c r="T1326" s="207"/>
      <c r="U1326" s="207"/>
      <c r="V1326" s="207"/>
      <c r="W1326" s="207"/>
      <c r="X1326" s="207"/>
      <c r="Y1326" s="207"/>
      <c r="Z1326" s="207"/>
      <c r="AA1326" s="207"/>
      <c r="AB1326" s="207"/>
      <c r="AC1326" s="207"/>
      <c r="AD1326" s="207"/>
      <c r="AE1326" s="207"/>
      <c r="AF1326" s="207"/>
    </row>
    <row r="1327" spans="2:32" ht="15" customHeight="1" x14ac:dyDescent="0.25">
      <c r="B1327" s="295"/>
      <c r="C1327" s="295"/>
      <c r="D1327" s="295"/>
      <c r="E1327" s="295"/>
      <c r="F1327" s="295"/>
      <c r="G1327" s="295"/>
      <c r="H1327" s="295"/>
      <c r="I1327" s="295"/>
      <c r="J1327" s="295"/>
      <c r="K1327" s="295"/>
      <c r="L1327" s="295"/>
      <c r="M1327" s="295"/>
      <c r="N1327" s="295"/>
      <c r="O1327" s="295"/>
      <c r="P1327" s="295"/>
      <c r="Q1327" s="295"/>
      <c r="R1327" s="295"/>
      <c r="S1327" s="295"/>
      <c r="T1327" s="295"/>
      <c r="U1327" s="295"/>
      <c r="V1327" s="295"/>
      <c r="W1327" s="295"/>
      <c r="X1327" s="295"/>
      <c r="Y1327" s="295"/>
      <c r="Z1327" s="295"/>
      <c r="AA1327" s="295"/>
      <c r="AB1327" s="295"/>
      <c r="AC1327" s="295"/>
      <c r="AD1327" s="295"/>
      <c r="AE1327" s="295"/>
      <c r="AF1327" s="295"/>
    </row>
    <row r="1417" spans="2:32" ht="15" customHeight="1" x14ac:dyDescent="0.25">
      <c r="B1417" s="207"/>
      <c r="C1417" s="207"/>
      <c r="D1417" s="207"/>
      <c r="E1417" s="207"/>
      <c r="F1417" s="207"/>
      <c r="G1417" s="207"/>
      <c r="H1417" s="207"/>
      <c r="I1417" s="207"/>
      <c r="J1417" s="207"/>
      <c r="K1417" s="207"/>
      <c r="L1417" s="207"/>
      <c r="M1417" s="207"/>
      <c r="N1417" s="207"/>
      <c r="O1417" s="207"/>
      <c r="P1417" s="207"/>
      <c r="Q1417" s="207"/>
      <c r="R1417" s="207"/>
      <c r="S1417" s="207"/>
      <c r="T1417" s="207"/>
      <c r="U1417" s="207"/>
      <c r="V1417" s="207"/>
      <c r="W1417" s="207"/>
      <c r="X1417" s="207"/>
      <c r="Y1417" s="207"/>
      <c r="Z1417" s="207"/>
      <c r="AA1417" s="207"/>
      <c r="AB1417" s="207"/>
      <c r="AC1417" s="207"/>
      <c r="AD1417" s="207"/>
      <c r="AE1417" s="207"/>
      <c r="AF1417" s="207"/>
    </row>
    <row r="1421" spans="2:32" ht="15" customHeight="1" x14ac:dyDescent="0.25">
      <c r="B1421" s="207"/>
      <c r="C1421" s="207"/>
      <c r="D1421" s="207"/>
      <c r="E1421" s="207"/>
      <c r="F1421" s="207"/>
      <c r="G1421" s="207"/>
      <c r="H1421" s="207"/>
      <c r="I1421" s="207"/>
      <c r="J1421" s="207"/>
      <c r="K1421" s="207"/>
      <c r="L1421" s="207"/>
      <c r="M1421" s="207"/>
      <c r="N1421" s="207"/>
      <c r="O1421" s="207"/>
      <c r="P1421" s="207"/>
      <c r="Q1421" s="207"/>
      <c r="R1421" s="207"/>
      <c r="S1421" s="207"/>
      <c r="T1421" s="207"/>
      <c r="U1421" s="207"/>
      <c r="V1421" s="207"/>
      <c r="W1421" s="207"/>
      <c r="X1421" s="207"/>
      <c r="Y1421" s="207"/>
      <c r="Z1421" s="207"/>
      <c r="AA1421" s="207"/>
      <c r="AB1421" s="207"/>
      <c r="AC1421" s="207"/>
      <c r="AD1421" s="207"/>
      <c r="AE1421" s="207"/>
      <c r="AF1421" s="207"/>
    </row>
    <row r="1422" spans="2:32" ht="15" customHeight="1" x14ac:dyDescent="0.25">
      <c r="B1422" s="295"/>
      <c r="C1422" s="295"/>
      <c r="D1422" s="295"/>
      <c r="E1422" s="295"/>
      <c r="F1422" s="295"/>
      <c r="G1422" s="295"/>
      <c r="H1422" s="295"/>
      <c r="I1422" s="295"/>
      <c r="J1422" s="295"/>
      <c r="K1422" s="295"/>
      <c r="L1422" s="295"/>
      <c r="M1422" s="295"/>
      <c r="N1422" s="295"/>
      <c r="O1422" s="295"/>
      <c r="P1422" s="295"/>
      <c r="Q1422" s="295"/>
      <c r="R1422" s="295"/>
      <c r="S1422" s="295"/>
      <c r="T1422" s="295"/>
      <c r="U1422" s="295"/>
      <c r="V1422" s="295"/>
      <c r="W1422" s="295"/>
      <c r="X1422" s="295"/>
      <c r="Y1422" s="295"/>
      <c r="Z1422" s="295"/>
      <c r="AA1422" s="295"/>
      <c r="AB1422" s="295"/>
      <c r="AC1422" s="295"/>
      <c r="AD1422" s="295"/>
      <c r="AE1422" s="295"/>
      <c r="AF1422" s="295"/>
    </row>
    <row r="1539" spans="2:32" ht="15" customHeight="1" x14ac:dyDescent="0.25">
      <c r="B1539" s="207"/>
      <c r="C1539" s="207"/>
      <c r="D1539" s="207"/>
      <c r="E1539" s="207"/>
      <c r="F1539" s="207"/>
      <c r="G1539" s="207"/>
      <c r="H1539" s="207"/>
      <c r="I1539" s="207"/>
      <c r="J1539" s="207"/>
      <c r="K1539" s="207"/>
      <c r="L1539" s="207"/>
      <c r="M1539" s="207"/>
      <c r="N1539" s="207"/>
      <c r="O1539" s="207"/>
      <c r="P1539" s="207"/>
      <c r="Q1539" s="207"/>
      <c r="R1539" s="207"/>
      <c r="S1539" s="207"/>
      <c r="T1539" s="207"/>
      <c r="U1539" s="207"/>
      <c r="V1539" s="207"/>
      <c r="W1539" s="207"/>
      <c r="X1539" s="207"/>
      <c r="Y1539" s="207"/>
      <c r="Z1539" s="207"/>
      <c r="AA1539" s="207"/>
      <c r="AB1539" s="207"/>
      <c r="AC1539" s="207"/>
      <c r="AD1539" s="207"/>
      <c r="AE1539" s="207"/>
      <c r="AF1539" s="207"/>
    </row>
    <row r="1540" spans="2:32" ht="15" customHeight="1" x14ac:dyDescent="0.25">
      <c r="B1540" s="295"/>
      <c r="C1540" s="295"/>
      <c r="D1540" s="295"/>
      <c r="E1540" s="295"/>
      <c r="F1540" s="295"/>
      <c r="G1540" s="295"/>
      <c r="H1540" s="295"/>
      <c r="I1540" s="295"/>
      <c r="J1540" s="295"/>
      <c r="K1540" s="295"/>
      <c r="L1540" s="295"/>
      <c r="M1540" s="295"/>
      <c r="N1540" s="295"/>
      <c r="O1540" s="295"/>
      <c r="P1540" s="295"/>
      <c r="Q1540" s="295"/>
      <c r="R1540" s="295"/>
      <c r="S1540" s="295"/>
      <c r="T1540" s="295"/>
      <c r="U1540" s="295"/>
      <c r="V1540" s="295"/>
      <c r="W1540" s="295"/>
      <c r="X1540" s="295"/>
      <c r="Y1540" s="295"/>
      <c r="Z1540" s="295"/>
      <c r="AA1540" s="295"/>
      <c r="AB1540" s="295"/>
      <c r="AC1540" s="295"/>
      <c r="AD1540" s="295"/>
      <c r="AE1540" s="295"/>
      <c r="AF1540" s="295"/>
    </row>
    <row r="1544" spans="2:32" ht="15" customHeight="1" x14ac:dyDescent="0.25">
      <c r="B1544" s="207"/>
      <c r="C1544" s="207"/>
      <c r="D1544" s="207"/>
      <c r="E1544" s="207"/>
      <c r="F1544" s="207"/>
      <c r="G1544" s="207"/>
      <c r="H1544" s="207"/>
      <c r="I1544" s="207"/>
      <c r="J1544" s="207"/>
      <c r="K1544" s="207"/>
      <c r="L1544" s="207"/>
      <c r="M1544" s="207"/>
      <c r="N1544" s="207"/>
      <c r="O1544" s="207"/>
      <c r="P1544" s="207"/>
      <c r="Q1544" s="207"/>
      <c r="R1544" s="207"/>
      <c r="S1544" s="207"/>
      <c r="T1544" s="207"/>
      <c r="U1544" s="207"/>
      <c r="V1544" s="207"/>
      <c r="W1544" s="207"/>
      <c r="X1544" s="207"/>
      <c r="Y1544" s="207"/>
      <c r="Z1544" s="207"/>
      <c r="AA1544" s="207"/>
      <c r="AB1544" s="207"/>
      <c r="AC1544" s="207"/>
      <c r="AD1544" s="207"/>
      <c r="AE1544" s="207"/>
      <c r="AF1544" s="207"/>
    </row>
    <row r="1545" spans="2:32" ht="15" customHeight="1" x14ac:dyDescent="0.25">
      <c r="B1545" s="207"/>
      <c r="C1545" s="207"/>
      <c r="D1545" s="207"/>
      <c r="E1545" s="207"/>
      <c r="F1545" s="207"/>
      <c r="G1545" s="207"/>
      <c r="H1545" s="207"/>
      <c r="I1545" s="207"/>
      <c r="J1545" s="207"/>
      <c r="K1545" s="207"/>
      <c r="L1545" s="207"/>
      <c r="M1545" s="207"/>
      <c r="N1545" s="207"/>
      <c r="O1545" s="207"/>
      <c r="P1545" s="207"/>
      <c r="Q1545" s="207"/>
      <c r="R1545" s="207"/>
      <c r="S1545" s="207"/>
      <c r="T1545" s="207"/>
      <c r="U1545" s="207"/>
      <c r="V1545" s="207"/>
      <c r="W1545" s="207"/>
      <c r="X1545" s="207"/>
      <c r="Y1545" s="207"/>
      <c r="Z1545" s="207"/>
      <c r="AA1545" s="207"/>
      <c r="AB1545" s="207"/>
      <c r="AC1545" s="207"/>
      <c r="AD1545" s="207"/>
      <c r="AE1545" s="207"/>
      <c r="AF1545" s="207"/>
    </row>
    <row r="1546" spans="2:32" ht="15" customHeight="1" x14ac:dyDescent="0.25">
      <c r="B1546" s="207"/>
      <c r="C1546" s="207"/>
      <c r="D1546" s="207"/>
      <c r="E1546" s="207"/>
      <c r="F1546" s="207"/>
      <c r="G1546" s="207"/>
      <c r="H1546" s="207"/>
      <c r="I1546" s="207"/>
      <c r="J1546" s="207"/>
      <c r="K1546" s="207"/>
      <c r="L1546" s="207"/>
      <c r="M1546" s="207"/>
      <c r="N1546" s="207"/>
      <c r="O1546" s="207"/>
      <c r="P1546" s="207"/>
      <c r="Q1546" s="207"/>
      <c r="R1546" s="207"/>
      <c r="S1546" s="207"/>
      <c r="T1546" s="207"/>
      <c r="U1546" s="207"/>
      <c r="V1546" s="207"/>
      <c r="W1546" s="207"/>
      <c r="X1546" s="207"/>
      <c r="Y1546" s="207"/>
      <c r="Z1546" s="207"/>
      <c r="AA1546" s="207"/>
      <c r="AB1546" s="207"/>
      <c r="AC1546" s="207"/>
      <c r="AD1546" s="207"/>
      <c r="AE1546" s="207"/>
      <c r="AF1546" s="207"/>
    </row>
    <row r="1547" spans="2:32" ht="15" customHeight="1" x14ac:dyDescent="0.25">
      <c r="B1547" s="207"/>
      <c r="C1547" s="207"/>
      <c r="D1547" s="207"/>
      <c r="E1547" s="207"/>
      <c r="F1547" s="207"/>
      <c r="G1547" s="207"/>
      <c r="H1547" s="207"/>
      <c r="I1547" s="207"/>
      <c r="J1547" s="207"/>
      <c r="K1547" s="207"/>
      <c r="L1547" s="207"/>
      <c r="M1547" s="207"/>
      <c r="N1547" s="207"/>
      <c r="O1547" s="207"/>
      <c r="P1547" s="207"/>
      <c r="Q1547" s="207"/>
      <c r="R1547" s="207"/>
      <c r="S1547" s="207"/>
      <c r="T1547" s="207"/>
      <c r="U1547" s="207"/>
      <c r="V1547" s="207"/>
      <c r="W1547" s="207"/>
      <c r="X1547" s="207"/>
      <c r="Y1547" s="207"/>
      <c r="Z1547" s="207"/>
      <c r="AA1547" s="207"/>
      <c r="AB1547" s="207"/>
      <c r="AC1547" s="207"/>
      <c r="AD1547" s="207"/>
      <c r="AE1547" s="207"/>
      <c r="AF1547" s="207"/>
    </row>
    <row r="1548" spans="2:32" ht="15" customHeight="1" x14ac:dyDescent="0.25">
      <c r="B1548" s="207"/>
      <c r="C1548" s="207"/>
      <c r="D1548" s="207"/>
      <c r="E1548" s="207"/>
      <c r="F1548" s="207"/>
      <c r="G1548" s="207"/>
      <c r="H1548" s="207"/>
      <c r="I1548" s="207"/>
      <c r="J1548" s="207"/>
      <c r="K1548" s="207"/>
      <c r="L1548" s="207"/>
      <c r="M1548" s="207"/>
      <c r="N1548" s="207"/>
      <c r="O1548" s="207"/>
      <c r="P1548" s="207"/>
      <c r="Q1548" s="207"/>
      <c r="R1548" s="207"/>
      <c r="S1548" s="207"/>
      <c r="T1548" s="207"/>
      <c r="U1548" s="207"/>
      <c r="V1548" s="207"/>
      <c r="W1548" s="207"/>
      <c r="X1548" s="207"/>
      <c r="Y1548" s="207"/>
      <c r="Z1548" s="207"/>
      <c r="AA1548" s="207"/>
      <c r="AB1548" s="207"/>
      <c r="AC1548" s="207"/>
      <c r="AD1548" s="207"/>
      <c r="AE1548" s="207"/>
      <c r="AF1548" s="207"/>
    </row>
    <row r="1549" spans="2:32" ht="15" customHeight="1" x14ac:dyDescent="0.25">
      <c r="B1549" s="207"/>
      <c r="C1549" s="207"/>
      <c r="D1549" s="207"/>
      <c r="E1549" s="207"/>
      <c r="F1549" s="207"/>
      <c r="G1549" s="207"/>
      <c r="H1549" s="207"/>
      <c r="I1549" s="207"/>
      <c r="J1549" s="207"/>
      <c r="K1549" s="207"/>
      <c r="L1549" s="207"/>
      <c r="M1549" s="207"/>
      <c r="N1549" s="207"/>
      <c r="O1549" s="207"/>
      <c r="P1549" s="207"/>
      <c r="Q1549" s="207"/>
      <c r="R1549" s="207"/>
      <c r="S1549" s="207"/>
      <c r="T1549" s="207"/>
      <c r="U1549" s="207"/>
      <c r="V1549" s="207"/>
      <c r="W1549" s="207"/>
      <c r="X1549" s="207"/>
      <c r="Y1549" s="207"/>
      <c r="Z1549" s="207"/>
      <c r="AA1549" s="207"/>
      <c r="AB1549" s="207"/>
      <c r="AC1549" s="207"/>
      <c r="AD1549" s="207"/>
      <c r="AE1549" s="207"/>
      <c r="AF1549" s="207"/>
    </row>
    <row r="1550" spans="2:32" ht="15" customHeight="1" x14ac:dyDescent="0.25">
      <c r="B1550" s="207"/>
      <c r="C1550" s="207"/>
      <c r="D1550" s="207"/>
      <c r="E1550" s="207"/>
      <c r="F1550" s="207"/>
      <c r="G1550" s="207"/>
      <c r="H1550" s="207"/>
      <c r="I1550" s="207"/>
      <c r="J1550" s="207"/>
      <c r="K1550" s="207"/>
      <c r="L1550" s="207"/>
      <c r="M1550" s="207"/>
      <c r="N1550" s="207"/>
      <c r="O1550" s="207"/>
      <c r="P1550" s="207"/>
      <c r="Q1550" s="207"/>
      <c r="R1550" s="207"/>
      <c r="S1550" s="207"/>
      <c r="T1550" s="207"/>
      <c r="U1550" s="207"/>
      <c r="V1550" s="207"/>
      <c r="W1550" s="207"/>
      <c r="X1550" s="207"/>
      <c r="Y1550" s="207"/>
      <c r="Z1550" s="207"/>
      <c r="AA1550" s="207"/>
      <c r="AB1550" s="207"/>
      <c r="AC1550" s="207"/>
      <c r="AD1550" s="207"/>
      <c r="AE1550" s="207"/>
      <c r="AF1550" s="207"/>
    </row>
    <row r="1551" spans="2:32" ht="15" customHeight="1" x14ac:dyDescent="0.25">
      <c r="B1551" s="207"/>
      <c r="C1551" s="207"/>
      <c r="D1551" s="207"/>
      <c r="E1551" s="207"/>
      <c r="F1551" s="207"/>
      <c r="G1551" s="207"/>
      <c r="H1551" s="207"/>
      <c r="I1551" s="207"/>
      <c r="J1551" s="207"/>
      <c r="K1551" s="207"/>
      <c r="L1551" s="207"/>
      <c r="M1551" s="207"/>
      <c r="N1551" s="207"/>
      <c r="O1551" s="207"/>
      <c r="P1551" s="207"/>
      <c r="Q1551" s="207"/>
      <c r="R1551" s="207"/>
      <c r="S1551" s="207"/>
      <c r="T1551" s="207"/>
      <c r="U1551" s="207"/>
      <c r="V1551" s="207"/>
      <c r="W1551" s="207"/>
      <c r="X1551" s="207"/>
      <c r="Y1551" s="207"/>
      <c r="Z1551" s="207"/>
      <c r="AA1551" s="207"/>
      <c r="AB1551" s="207"/>
      <c r="AC1551" s="207"/>
      <c r="AD1551" s="207"/>
      <c r="AE1551" s="207"/>
      <c r="AF1551" s="207"/>
    </row>
    <row r="1552" spans="2:32" ht="15" customHeight="1" x14ac:dyDescent="0.25">
      <c r="B1552" s="207"/>
      <c r="C1552" s="207"/>
      <c r="D1552" s="207"/>
      <c r="E1552" s="207"/>
      <c r="F1552" s="207"/>
      <c r="G1552" s="207"/>
      <c r="H1552" s="207"/>
      <c r="I1552" s="207"/>
      <c r="J1552" s="207"/>
      <c r="K1552" s="207"/>
      <c r="L1552" s="207"/>
      <c r="M1552" s="207"/>
      <c r="N1552" s="207"/>
      <c r="O1552" s="207"/>
      <c r="P1552" s="207"/>
      <c r="Q1552" s="207"/>
      <c r="R1552" s="207"/>
      <c r="S1552" s="207"/>
      <c r="T1552" s="207"/>
      <c r="U1552" s="207"/>
      <c r="V1552" s="207"/>
      <c r="W1552" s="207"/>
      <c r="X1552" s="207"/>
      <c r="Y1552" s="207"/>
      <c r="Z1552" s="207"/>
      <c r="AA1552" s="207"/>
      <c r="AB1552" s="207"/>
      <c r="AC1552" s="207"/>
      <c r="AD1552" s="207"/>
      <c r="AE1552" s="207"/>
      <c r="AF1552" s="207"/>
    </row>
    <row r="1636" spans="2:32" ht="15" customHeight="1" x14ac:dyDescent="0.25">
      <c r="B1636" s="207"/>
      <c r="C1636" s="207"/>
      <c r="D1636" s="207"/>
      <c r="E1636" s="207"/>
      <c r="F1636" s="207"/>
      <c r="G1636" s="207"/>
      <c r="H1636" s="207"/>
      <c r="I1636" s="207"/>
      <c r="J1636" s="207"/>
      <c r="K1636" s="207"/>
      <c r="L1636" s="207"/>
      <c r="M1636" s="207"/>
      <c r="N1636" s="207"/>
      <c r="O1636" s="207"/>
      <c r="P1636" s="207"/>
      <c r="Q1636" s="207"/>
      <c r="R1636" s="207"/>
      <c r="S1636" s="207"/>
      <c r="T1636" s="207"/>
      <c r="U1636" s="207"/>
      <c r="V1636" s="207"/>
      <c r="W1636" s="207"/>
      <c r="X1636" s="207"/>
      <c r="Y1636" s="207"/>
      <c r="Z1636" s="207"/>
      <c r="AA1636" s="207"/>
      <c r="AB1636" s="207"/>
      <c r="AC1636" s="207"/>
      <c r="AD1636" s="207"/>
      <c r="AE1636" s="207"/>
      <c r="AF1636" s="207"/>
    </row>
    <row r="1639" spans="2:32" ht="15" customHeight="1" x14ac:dyDescent="0.25">
      <c r="B1639" s="207"/>
      <c r="C1639" s="207"/>
      <c r="D1639" s="207"/>
      <c r="E1639" s="207"/>
      <c r="F1639" s="207"/>
      <c r="G1639" s="207"/>
      <c r="H1639" s="207"/>
      <c r="I1639" s="207"/>
      <c r="J1639" s="207"/>
      <c r="K1639" s="207"/>
      <c r="L1639" s="207"/>
      <c r="M1639" s="207"/>
      <c r="N1639" s="207"/>
      <c r="O1639" s="207"/>
      <c r="P1639" s="207"/>
      <c r="Q1639" s="207"/>
      <c r="R1639" s="207"/>
      <c r="S1639" s="207"/>
      <c r="T1639" s="207"/>
      <c r="U1639" s="207"/>
      <c r="V1639" s="207"/>
      <c r="W1639" s="207"/>
      <c r="X1639" s="207"/>
      <c r="Y1639" s="207"/>
      <c r="Z1639" s="207"/>
      <c r="AA1639" s="207"/>
      <c r="AB1639" s="207"/>
      <c r="AC1639" s="207"/>
      <c r="AD1639" s="207"/>
      <c r="AE1639" s="207"/>
      <c r="AF1639" s="207"/>
    </row>
    <row r="1640" spans="2:32" ht="15" customHeight="1" x14ac:dyDescent="0.25">
      <c r="B1640" s="295"/>
      <c r="C1640" s="295"/>
      <c r="D1640" s="295"/>
      <c r="E1640" s="295"/>
      <c r="F1640" s="295"/>
      <c r="G1640" s="295"/>
      <c r="H1640" s="295"/>
      <c r="I1640" s="295"/>
      <c r="J1640" s="295"/>
      <c r="K1640" s="295"/>
      <c r="L1640" s="295"/>
      <c r="M1640" s="295"/>
      <c r="N1640" s="295"/>
      <c r="O1640" s="295"/>
      <c r="P1640" s="295"/>
      <c r="Q1640" s="295"/>
      <c r="R1640" s="295"/>
      <c r="S1640" s="295"/>
      <c r="T1640" s="295"/>
      <c r="U1640" s="295"/>
      <c r="V1640" s="295"/>
      <c r="W1640" s="295"/>
      <c r="X1640" s="295"/>
      <c r="Y1640" s="295"/>
      <c r="Z1640" s="295"/>
      <c r="AA1640" s="295"/>
      <c r="AB1640" s="295"/>
      <c r="AC1640" s="295"/>
      <c r="AD1640" s="295"/>
      <c r="AE1640" s="295"/>
      <c r="AF1640" s="295"/>
    </row>
    <row r="1644" spans="2:32" ht="15" customHeight="1" x14ac:dyDescent="0.25">
      <c r="B1644" s="207"/>
      <c r="C1644" s="207"/>
      <c r="D1644" s="207"/>
      <c r="E1644" s="207"/>
      <c r="F1644" s="207"/>
      <c r="G1644" s="207"/>
      <c r="H1644" s="207"/>
      <c r="I1644" s="207"/>
      <c r="J1644" s="207"/>
      <c r="K1644" s="207"/>
      <c r="L1644" s="207"/>
      <c r="M1644" s="207"/>
      <c r="N1644" s="207"/>
      <c r="O1644" s="207"/>
      <c r="P1644" s="207"/>
      <c r="Q1644" s="207"/>
      <c r="R1644" s="207"/>
      <c r="S1644" s="207"/>
      <c r="T1644" s="207"/>
      <c r="U1644" s="207"/>
      <c r="V1644" s="207"/>
      <c r="W1644" s="207"/>
      <c r="X1644" s="207"/>
      <c r="Y1644" s="207"/>
      <c r="Z1644" s="207"/>
      <c r="AA1644" s="207"/>
      <c r="AB1644" s="207"/>
      <c r="AC1644" s="207"/>
      <c r="AD1644" s="207"/>
      <c r="AE1644" s="207"/>
      <c r="AF1644" s="207"/>
    </row>
    <row r="1645" spans="2:32" ht="15" customHeight="1" x14ac:dyDescent="0.25">
      <c r="B1645" s="207"/>
      <c r="C1645" s="207"/>
      <c r="D1645" s="207"/>
      <c r="E1645" s="207"/>
      <c r="F1645" s="207"/>
      <c r="G1645" s="207"/>
      <c r="H1645" s="207"/>
      <c r="I1645" s="207"/>
      <c r="J1645" s="207"/>
      <c r="K1645" s="207"/>
      <c r="L1645" s="207"/>
      <c r="M1645" s="207"/>
      <c r="N1645" s="207"/>
      <c r="O1645" s="207"/>
      <c r="P1645" s="207"/>
      <c r="Q1645" s="207"/>
      <c r="R1645" s="207"/>
      <c r="S1645" s="207"/>
      <c r="T1645" s="207"/>
      <c r="U1645" s="207"/>
      <c r="V1645" s="207"/>
      <c r="W1645" s="207"/>
      <c r="X1645" s="207"/>
      <c r="Y1645" s="207"/>
      <c r="Z1645" s="207"/>
      <c r="AA1645" s="207"/>
      <c r="AB1645" s="207"/>
      <c r="AC1645" s="207"/>
      <c r="AD1645" s="207"/>
      <c r="AE1645" s="207"/>
      <c r="AF1645" s="207"/>
    </row>
    <row r="1646" spans="2:32" ht="15" customHeight="1" x14ac:dyDescent="0.25">
      <c r="B1646" s="207"/>
      <c r="C1646" s="207"/>
      <c r="D1646" s="207"/>
      <c r="E1646" s="207"/>
      <c r="F1646" s="207"/>
      <c r="G1646" s="207"/>
      <c r="H1646" s="207"/>
      <c r="I1646" s="207"/>
      <c r="J1646" s="207"/>
      <c r="K1646" s="207"/>
      <c r="L1646" s="207"/>
      <c r="M1646" s="207"/>
      <c r="N1646" s="207"/>
      <c r="O1646" s="207"/>
      <c r="P1646" s="207"/>
      <c r="Q1646" s="207"/>
      <c r="R1646" s="207"/>
      <c r="S1646" s="207"/>
      <c r="T1646" s="207"/>
      <c r="U1646" s="207"/>
      <c r="V1646" s="207"/>
      <c r="W1646" s="207"/>
      <c r="X1646" s="207"/>
      <c r="Y1646" s="207"/>
      <c r="Z1646" s="207"/>
      <c r="AA1646" s="207"/>
      <c r="AB1646" s="207"/>
      <c r="AC1646" s="207"/>
      <c r="AD1646" s="207"/>
      <c r="AE1646" s="207"/>
      <c r="AF1646" s="207"/>
    </row>
    <row r="1647" spans="2:32" ht="15" customHeight="1" x14ac:dyDescent="0.25">
      <c r="B1647" s="207"/>
      <c r="C1647" s="207"/>
      <c r="D1647" s="207"/>
      <c r="E1647" s="207"/>
      <c r="F1647" s="207"/>
      <c r="G1647" s="207"/>
      <c r="H1647" s="207"/>
      <c r="I1647" s="207"/>
      <c r="J1647" s="207"/>
      <c r="K1647" s="207"/>
      <c r="L1647" s="207"/>
      <c r="M1647" s="207"/>
      <c r="N1647" s="207"/>
      <c r="O1647" s="207"/>
      <c r="P1647" s="207"/>
      <c r="Q1647" s="207"/>
      <c r="R1647" s="207"/>
      <c r="S1647" s="207"/>
      <c r="T1647" s="207"/>
      <c r="U1647" s="207"/>
      <c r="V1647" s="207"/>
      <c r="W1647" s="207"/>
      <c r="X1647" s="207"/>
      <c r="Y1647" s="207"/>
      <c r="Z1647" s="207"/>
      <c r="AA1647" s="207"/>
      <c r="AB1647" s="207"/>
      <c r="AC1647" s="207"/>
      <c r="AD1647" s="207"/>
      <c r="AE1647" s="207"/>
      <c r="AF1647" s="207"/>
    </row>
    <row r="1648" spans="2:32" ht="15" customHeight="1" x14ac:dyDescent="0.25">
      <c r="B1648" s="207"/>
      <c r="C1648" s="207"/>
      <c r="D1648" s="207"/>
      <c r="E1648" s="207"/>
      <c r="F1648" s="207"/>
      <c r="G1648" s="207"/>
      <c r="H1648" s="207"/>
      <c r="I1648" s="207"/>
      <c r="J1648" s="207"/>
      <c r="K1648" s="207"/>
      <c r="L1648" s="207"/>
      <c r="M1648" s="207"/>
      <c r="N1648" s="207"/>
      <c r="O1648" s="207"/>
      <c r="P1648" s="207"/>
      <c r="Q1648" s="207"/>
      <c r="R1648" s="207"/>
      <c r="S1648" s="207"/>
      <c r="T1648" s="207"/>
      <c r="U1648" s="207"/>
      <c r="V1648" s="207"/>
      <c r="W1648" s="207"/>
      <c r="X1648" s="207"/>
      <c r="Y1648" s="207"/>
      <c r="Z1648" s="207"/>
      <c r="AA1648" s="207"/>
      <c r="AB1648" s="207"/>
      <c r="AC1648" s="207"/>
      <c r="AD1648" s="207"/>
      <c r="AE1648" s="207"/>
      <c r="AF1648" s="207"/>
    </row>
    <row r="1730" spans="2:32" ht="15" customHeight="1" x14ac:dyDescent="0.25">
      <c r="B1730" s="207"/>
      <c r="C1730" s="207"/>
      <c r="D1730" s="207"/>
      <c r="E1730" s="207"/>
      <c r="F1730" s="207"/>
      <c r="G1730" s="207"/>
      <c r="H1730" s="207"/>
      <c r="I1730" s="207"/>
      <c r="J1730" s="207"/>
      <c r="K1730" s="207"/>
      <c r="L1730" s="207"/>
      <c r="M1730" s="207"/>
      <c r="N1730" s="207"/>
      <c r="O1730" s="207"/>
      <c r="P1730" s="207"/>
      <c r="Q1730" s="207"/>
      <c r="R1730" s="207"/>
      <c r="S1730" s="207"/>
      <c r="T1730" s="207"/>
      <c r="U1730" s="207"/>
      <c r="V1730" s="207"/>
      <c r="W1730" s="207"/>
      <c r="X1730" s="207"/>
      <c r="Y1730" s="207"/>
      <c r="Z1730" s="207"/>
      <c r="AA1730" s="207"/>
      <c r="AB1730" s="207"/>
      <c r="AC1730" s="207"/>
      <c r="AD1730" s="207"/>
      <c r="AE1730" s="207"/>
      <c r="AF1730" s="207"/>
    </row>
    <row r="1736" spans="2:32" ht="15" customHeight="1" x14ac:dyDescent="0.25">
      <c r="B1736" s="207"/>
      <c r="C1736" s="207"/>
      <c r="D1736" s="207"/>
      <c r="E1736" s="207"/>
      <c r="F1736" s="207"/>
      <c r="G1736" s="207"/>
      <c r="H1736" s="207"/>
      <c r="I1736" s="207"/>
      <c r="J1736" s="207"/>
      <c r="K1736" s="207"/>
      <c r="L1736" s="207"/>
      <c r="M1736" s="207"/>
      <c r="N1736" s="207"/>
      <c r="O1736" s="207"/>
      <c r="P1736" s="207"/>
      <c r="Q1736" s="207"/>
      <c r="R1736" s="207"/>
      <c r="S1736" s="207"/>
      <c r="T1736" s="207"/>
      <c r="U1736" s="207"/>
      <c r="V1736" s="207"/>
      <c r="W1736" s="207"/>
      <c r="X1736" s="207"/>
      <c r="Y1736" s="207"/>
      <c r="Z1736" s="207"/>
      <c r="AA1736" s="207"/>
      <c r="AB1736" s="207"/>
      <c r="AC1736" s="207"/>
      <c r="AD1736" s="207"/>
      <c r="AE1736" s="207"/>
      <c r="AF1736" s="207"/>
    </row>
    <row r="1739" spans="2:32" ht="15" customHeight="1" x14ac:dyDescent="0.25">
      <c r="B1739" s="207"/>
      <c r="C1739" s="207"/>
      <c r="D1739" s="207"/>
      <c r="E1739" s="207"/>
      <c r="F1739" s="207"/>
      <c r="G1739" s="207"/>
      <c r="H1739" s="207"/>
      <c r="I1739" s="207"/>
      <c r="J1739" s="207"/>
      <c r="K1739" s="207"/>
      <c r="L1739" s="207"/>
      <c r="M1739" s="207"/>
      <c r="N1739" s="207"/>
      <c r="O1739" s="207"/>
      <c r="P1739" s="207"/>
      <c r="Q1739" s="207"/>
      <c r="R1739" s="207"/>
      <c r="S1739" s="207"/>
      <c r="T1739" s="207"/>
      <c r="U1739" s="207"/>
      <c r="V1739" s="207"/>
      <c r="W1739" s="207"/>
      <c r="X1739" s="207"/>
      <c r="Y1739" s="207"/>
      <c r="Z1739" s="207"/>
      <c r="AA1739" s="207"/>
      <c r="AB1739" s="207"/>
      <c r="AC1739" s="207"/>
      <c r="AD1739" s="207"/>
      <c r="AE1739" s="207"/>
      <c r="AF1739" s="207"/>
    </row>
    <row r="1740" spans="2:32" ht="15" customHeight="1" x14ac:dyDescent="0.25">
      <c r="B1740" s="295"/>
      <c r="C1740" s="295"/>
      <c r="D1740" s="295"/>
      <c r="E1740" s="295"/>
      <c r="F1740" s="295"/>
      <c r="G1740" s="295"/>
      <c r="H1740" s="295"/>
      <c r="I1740" s="295"/>
      <c r="J1740" s="295"/>
      <c r="K1740" s="295"/>
      <c r="L1740" s="295"/>
      <c r="M1740" s="295"/>
      <c r="N1740" s="295"/>
      <c r="O1740" s="295"/>
      <c r="P1740" s="295"/>
      <c r="Q1740" s="295"/>
      <c r="R1740" s="295"/>
      <c r="S1740" s="295"/>
      <c r="T1740" s="295"/>
      <c r="U1740" s="295"/>
      <c r="V1740" s="295"/>
      <c r="W1740" s="295"/>
      <c r="X1740" s="295"/>
      <c r="Y1740" s="295"/>
      <c r="Z1740" s="295"/>
      <c r="AA1740" s="295"/>
      <c r="AB1740" s="295"/>
      <c r="AC1740" s="295"/>
      <c r="AD1740" s="295"/>
      <c r="AE1740" s="295"/>
      <c r="AF1740" s="295"/>
    </row>
    <row r="1744" spans="2:32" ht="15" customHeight="1" x14ac:dyDescent="0.25">
      <c r="B1744" s="207"/>
      <c r="C1744" s="207"/>
      <c r="D1744" s="207"/>
      <c r="E1744" s="207"/>
      <c r="F1744" s="207"/>
      <c r="G1744" s="207"/>
      <c r="H1744" s="207"/>
      <c r="I1744" s="207"/>
      <c r="J1744" s="207"/>
      <c r="K1744" s="207"/>
      <c r="L1744" s="207"/>
      <c r="M1744" s="207"/>
      <c r="N1744" s="207"/>
      <c r="O1744" s="207"/>
      <c r="P1744" s="207"/>
      <c r="Q1744" s="207"/>
      <c r="R1744" s="207"/>
      <c r="S1744" s="207"/>
      <c r="T1744" s="207"/>
      <c r="U1744" s="207"/>
      <c r="V1744" s="207"/>
      <c r="W1744" s="207"/>
      <c r="X1744" s="207"/>
      <c r="Y1744" s="207"/>
      <c r="Z1744" s="207"/>
      <c r="AA1744" s="207"/>
      <c r="AB1744" s="207"/>
      <c r="AC1744" s="207"/>
      <c r="AD1744" s="207"/>
      <c r="AE1744" s="207"/>
      <c r="AF1744" s="207"/>
    </row>
    <row r="1830" spans="2:32" ht="15" customHeight="1" x14ac:dyDescent="0.25">
      <c r="B1830" s="207"/>
      <c r="C1830" s="207"/>
      <c r="D1830" s="207"/>
      <c r="E1830" s="207"/>
      <c r="F1830" s="207"/>
      <c r="G1830" s="207"/>
      <c r="H1830" s="207"/>
      <c r="I1830" s="207"/>
      <c r="J1830" s="207"/>
      <c r="K1830" s="207"/>
      <c r="L1830" s="207"/>
      <c r="M1830" s="207"/>
      <c r="N1830" s="207"/>
      <c r="O1830" s="207"/>
      <c r="P1830" s="207"/>
      <c r="Q1830" s="207"/>
      <c r="R1830" s="207"/>
      <c r="S1830" s="207"/>
      <c r="T1830" s="207"/>
      <c r="U1830" s="207"/>
      <c r="V1830" s="207"/>
      <c r="W1830" s="207"/>
      <c r="X1830" s="207"/>
      <c r="Y1830" s="207"/>
      <c r="Z1830" s="207"/>
      <c r="AA1830" s="207"/>
      <c r="AB1830" s="207"/>
      <c r="AC1830" s="207"/>
      <c r="AD1830" s="207"/>
      <c r="AE1830" s="207"/>
      <c r="AF1830" s="207"/>
    </row>
    <row r="1836" spans="2:32" ht="15" customHeight="1" x14ac:dyDescent="0.25">
      <c r="B1836" s="207"/>
      <c r="C1836" s="207"/>
      <c r="D1836" s="207"/>
      <c r="E1836" s="207"/>
      <c r="F1836" s="207"/>
      <c r="G1836" s="207"/>
      <c r="H1836" s="207"/>
      <c r="I1836" s="207"/>
      <c r="J1836" s="207"/>
      <c r="K1836" s="207"/>
      <c r="L1836" s="207"/>
      <c r="M1836" s="207"/>
      <c r="N1836" s="207"/>
      <c r="O1836" s="207"/>
      <c r="P1836" s="207"/>
      <c r="Q1836" s="207"/>
      <c r="R1836" s="207"/>
      <c r="S1836" s="207"/>
      <c r="T1836" s="207"/>
      <c r="U1836" s="207"/>
      <c r="V1836" s="207"/>
      <c r="W1836" s="207"/>
      <c r="X1836" s="207"/>
      <c r="Y1836" s="207"/>
      <c r="Z1836" s="207"/>
      <c r="AA1836" s="207"/>
      <c r="AB1836" s="207"/>
      <c r="AC1836" s="207"/>
      <c r="AD1836" s="207"/>
      <c r="AE1836" s="207"/>
      <c r="AF1836" s="207"/>
    </row>
    <row r="1839" spans="2:32" ht="15" customHeight="1" x14ac:dyDescent="0.25">
      <c r="B1839" s="207"/>
      <c r="C1839" s="207"/>
      <c r="D1839" s="207"/>
      <c r="E1839" s="207"/>
      <c r="F1839" s="207"/>
      <c r="G1839" s="207"/>
      <c r="H1839" s="207"/>
      <c r="I1839" s="207"/>
      <c r="J1839" s="207"/>
      <c r="K1839" s="207"/>
      <c r="L1839" s="207"/>
      <c r="M1839" s="207"/>
      <c r="N1839" s="207"/>
      <c r="O1839" s="207"/>
      <c r="P1839" s="207"/>
      <c r="Q1839" s="207"/>
      <c r="R1839" s="207"/>
      <c r="S1839" s="207"/>
      <c r="T1839" s="207"/>
      <c r="U1839" s="207"/>
      <c r="V1839" s="207"/>
      <c r="W1839" s="207"/>
      <c r="X1839" s="207"/>
      <c r="Y1839" s="207"/>
      <c r="Z1839" s="207"/>
      <c r="AA1839" s="207"/>
      <c r="AB1839" s="207"/>
      <c r="AC1839" s="207"/>
      <c r="AD1839" s="207"/>
      <c r="AE1839" s="207"/>
      <c r="AF1839" s="207"/>
    </row>
    <row r="1840" spans="2:32" ht="15" customHeight="1" x14ac:dyDescent="0.25">
      <c r="B1840" s="295"/>
      <c r="C1840" s="295"/>
      <c r="D1840" s="295"/>
      <c r="E1840" s="295"/>
      <c r="F1840" s="295"/>
      <c r="G1840" s="295"/>
      <c r="H1840" s="295"/>
      <c r="I1840" s="295"/>
      <c r="J1840" s="295"/>
      <c r="K1840" s="295"/>
      <c r="L1840" s="295"/>
      <c r="M1840" s="295"/>
      <c r="N1840" s="295"/>
      <c r="O1840" s="295"/>
      <c r="P1840" s="295"/>
      <c r="Q1840" s="295"/>
      <c r="R1840" s="295"/>
      <c r="S1840" s="295"/>
      <c r="T1840" s="295"/>
      <c r="U1840" s="295"/>
      <c r="V1840" s="295"/>
      <c r="W1840" s="295"/>
      <c r="X1840" s="295"/>
      <c r="Y1840" s="295"/>
      <c r="Z1840" s="295"/>
      <c r="AA1840" s="295"/>
      <c r="AB1840" s="295"/>
      <c r="AC1840" s="295"/>
      <c r="AD1840" s="295"/>
      <c r="AE1840" s="295"/>
      <c r="AF1840" s="295"/>
    </row>
    <row r="1939" spans="2:32" ht="15" customHeight="1" x14ac:dyDescent="0.25">
      <c r="B1939" s="207"/>
      <c r="C1939" s="207"/>
      <c r="D1939" s="207"/>
      <c r="E1939" s="207"/>
      <c r="F1939" s="207"/>
      <c r="G1939" s="207"/>
      <c r="H1939" s="207"/>
      <c r="I1939" s="207"/>
      <c r="J1939" s="207"/>
      <c r="K1939" s="207"/>
      <c r="L1939" s="207"/>
      <c r="M1939" s="207"/>
      <c r="N1939" s="207"/>
      <c r="O1939" s="207"/>
      <c r="P1939" s="207"/>
      <c r="Q1939" s="207"/>
      <c r="R1939" s="207"/>
      <c r="S1939" s="207"/>
      <c r="T1939" s="207"/>
      <c r="U1939" s="207"/>
      <c r="V1939" s="207"/>
      <c r="W1939" s="207"/>
      <c r="X1939" s="207"/>
      <c r="Y1939" s="207"/>
      <c r="Z1939" s="207"/>
      <c r="AA1939" s="207"/>
      <c r="AB1939" s="207"/>
      <c r="AC1939" s="207"/>
      <c r="AD1939" s="207"/>
      <c r="AE1939" s="207"/>
      <c r="AF1939" s="207"/>
    </row>
    <row r="1940" spans="2:32" ht="15" customHeight="1" x14ac:dyDescent="0.25">
      <c r="B1940" s="295"/>
      <c r="C1940" s="295"/>
      <c r="D1940" s="295"/>
      <c r="E1940" s="295"/>
      <c r="F1940" s="295"/>
      <c r="G1940" s="295"/>
      <c r="H1940" s="295"/>
      <c r="I1940" s="295"/>
      <c r="J1940" s="295"/>
      <c r="K1940" s="295"/>
      <c r="L1940" s="295"/>
      <c r="M1940" s="295"/>
      <c r="N1940" s="295"/>
      <c r="O1940" s="295"/>
      <c r="P1940" s="295"/>
      <c r="Q1940" s="295"/>
      <c r="R1940" s="295"/>
      <c r="S1940" s="295"/>
      <c r="T1940" s="295"/>
      <c r="U1940" s="295"/>
      <c r="V1940" s="295"/>
      <c r="W1940" s="295"/>
      <c r="X1940" s="295"/>
      <c r="Y1940" s="295"/>
      <c r="Z1940" s="295"/>
      <c r="AA1940" s="295"/>
      <c r="AB1940" s="295"/>
      <c r="AC1940" s="295"/>
      <c r="AD1940" s="295"/>
      <c r="AE1940" s="295"/>
      <c r="AF1940" s="295"/>
    </row>
    <row r="1944" spans="2:32" ht="15" customHeight="1" x14ac:dyDescent="0.25">
      <c r="B1944" s="207"/>
      <c r="C1944" s="207"/>
      <c r="D1944" s="207"/>
      <c r="E1944" s="207"/>
      <c r="F1944" s="207"/>
      <c r="G1944" s="207"/>
      <c r="H1944" s="207"/>
      <c r="I1944" s="207"/>
      <c r="J1944" s="207"/>
      <c r="K1944" s="207"/>
      <c r="L1944" s="207"/>
      <c r="M1944" s="207"/>
      <c r="N1944" s="207"/>
      <c r="O1944" s="207"/>
      <c r="P1944" s="207"/>
      <c r="Q1944" s="207"/>
      <c r="R1944" s="207"/>
      <c r="S1944" s="207"/>
      <c r="T1944" s="207"/>
      <c r="U1944" s="207"/>
      <c r="V1944" s="207"/>
      <c r="W1944" s="207"/>
      <c r="X1944" s="207"/>
      <c r="Y1944" s="207"/>
      <c r="Z1944" s="207"/>
      <c r="AA1944" s="207"/>
      <c r="AB1944" s="207"/>
      <c r="AC1944" s="207"/>
      <c r="AD1944" s="207"/>
      <c r="AE1944" s="207"/>
      <c r="AF1944" s="207"/>
    </row>
    <row r="1945" spans="2:32" ht="15" customHeight="1" x14ac:dyDescent="0.25">
      <c r="B1945" s="207"/>
      <c r="C1945" s="207"/>
      <c r="D1945" s="207"/>
      <c r="E1945" s="207"/>
      <c r="F1945" s="207"/>
      <c r="G1945" s="207"/>
      <c r="H1945" s="207"/>
      <c r="I1945" s="207"/>
      <c r="J1945" s="207"/>
      <c r="K1945" s="207"/>
      <c r="L1945" s="207"/>
      <c r="M1945" s="207"/>
      <c r="N1945" s="207"/>
      <c r="O1945" s="207"/>
      <c r="P1945" s="207"/>
      <c r="Q1945" s="207"/>
      <c r="R1945" s="207"/>
      <c r="S1945" s="207"/>
      <c r="T1945" s="207"/>
      <c r="U1945" s="207"/>
      <c r="V1945" s="207"/>
      <c r="W1945" s="207"/>
      <c r="X1945" s="207"/>
      <c r="Y1945" s="207"/>
      <c r="Z1945" s="207"/>
      <c r="AA1945" s="207"/>
      <c r="AB1945" s="207"/>
      <c r="AC1945" s="207"/>
      <c r="AD1945" s="207"/>
      <c r="AE1945" s="207"/>
      <c r="AF1945" s="207"/>
    </row>
    <row r="1946" spans="2:32" ht="15" customHeight="1" x14ac:dyDescent="0.25">
      <c r="B1946" s="207"/>
      <c r="C1946" s="207"/>
      <c r="D1946" s="207"/>
      <c r="E1946" s="207"/>
      <c r="F1946" s="207"/>
      <c r="G1946" s="207"/>
      <c r="H1946" s="207"/>
      <c r="I1946" s="207"/>
      <c r="J1946" s="207"/>
      <c r="K1946" s="207"/>
      <c r="L1946" s="207"/>
      <c r="M1946" s="207"/>
      <c r="N1946" s="207"/>
      <c r="O1946" s="207"/>
      <c r="P1946" s="207"/>
      <c r="Q1946" s="207"/>
      <c r="R1946" s="207"/>
      <c r="S1946" s="207"/>
      <c r="T1946" s="207"/>
      <c r="U1946" s="207"/>
      <c r="V1946" s="207"/>
      <c r="W1946" s="207"/>
      <c r="X1946" s="207"/>
      <c r="Y1946" s="207"/>
      <c r="Z1946" s="207"/>
      <c r="AA1946" s="207"/>
      <c r="AB1946" s="207"/>
      <c r="AC1946" s="207"/>
      <c r="AD1946" s="207"/>
      <c r="AE1946" s="207"/>
      <c r="AF1946" s="207"/>
    </row>
    <row r="1947" spans="2:32" ht="15" customHeight="1" x14ac:dyDescent="0.25">
      <c r="B1947" s="207"/>
      <c r="C1947" s="207"/>
      <c r="D1947" s="207"/>
      <c r="E1947" s="207"/>
      <c r="F1947" s="207"/>
      <c r="G1947" s="207"/>
      <c r="H1947" s="207"/>
      <c r="I1947" s="207"/>
      <c r="J1947" s="207"/>
      <c r="K1947" s="207"/>
      <c r="L1947" s="207"/>
      <c r="M1947" s="207"/>
      <c r="N1947" s="207"/>
      <c r="O1947" s="207"/>
      <c r="P1947" s="207"/>
      <c r="Q1947" s="207"/>
      <c r="R1947" s="207"/>
      <c r="S1947" s="207"/>
      <c r="T1947" s="207"/>
      <c r="U1947" s="207"/>
      <c r="V1947" s="207"/>
      <c r="W1947" s="207"/>
      <c r="X1947" s="207"/>
      <c r="Y1947" s="207"/>
      <c r="Z1947" s="207"/>
      <c r="AA1947" s="207"/>
      <c r="AB1947" s="207"/>
      <c r="AC1947" s="207"/>
      <c r="AD1947" s="207"/>
      <c r="AE1947" s="207"/>
      <c r="AF1947" s="207"/>
    </row>
    <row r="1948" spans="2:32" ht="15" customHeight="1" x14ac:dyDescent="0.25">
      <c r="B1948" s="207"/>
      <c r="C1948" s="207"/>
      <c r="D1948" s="207"/>
      <c r="E1948" s="207"/>
      <c r="F1948" s="207"/>
      <c r="G1948" s="207"/>
      <c r="H1948" s="207"/>
      <c r="I1948" s="207"/>
      <c r="J1948" s="207"/>
      <c r="K1948" s="207"/>
      <c r="L1948" s="207"/>
      <c r="M1948" s="207"/>
      <c r="N1948" s="207"/>
      <c r="O1948" s="207"/>
      <c r="P1948" s="207"/>
      <c r="Q1948" s="207"/>
      <c r="R1948" s="207"/>
      <c r="S1948" s="207"/>
      <c r="T1948" s="207"/>
      <c r="U1948" s="207"/>
      <c r="V1948" s="207"/>
      <c r="W1948" s="207"/>
      <c r="X1948" s="207"/>
      <c r="Y1948" s="207"/>
      <c r="Z1948" s="207"/>
      <c r="AA1948" s="207"/>
      <c r="AB1948" s="207"/>
      <c r="AC1948" s="207"/>
      <c r="AD1948" s="207"/>
      <c r="AE1948" s="207"/>
      <c r="AF1948" s="207"/>
    </row>
    <row r="1949" spans="2:32" ht="15" customHeight="1" x14ac:dyDescent="0.25">
      <c r="B1949" s="207"/>
      <c r="C1949" s="207"/>
      <c r="D1949" s="207"/>
      <c r="E1949" s="207"/>
      <c r="F1949" s="207"/>
      <c r="G1949" s="207"/>
      <c r="H1949" s="207"/>
      <c r="I1949" s="207"/>
      <c r="J1949" s="207"/>
      <c r="K1949" s="207"/>
      <c r="L1949" s="207"/>
      <c r="M1949" s="207"/>
      <c r="N1949" s="207"/>
      <c r="O1949" s="207"/>
      <c r="P1949" s="207"/>
      <c r="Q1949" s="207"/>
      <c r="R1949" s="207"/>
      <c r="S1949" s="207"/>
      <c r="T1949" s="207"/>
      <c r="U1949" s="207"/>
      <c r="V1949" s="207"/>
      <c r="W1949" s="207"/>
      <c r="X1949" s="207"/>
      <c r="Y1949" s="207"/>
      <c r="Z1949" s="207"/>
      <c r="AA1949" s="207"/>
      <c r="AB1949" s="207"/>
      <c r="AC1949" s="207"/>
      <c r="AD1949" s="207"/>
      <c r="AE1949" s="207"/>
      <c r="AF1949" s="207"/>
    </row>
    <row r="1950" spans="2:32" ht="15" customHeight="1" x14ac:dyDescent="0.25">
      <c r="B1950" s="207"/>
      <c r="C1950" s="207"/>
      <c r="D1950" s="207"/>
      <c r="E1950" s="207"/>
      <c r="F1950" s="207"/>
      <c r="G1950" s="207"/>
      <c r="H1950" s="207"/>
      <c r="I1950" s="207"/>
      <c r="J1950" s="207"/>
      <c r="K1950" s="207"/>
      <c r="L1950" s="207"/>
      <c r="M1950" s="207"/>
      <c r="N1950" s="207"/>
      <c r="O1950" s="207"/>
      <c r="P1950" s="207"/>
      <c r="Q1950" s="207"/>
      <c r="R1950" s="207"/>
      <c r="S1950" s="207"/>
      <c r="T1950" s="207"/>
      <c r="U1950" s="207"/>
      <c r="V1950" s="207"/>
      <c r="W1950" s="207"/>
      <c r="X1950" s="207"/>
      <c r="Y1950" s="207"/>
      <c r="Z1950" s="207"/>
      <c r="AA1950" s="207"/>
      <c r="AB1950" s="207"/>
      <c r="AC1950" s="207"/>
      <c r="AD1950" s="207"/>
      <c r="AE1950" s="207"/>
      <c r="AF1950" s="207"/>
    </row>
    <row r="1951" spans="2:32" ht="15" customHeight="1" x14ac:dyDescent="0.25">
      <c r="B1951" s="207"/>
      <c r="C1951" s="207"/>
      <c r="D1951" s="207"/>
      <c r="E1951" s="207"/>
      <c r="F1951" s="207"/>
      <c r="G1951" s="207"/>
      <c r="H1951" s="207"/>
      <c r="I1951" s="207"/>
      <c r="J1951" s="207"/>
      <c r="K1951" s="207"/>
      <c r="L1951" s="207"/>
      <c r="M1951" s="207"/>
      <c r="N1951" s="207"/>
      <c r="O1951" s="207"/>
      <c r="P1951" s="207"/>
      <c r="Q1951" s="207"/>
      <c r="R1951" s="207"/>
      <c r="S1951" s="207"/>
      <c r="T1951" s="207"/>
      <c r="U1951" s="207"/>
      <c r="V1951" s="207"/>
      <c r="W1951" s="207"/>
      <c r="X1951" s="207"/>
      <c r="Y1951" s="207"/>
      <c r="Z1951" s="207"/>
      <c r="AA1951" s="207"/>
      <c r="AB1951" s="207"/>
      <c r="AC1951" s="207"/>
      <c r="AD1951" s="207"/>
      <c r="AE1951" s="207"/>
      <c r="AF1951" s="207"/>
    </row>
    <row r="1952" spans="2:32" ht="15" customHeight="1" x14ac:dyDescent="0.25">
      <c r="B1952" s="207"/>
      <c r="C1952" s="207"/>
      <c r="D1952" s="207"/>
      <c r="E1952" s="207"/>
      <c r="F1952" s="207"/>
      <c r="G1952" s="207"/>
      <c r="H1952" s="207"/>
      <c r="I1952" s="207"/>
      <c r="J1952" s="207"/>
      <c r="K1952" s="207"/>
      <c r="L1952" s="207"/>
      <c r="M1952" s="207"/>
      <c r="N1952" s="207"/>
      <c r="O1952" s="207"/>
      <c r="P1952" s="207"/>
      <c r="Q1952" s="207"/>
      <c r="R1952" s="207"/>
      <c r="S1952" s="207"/>
      <c r="T1952" s="207"/>
      <c r="U1952" s="207"/>
      <c r="V1952" s="207"/>
      <c r="W1952" s="207"/>
      <c r="X1952" s="207"/>
      <c r="Y1952" s="207"/>
      <c r="Z1952" s="207"/>
      <c r="AA1952" s="207"/>
      <c r="AB1952" s="207"/>
      <c r="AC1952" s="207"/>
      <c r="AD1952" s="207"/>
      <c r="AE1952" s="207"/>
      <c r="AF1952" s="207"/>
    </row>
    <row r="2036" spans="2:32" ht="15" customHeight="1" x14ac:dyDescent="0.25">
      <c r="B2036" s="207"/>
      <c r="C2036" s="207"/>
      <c r="D2036" s="207"/>
      <c r="E2036" s="207"/>
      <c r="F2036" s="207"/>
      <c r="G2036" s="207"/>
      <c r="H2036" s="207"/>
      <c r="I2036" s="207"/>
      <c r="J2036" s="207"/>
      <c r="K2036" s="207"/>
      <c r="L2036" s="207"/>
      <c r="M2036" s="207"/>
      <c r="N2036" s="207"/>
      <c r="O2036" s="207"/>
      <c r="P2036" s="207"/>
      <c r="Q2036" s="207"/>
      <c r="R2036" s="207"/>
      <c r="S2036" s="207"/>
      <c r="T2036" s="207"/>
      <c r="U2036" s="207"/>
      <c r="V2036" s="207"/>
      <c r="W2036" s="207"/>
      <c r="X2036" s="207"/>
      <c r="Y2036" s="207"/>
      <c r="Z2036" s="207"/>
      <c r="AA2036" s="207"/>
      <c r="AB2036" s="207"/>
      <c r="AC2036" s="207"/>
      <c r="AD2036" s="207"/>
      <c r="AE2036" s="207"/>
      <c r="AF2036" s="207"/>
    </row>
    <row r="2039" spans="2:32" ht="15" customHeight="1" x14ac:dyDescent="0.25">
      <c r="B2039" s="207"/>
      <c r="C2039" s="207"/>
      <c r="D2039" s="207"/>
      <c r="E2039" s="207"/>
      <c r="F2039" s="207"/>
      <c r="G2039" s="207"/>
      <c r="H2039" s="207"/>
      <c r="I2039" s="207"/>
      <c r="J2039" s="207"/>
      <c r="K2039" s="207"/>
      <c r="L2039" s="207"/>
      <c r="M2039" s="207"/>
      <c r="N2039" s="207"/>
      <c r="O2039" s="207"/>
      <c r="P2039" s="207"/>
      <c r="Q2039" s="207"/>
      <c r="R2039" s="207"/>
      <c r="S2039" s="207"/>
      <c r="T2039" s="207"/>
      <c r="U2039" s="207"/>
      <c r="V2039" s="207"/>
      <c r="W2039" s="207"/>
      <c r="X2039" s="207"/>
      <c r="Y2039" s="207"/>
      <c r="Z2039" s="207"/>
      <c r="AA2039" s="207"/>
      <c r="AB2039" s="207"/>
      <c r="AC2039" s="207"/>
      <c r="AD2039" s="207"/>
      <c r="AE2039" s="207"/>
      <c r="AF2039" s="207"/>
    </row>
    <row r="2040" spans="2:32" ht="15" customHeight="1" x14ac:dyDescent="0.25">
      <c r="B2040" s="295"/>
      <c r="C2040" s="295"/>
      <c r="D2040" s="295"/>
      <c r="E2040" s="295"/>
      <c r="F2040" s="295"/>
      <c r="G2040" s="295"/>
      <c r="H2040" s="295"/>
      <c r="I2040" s="295"/>
      <c r="J2040" s="295"/>
      <c r="K2040" s="295"/>
      <c r="L2040" s="295"/>
      <c r="M2040" s="295"/>
      <c r="N2040" s="295"/>
      <c r="O2040" s="295"/>
      <c r="P2040" s="295"/>
      <c r="Q2040" s="295"/>
      <c r="R2040" s="295"/>
      <c r="S2040" s="295"/>
      <c r="T2040" s="295"/>
      <c r="U2040" s="295"/>
      <c r="V2040" s="295"/>
      <c r="W2040" s="295"/>
      <c r="X2040" s="295"/>
      <c r="Y2040" s="295"/>
      <c r="Z2040" s="295"/>
      <c r="AA2040" s="295"/>
      <c r="AB2040" s="295"/>
      <c r="AC2040" s="295"/>
      <c r="AD2040" s="295"/>
      <c r="AE2040" s="295"/>
      <c r="AF2040" s="295"/>
    </row>
    <row r="2044" spans="2:32" ht="15" customHeight="1" x14ac:dyDescent="0.25">
      <c r="B2044" s="207"/>
      <c r="C2044" s="207"/>
      <c r="D2044" s="207"/>
      <c r="E2044" s="207"/>
      <c r="F2044" s="207"/>
      <c r="G2044" s="207"/>
      <c r="H2044" s="207"/>
      <c r="I2044" s="207"/>
      <c r="J2044" s="207"/>
      <c r="K2044" s="207"/>
      <c r="L2044" s="207"/>
      <c r="M2044" s="207"/>
      <c r="N2044" s="207"/>
      <c r="O2044" s="207"/>
      <c r="P2044" s="207"/>
      <c r="Q2044" s="207"/>
      <c r="R2044" s="207"/>
      <c r="S2044" s="207"/>
      <c r="T2044" s="207"/>
      <c r="U2044" s="207"/>
      <c r="V2044" s="207"/>
      <c r="W2044" s="207"/>
      <c r="X2044" s="207"/>
      <c r="Y2044" s="207"/>
      <c r="Z2044" s="207"/>
      <c r="AA2044" s="207"/>
      <c r="AB2044" s="207"/>
      <c r="AC2044" s="207"/>
      <c r="AD2044" s="207"/>
      <c r="AE2044" s="207"/>
      <c r="AF2044" s="207"/>
    </row>
    <row r="2045" spans="2:32" ht="15" customHeight="1" x14ac:dyDescent="0.25">
      <c r="B2045" s="207"/>
      <c r="C2045" s="207"/>
      <c r="D2045" s="207"/>
      <c r="E2045" s="207"/>
      <c r="F2045" s="207"/>
      <c r="G2045" s="207"/>
      <c r="H2045" s="207"/>
      <c r="I2045" s="207"/>
      <c r="J2045" s="207"/>
      <c r="K2045" s="207"/>
      <c r="L2045" s="207"/>
      <c r="M2045" s="207"/>
      <c r="N2045" s="207"/>
      <c r="O2045" s="207"/>
      <c r="P2045" s="207"/>
      <c r="Q2045" s="207"/>
      <c r="R2045" s="207"/>
      <c r="S2045" s="207"/>
      <c r="T2045" s="207"/>
      <c r="U2045" s="207"/>
      <c r="V2045" s="207"/>
      <c r="W2045" s="207"/>
      <c r="X2045" s="207"/>
      <c r="Y2045" s="207"/>
      <c r="Z2045" s="207"/>
      <c r="AA2045" s="207"/>
      <c r="AB2045" s="207"/>
      <c r="AC2045" s="207"/>
      <c r="AD2045" s="207"/>
      <c r="AE2045" s="207"/>
      <c r="AF2045" s="207"/>
    </row>
    <row r="2046" spans="2:32" ht="15" customHeight="1" x14ac:dyDescent="0.25">
      <c r="B2046" s="207"/>
      <c r="C2046" s="207"/>
      <c r="D2046" s="207"/>
      <c r="E2046" s="207"/>
      <c r="F2046" s="207"/>
      <c r="G2046" s="207"/>
      <c r="H2046" s="207"/>
      <c r="I2046" s="207"/>
      <c r="J2046" s="207"/>
      <c r="K2046" s="207"/>
      <c r="L2046" s="207"/>
      <c r="M2046" s="207"/>
      <c r="N2046" s="207"/>
      <c r="O2046" s="207"/>
      <c r="P2046" s="207"/>
      <c r="Q2046" s="207"/>
      <c r="R2046" s="207"/>
      <c r="S2046" s="207"/>
      <c r="T2046" s="207"/>
      <c r="U2046" s="207"/>
      <c r="V2046" s="207"/>
      <c r="W2046" s="207"/>
      <c r="X2046" s="207"/>
      <c r="Y2046" s="207"/>
      <c r="Z2046" s="207"/>
      <c r="AA2046" s="207"/>
      <c r="AB2046" s="207"/>
      <c r="AC2046" s="207"/>
      <c r="AD2046" s="207"/>
      <c r="AE2046" s="207"/>
      <c r="AF2046" s="207"/>
    </row>
    <row r="2047" spans="2:32" ht="15" customHeight="1" x14ac:dyDescent="0.25">
      <c r="B2047" s="207"/>
      <c r="C2047" s="207"/>
      <c r="D2047" s="207"/>
      <c r="E2047" s="207"/>
      <c r="F2047" s="207"/>
      <c r="G2047" s="207"/>
      <c r="H2047" s="207"/>
      <c r="I2047" s="207"/>
      <c r="J2047" s="207"/>
      <c r="K2047" s="207"/>
      <c r="L2047" s="207"/>
      <c r="M2047" s="207"/>
      <c r="N2047" s="207"/>
      <c r="O2047" s="207"/>
      <c r="P2047" s="207"/>
      <c r="Q2047" s="207"/>
      <c r="R2047" s="207"/>
      <c r="S2047" s="207"/>
      <c r="T2047" s="207"/>
      <c r="U2047" s="207"/>
      <c r="V2047" s="207"/>
      <c r="W2047" s="207"/>
      <c r="X2047" s="207"/>
      <c r="Y2047" s="207"/>
      <c r="Z2047" s="207"/>
      <c r="AA2047" s="207"/>
      <c r="AB2047" s="207"/>
      <c r="AC2047" s="207"/>
      <c r="AD2047" s="207"/>
      <c r="AE2047" s="207"/>
      <c r="AF2047" s="207"/>
    </row>
    <row r="2048" spans="2:32" ht="15" customHeight="1" x14ac:dyDescent="0.25">
      <c r="B2048" s="207"/>
      <c r="C2048" s="207"/>
      <c r="D2048" s="207"/>
      <c r="E2048" s="207"/>
      <c r="F2048" s="207"/>
      <c r="G2048" s="207"/>
      <c r="H2048" s="207"/>
      <c r="I2048" s="207"/>
      <c r="J2048" s="207"/>
      <c r="K2048" s="207"/>
      <c r="L2048" s="207"/>
      <c r="M2048" s="207"/>
      <c r="N2048" s="207"/>
      <c r="O2048" s="207"/>
      <c r="P2048" s="207"/>
      <c r="Q2048" s="207"/>
      <c r="R2048" s="207"/>
      <c r="S2048" s="207"/>
      <c r="T2048" s="207"/>
      <c r="U2048" s="207"/>
      <c r="V2048" s="207"/>
      <c r="W2048" s="207"/>
      <c r="X2048" s="207"/>
      <c r="Y2048" s="207"/>
      <c r="Z2048" s="207"/>
      <c r="AA2048" s="207"/>
      <c r="AB2048" s="207"/>
      <c r="AC2048" s="207"/>
      <c r="AD2048" s="207"/>
      <c r="AE2048" s="207"/>
      <c r="AF2048" s="207"/>
    </row>
    <row r="2130" spans="2:32" ht="15" customHeight="1" x14ac:dyDescent="0.25">
      <c r="B2130" s="207"/>
      <c r="C2130" s="207"/>
      <c r="D2130" s="207"/>
      <c r="E2130" s="207"/>
      <c r="F2130" s="207"/>
      <c r="G2130" s="207"/>
      <c r="H2130" s="207"/>
      <c r="I2130" s="207"/>
      <c r="J2130" s="207"/>
      <c r="K2130" s="207"/>
      <c r="L2130" s="207"/>
      <c r="M2130" s="207"/>
      <c r="N2130" s="207"/>
      <c r="O2130" s="207"/>
      <c r="P2130" s="207"/>
      <c r="Q2130" s="207"/>
      <c r="R2130" s="207"/>
      <c r="S2130" s="207"/>
      <c r="T2130" s="207"/>
      <c r="U2130" s="207"/>
      <c r="V2130" s="207"/>
      <c r="W2130" s="207"/>
      <c r="X2130" s="207"/>
      <c r="Y2130" s="207"/>
      <c r="Z2130" s="207"/>
      <c r="AA2130" s="207"/>
      <c r="AB2130" s="207"/>
      <c r="AC2130" s="207"/>
      <c r="AD2130" s="207"/>
      <c r="AE2130" s="207"/>
      <c r="AF2130" s="207"/>
    </row>
    <row r="2136" spans="2:32" ht="15" customHeight="1" x14ac:dyDescent="0.25">
      <c r="B2136" s="207"/>
      <c r="C2136" s="207"/>
      <c r="D2136" s="207"/>
      <c r="E2136" s="207"/>
      <c r="F2136" s="207"/>
      <c r="G2136" s="207"/>
      <c r="H2136" s="207"/>
      <c r="I2136" s="207"/>
      <c r="J2136" s="207"/>
      <c r="K2136" s="207"/>
      <c r="L2136" s="207"/>
      <c r="M2136" s="207"/>
      <c r="N2136" s="207"/>
      <c r="O2136" s="207"/>
      <c r="P2136" s="207"/>
      <c r="Q2136" s="207"/>
      <c r="R2136" s="207"/>
      <c r="S2136" s="207"/>
      <c r="T2136" s="207"/>
      <c r="U2136" s="207"/>
      <c r="V2136" s="207"/>
      <c r="W2136" s="207"/>
      <c r="X2136" s="207"/>
      <c r="Y2136" s="207"/>
      <c r="Z2136" s="207"/>
      <c r="AA2136" s="207"/>
      <c r="AB2136" s="207"/>
      <c r="AC2136" s="207"/>
      <c r="AD2136" s="207"/>
      <c r="AE2136" s="207"/>
      <c r="AF2136" s="207"/>
    </row>
    <row r="2139" spans="2:32" ht="15" customHeight="1" x14ac:dyDescent="0.25">
      <c r="B2139" s="207"/>
      <c r="C2139" s="207"/>
      <c r="D2139" s="207"/>
      <c r="E2139" s="207"/>
      <c r="F2139" s="207"/>
      <c r="G2139" s="207"/>
      <c r="H2139" s="207"/>
      <c r="I2139" s="207"/>
      <c r="J2139" s="207"/>
      <c r="K2139" s="207"/>
      <c r="L2139" s="207"/>
      <c r="M2139" s="207"/>
      <c r="N2139" s="207"/>
      <c r="O2139" s="207"/>
      <c r="P2139" s="207"/>
      <c r="Q2139" s="207"/>
      <c r="R2139" s="207"/>
      <c r="S2139" s="207"/>
      <c r="T2139" s="207"/>
      <c r="U2139" s="207"/>
      <c r="V2139" s="207"/>
      <c r="W2139" s="207"/>
      <c r="X2139" s="207"/>
      <c r="Y2139" s="207"/>
      <c r="Z2139" s="207"/>
      <c r="AA2139" s="207"/>
      <c r="AB2139" s="207"/>
      <c r="AC2139" s="207"/>
      <c r="AD2139" s="207"/>
      <c r="AE2139" s="207"/>
      <c r="AF2139" s="207"/>
    </row>
    <row r="2140" spans="2:32" ht="15" customHeight="1" x14ac:dyDescent="0.25">
      <c r="B2140" s="295"/>
      <c r="C2140" s="295"/>
      <c r="D2140" s="295"/>
      <c r="E2140" s="295"/>
      <c r="F2140" s="295"/>
      <c r="G2140" s="295"/>
      <c r="H2140" s="295"/>
      <c r="I2140" s="295"/>
      <c r="J2140" s="295"/>
      <c r="K2140" s="295"/>
      <c r="L2140" s="295"/>
      <c r="M2140" s="295"/>
      <c r="N2140" s="295"/>
      <c r="O2140" s="295"/>
      <c r="P2140" s="295"/>
      <c r="Q2140" s="295"/>
      <c r="R2140" s="295"/>
      <c r="S2140" s="295"/>
      <c r="T2140" s="295"/>
      <c r="U2140" s="295"/>
      <c r="V2140" s="295"/>
      <c r="W2140" s="295"/>
      <c r="X2140" s="295"/>
      <c r="Y2140" s="295"/>
      <c r="Z2140" s="295"/>
      <c r="AA2140" s="295"/>
      <c r="AB2140" s="295"/>
      <c r="AC2140" s="295"/>
      <c r="AD2140" s="295"/>
      <c r="AE2140" s="295"/>
      <c r="AF2140" s="295"/>
    </row>
    <row r="2144" spans="2:32" ht="15" customHeight="1" x14ac:dyDescent="0.25">
      <c r="B2144" s="207"/>
      <c r="C2144" s="207"/>
      <c r="D2144" s="207"/>
      <c r="E2144" s="207"/>
      <c r="F2144" s="207"/>
      <c r="G2144" s="207"/>
      <c r="H2144" s="207"/>
      <c r="I2144" s="207"/>
      <c r="J2144" s="207"/>
      <c r="K2144" s="207"/>
      <c r="L2144" s="207"/>
      <c r="M2144" s="207"/>
      <c r="N2144" s="207"/>
      <c r="O2144" s="207"/>
      <c r="P2144" s="207"/>
      <c r="Q2144" s="207"/>
      <c r="R2144" s="207"/>
      <c r="S2144" s="207"/>
      <c r="T2144" s="207"/>
      <c r="U2144" s="207"/>
      <c r="V2144" s="207"/>
      <c r="W2144" s="207"/>
      <c r="X2144" s="207"/>
      <c r="Y2144" s="207"/>
      <c r="Z2144" s="207"/>
      <c r="AA2144" s="207"/>
      <c r="AB2144" s="207"/>
      <c r="AC2144" s="207"/>
      <c r="AD2144" s="207"/>
      <c r="AE2144" s="207"/>
      <c r="AF2144" s="207"/>
    </row>
    <row r="2230" spans="2:32" ht="15" customHeight="1" x14ac:dyDescent="0.25">
      <c r="B2230" s="207"/>
      <c r="C2230" s="207"/>
      <c r="D2230" s="207"/>
      <c r="E2230" s="207"/>
      <c r="F2230" s="207"/>
      <c r="G2230" s="207"/>
      <c r="H2230" s="207"/>
      <c r="I2230" s="207"/>
      <c r="J2230" s="207"/>
      <c r="K2230" s="207"/>
      <c r="L2230" s="207"/>
      <c r="M2230" s="207"/>
      <c r="N2230" s="207"/>
      <c r="O2230" s="207"/>
      <c r="P2230" s="207"/>
      <c r="Q2230" s="207"/>
      <c r="R2230" s="207"/>
      <c r="S2230" s="207"/>
      <c r="T2230" s="207"/>
      <c r="U2230" s="207"/>
      <c r="V2230" s="207"/>
      <c r="W2230" s="207"/>
      <c r="X2230" s="207"/>
      <c r="Y2230" s="207"/>
      <c r="Z2230" s="207"/>
      <c r="AA2230" s="207"/>
      <c r="AB2230" s="207"/>
      <c r="AC2230" s="207"/>
      <c r="AD2230" s="207"/>
      <c r="AE2230" s="207"/>
      <c r="AF2230" s="207"/>
    </row>
    <row r="2236" spans="2:32" ht="15" customHeight="1" x14ac:dyDescent="0.25">
      <c r="B2236" s="207"/>
      <c r="C2236" s="207"/>
      <c r="D2236" s="207"/>
      <c r="E2236" s="207"/>
      <c r="F2236" s="207"/>
      <c r="G2236" s="207"/>
      <c r="H2236" s="207"/>
      <c r="I2236" s="207"/>
      <c r="J2236" s="207"/>
      <c r="K2236" s="207"/>
      <c r="L2236" s="207"/>
      <c r="M2236" s="207"/>
      <c r="N2236" s="207"/>
      <c r="O2236" s="207"/>
      <c r="P2236" s="207"/>
      <c r="Q2236" s="207"/>
      <c r="R2236" s="207"/>
      <c r="S2236" s="207"/>
      <c r="T2236" s="207"/>
      <c r="U2236" s="207"/>
      <c r="V2236" s="207"/>
      <c r="W2236" s="207"/>
      <c r="X2236" s="207"/>
      <c r="Y2236" s="207"/>
      <c r="Z2236" s="207"/>
      <c r="AA2236" s="207"/>
      <c r="AB2236" s="207"/>
      <c r="AC2236" s="207"/>
      <c r="AD2236" s="207"/>
      <c r="AE2236" s="207"/>
      <c r="AF2236" s="207"/>
    </row>
    <row r="2239" spans="2:32" ht="15" customHeight="1" x14ac:dyDescent="0.25">
      <c r="B2239" s="207"/>
      <c r="C2239" s="207"/>
      <c r="D2239" s="207"/>
      <c r="E2239" s="207"/>
      <c r="F2239" s="207"/>
      <c r="G2239" s="207"/>
      <c r="H2239" s="207"/>
      <c r="I2239" s="207"/>
      <c r="J2239" s="207"/>
      <c r="K2239" s="207"/>
      <c r="L2239" s="207"/>
      <c r="M2239" s="207"/>
      <c r="N2239" s="207"/>
      <c r="O2239" s="207"/>
      <c r="P2239" s="207"/>
      <c r="Q2239" s="207"/>
      <c r="R2239" s="207"/>
      <c r="S2239" s="207"/>
      <c r="T2239" s="207"/>
      <c r="U2239" s="207"/>
      <c r="V2239" s="207"/>
      <c r="W2239" s="207"/>
      <c r="X2239" s="207"/>
      <c r="Y2239" s="207"/>
      <c r="Z2239" s="207"/>
      <c r="AA2239" s="207"/>
      <c r="AB2239" s="207"/>
      <c r="AC2239" s="207"/>
      <c r="AD2239" s="207"/>
      <c r="AE2239" s="207"/>
      <c r="AF2239" s="207"/>
    </row>
    <row r="2240" spans="2:32" ht="15" customHeight="1" x14ac:dyDescent="0.25">
      <c r="B2240" s="295"/>
      <c r="C2240" s="295"/>
      <c r="D2240" s="295"/>
      <c r="E2240" s="295"/>
      <c r="F2240" s="295"/>
      <c r="G2240" s="295"/>
      <c r="H2240" s="295"/>
      <c r="I2240" s="295"/>
      <c r="J2240" s="295"/>
      <c r="K2240" s="295"/>
      <c r="L2240" s="295"/>
      <c r="M2240" s="295"/>
      <c r="N2240" s="295"/>
      <c r="O2240" s="295"/>
      <c r="P2240" s="295"/>
      <c r="Q2240" s="295"/>
      <c r="R2240" s="295"/>
      <c r="S2240" s="295"/>
      <c r="T2240" s="295"/>
      <c r="U2240" s="295"/>
      <c r="V2240" s="295"/>
      <c r="W2240" s="295"/>
      <c r="X2240" s="295"/>
      <c r="Y2240" s="295"/>
      <c r="Z2240" s="295"/>
      <c r="AA2240" s="295"/>
      <c r="AB2240" s="295"/>
      <c r="AC2240" s="295"/>
      <c r="AD2240" s="295"/>
      <c r="AE2240" s="295"/>
      <c r="AF2240" s="295"/>
    </row>
    <row r="2339" spans="2:32" ht="15" customHeight="1" x14ac:dyDescent="0.25">
      <c r="B2339" s="207"/>
      <c r="C2339" s="207"/>
      <c r="D2339" s="207"/>
      <c r="E2339" s="207"/>
      <c r="F2339" s="207"/>
      <c r="G2339" s="207"/>
      <c r="H2339" s="207"/>
      <c r="I2339" s="207"/>
      <c r="J2339" s="207"/>
      <c r="K2339" s="207"/>
      <c r="L2339" s="207"/>
      <c r="M2339" s="207"/>
      <c r="N2339" s="207"/>
      <c r="O2339" s="207"/>
      <c r="P2339" s="207"/>
      <c r="Q2339" s="207"/>
      <c r="R2339" s="207"/>
      <c r="S2339" s="207"/>
      <c r="T2339" s="207"/>
      <c r="U2339" s="207"/>
      <c r="V2339" s="207"/>
      <c r="W2339" s="207"/>
      <c r="X2339" s="207"/>
      <c r="Y2339" s="207"/>
      <c r="Z2339" s="207"/>
      <c r="AA2339" s="207"/>
      <c r="AB2339" s="207"/>
      <c r="AC2339" s="207"/>
      <c r="AD2339" s="207"/>
      <c r="AE2339" s="207"/>
      <c r="AF2339" s="207"/>
    </row>
    <row r="2340" spans="2:32" ht="15" customHeight="1" x14ac:dyDescent="0.25">
      <c r="B2340" s="295"/>
      <c r="C2340" s="295"/>
      <c r="D2340" s="295"/>
      <c r="E2340" s="295"/>
      <c r="F2340" s="295"/>
      <c r="G2340" s="295"/>
      <c r="H2340" s="295"/>
      <c r="I2340" s="295"/>
      <c r="J2340" s="295"/>
      <c r="K2340" s="295"/>
      <c r="L2340" s="295"/>
      <c r="M2340" s="295"/>
      <c r="N2340" s="295"/>
      <c r="O2340" s="295"/>
      <c r="P2340" s="295"/>
      <c r="Q2340" s="295"/>
      <c r="R2340" s="295"/>
      <c r="S2340" s="295"/>
      <c r="T2340" s="295"/>
      <c r="U2340" s="295"/>
      <c r="V2340" s="295"/>
      <c r="W2340" s="295"/>
      <c r="X2340" s="295"/>
      <c r="Y2340" s="295"/>
      <c r="Z2340" s="295"/>
      <c r="AA2340" s="295"/>
      <c r="AB2340" s="295"/>
      <c r="AC2340" s="295"/>
      <c r="AD2340" s="295"/>
      <c r="AE2340" s="295"/>
      <c r="AF2340" s="295"/>
    </row>
    <row r="2440" spans="2:34" ht="15" customHeight="1" x14ac:dyDescent="0.25">
      <c r="B2440" s="298"/>
      <c r="C2440" s="298"/>
      <c r="D2440" s="298"/>
      <c r="E2440" s="298"/>
      <c r="F2440" s="298"/>
      <c r="G2440" s="298"/>
      <c r="H2440" s="298"/>
      <c r="I2440" s="298"/>
      <c r="J2440" s="298"/>
      <c r="K2440" s="298"/>
      <c r="L2440" s="298"/>
      <c r="M2440" s="298"/>
      <c r="N2440" s="298"/>
      <c r="O2440" s="298"/>
      <c r="P2440" s="298"/>
      <c r="Q2440" s="298"/>
      <c r="R2440" s="298"/>
      <c r="S2440" s="298"/>
      <c r="T2440" s="298"/>
      <c r="U2440" s="298"/>
      <c r="V2440" s="298"/>
      <c r="W2440" s="298"/>
      <c r="X2440" s="298"/>
      <c r="Y2440" s="298"/>
      <c r="Z2440" s="298"/>
      <c r="AA2440" s="298"/>
      <c r="AB2440" s="298"/>
      <c r="AC2440" s="298"/>
      <c r="AD2440" s="298"/>
      <c r="AE2440" s="298"/>
      <c r="AF2440" s="298"/>
      <c r="AG2440" s="298"/>
      <c r="AH2440" s="298"/>
    </row>
    <row r="2540" spans="2:34" ht="15" customHeight="1" x14ac:dyDescent="0.25">
      <c r="B2540" s="298"/>
      <c r="C2540" s="298"/>
      <c r="D2540" s="298"/>
      <c r="E2540" s="298"/>
      <c r="F2540" s="298"/>
      <c r="G2540" s="298"/>
      <c r="H2540" s="298"/>
      <c r="I2540" s="298"/>
      <c r="J2540" s="298"/>
      <c r="K2540" s="298"/>
      <c r="L2540" s="298"/>
      <c r="M2540" s="298"/>
      <c r="N2540" s="298"/>
      <c r="O2540" s="298"/>
      <c r="P2540" s="298"/>
      <c r="Q2540" s="298"/>
      <c r="R2540" s="298"/>
      <c r="S2540" s="298"/>
      <c r="T2540" s="298"/>
      <c r="U2540" s="298"/>
      <c r="V2540" s="298"/>
      <c r="W2540" s="298"/>
      <c r="X2540" s="298"/>
      <c r="Y2540" s="298"/>
      <c r="Z2540" s="298"/>
      <c r="AA2540" s="298"/>
      <c r="AB2540" s="298"/>
      <c r="AC2540" s="298"/>
      <c r="AD2540" s="298"/>
      <c r="AE2540" s="298"/>
      <c r="AF2540" s="298"/>
      <c r="AG2540" s="298"/>
      <c r="AH2540" s="298"/>
    </row>
  </sheetData>
  <mergeCells count="24">
    <mergeCell ref="B80:AG80"/>
    <mergeCell ref="B88:AF88"/>
    <mergeCell ref="B213:AF213"/>
    <mergeCell ref="B379:AF379"/>
    <mergeCell ref="B496:AF496"/>
    <mergeCell ref="B648:AF648"/>
    <mergeCell ref="B748:AF748"/>
    <mergeCell ref="B839:AF839"/>
    <mergeCell ref="B910:AF910"/>
    <mergeCell ref="B1005:AF1005"/>
    <mergeCell ref="B1422:AF1422"/>
    <mergeCell ref="B1155:AF1155"/>
    <mergeCell ref="B1327:AF1327"/>
    <mergeCell ref="B2540:AH2540"/>
    <mergeCell ref="B2440:AH2440"/>
    <mergeCell ref="B2140:AF2140"/>
    <mergeCell ref="B2240:AF2240"/>
    <mergeCell ref="B2340:AF2340"/>
    <mergeCell ref="B2040:AF2040"/>
    <mergeCell ref="B1540:AF1540"/>
    <mergeCell ref="B1640:AF1640"/>
    <mergeCell ref="B1740:AF1740"/>
    <mergeCell ref="B1840:AF1840"/>
    <mergeCell ref="B1940:AF1940"/>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DF60-FD5A-4C54-9EDD-339542AD61AC}">
  <dimension ref="A1:AJ43"/>
  <sheetViews>
    <sheetView workbookViewId="0">
      <selection sqref="A1:XFD1048576"/>
    </sheetView>
  </sheetViews>
  <sheetFormatPr defaultRowHeight="15" x14ac:dyDescent="0.25"/>
  <sheetData>
    <row r="1" spans="1:35" x14ac:dyDescent="0.25">
      <c r="A1" t="s">
        <v>797</v>
      </c>
    </row>
    <row r="2" spans="1:35" x14ac:dyDescent="0.25">
      <c r="A2" t="s">
        <v>876</v>
      </c>
    </row>
    <row r="3" spans="1:35" x14ac:dyDescent="0.25">
      <c r="A3" t="s">
        <v>877</v>
      </c>
    </row>
    <row r="4" spans="1:35" x14ac:dyDescent="0.25">
      <c r="A4" t="s">
        <v>798</v>
      </c>
    </row>
    <row r="5" spans="1:35" x14ac:dyDescent="0.2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868</v>
      </c>
    </row>
    <row r="8" spans="1:35" x14ac:dyDescent="0.25">
      <c r="A8" t="s">
        <v>126</v>
      </c>
    </row>
    <row r="9" spans="1:35" x14ac:dyDescent="0.25">
      <c r="A9" t="s">
        <v>717</v>
      </c>
    </row>
    <row r="10" spans="1:35" x14ac:dyDescent="0.25">
      <c r="A10" t="s">
        <v>802</v>
      </c>
      <c r="B10" t="s">
        <v>878</v>
      </c>
      <c r="C10" t="s">
        <v>879</v>
      </c>
      <c r="D10" t="s">
        <v>803</v>
      </c>
      <c r="F10">
        <v>11.391961</v>
      </c>
      <c r="G10">
        <v>11.911623000000001</v>
      </c>
      <c r="H10">
        <v>12.286136000000001</v>
      </c>
      <c r="I10">
        <v>12.405836000000001</v>
      </c>
      <c r="J10">
        <v>12.564268</v>
      </c>
      <c r="K10">
        <v>12.638444</v>
      </c>
      <c r="L10">
        <v>12.756741999999999</v>
      </c>
      <c r="M10">
        <v>12.72641</v>
      </c>
      <c r="N10">
        <v>12.711926999999999</v>
      </c>
      <c r="O10">
        <v>12.640687</v>
      </c>
      <c r="P10">
        <v>12.643459</v>
      </c>
      <c r="Q10">
        <v>12.650594</v>
      </c>
      <c r="R10">
        <v>12.649630999999999</v>
      </c>
      <c r="S10">
        <v>12.664894</v>
      </c>
      <c r="T10">
        <v>12.608809000000001</v>
      </c>
      <c r="U10">
        <v>12.553323000000001</v>
      </c>
      <c r="V10">
        <v>12.463748000000001</v>
      </c>
      <c r="W10">
        <v>12.381916</v>
      </c>
      <c r="X10">
        <v>12.31338</v>
      </c>
      <c r="Y10">
        <v>12.207516</v>
      </c>
      <c r="Z10">
        <v>12.241076</v>
      </c>
      <c r="AA10">
        <v>12.313478999999999</v>
      </c>
      <c r="AB10">
        <v>12.393143</v>
      </c>
      <c r="AC10">
        <v>12.397959999999999</v>
      </c>
      <c r="AD10">
        <v>12.389208</v>
      </c>
      <c r="AE10">
        <v>12.286963</v>
      </c>
      <c r="AF10">
        <v>12.299671999999999</v>
      </c>
      <c r="AG10">
        <v>12.441811</v>
      </c>
      <c r="AH10">
        <v>12.510002</v>
      </c>
      <c r="AI10" s="98">
        <v>3.0000000000000001E-3</v>
      </c>
    </row>
    <row r="11" spans="1:35" x14ac:dyDescent="0.25">
      <c r="A11" t="s">
        <v>804</v>
      </c>
      <c r="B11" t="s">
        <v>880</v>
      </c>
      <c r="C11" t="s">
        <v>881</v>
      </c>
      <c r="D11" t="s">
        <v>803</v>
      </c>
      <c r="F11">
        <v>9.5885540000000002</v>
      </c>
      <c r="G11">
        <v>10.055934000000001</v>
      </c>
      <c r="H11">
        <v>10.358483</v>
      </c>
      <c r="I11">
        <v>10.399044</v>
      </c>
      <c r="J11">
        <v>10.477204</v>
      </c>
      <c r="K11">
        <v>10.4938</v>
      </c>
      <c r="L11">
        <v>10.500588</v>
      </c>
      <c r="M11">
        <v>10.464238</v>
      </c>
      <c r="N11">
        <v>10.505914000000001</v>
      </c>
      <c r="O11">
        <v>10.499349</v>
      </c>
      <c r="P11">
        <v>10.566034999999999</v>
      </c>
      <c r="Q11">
        <v>10.619910000000001</v>
      </c>
      <c r="R11">
        <v>10.638350000000001</v>
      </c>
      <c r="S11">
        <v>10.668874000000001</v>
      </c>
      <c r="T11">
        <v>10.704992000000001</v>
      </c>
      <c r="U11">
        <v>10.735191</v>
      </c>
      <c r="V11">
        <v>10.759776</v>
      </c>
      <c r="W11">
        <v>10.788214</v>
      </c>
      <c r="X11">
        <v>10.798835</v>
      </c>
      <c r="Y11">
        <v>10.850989</v>
      </c>
      <c r="Z11">
        <v>10.894672999999999</v>
      </c>
      <c r="AA11">
        <v>10.890307999999999</v>
      </c>
      <c r="AB11">
        <v>10.938000000000001</v>
      </c>
      <c r="AC11">
        <v>10.994806000000001</v>
      </c>
      <c r="AD11">
        <v>11.054777</v>
      </c>
      <c r="AE11">
        <v>11.106519</v>
      </c>
      <c r="AF11">
        <v>11.092962999999999</v>
      </c>
      <c r="AG11">
        <v>11.133082</v>
      </c>
      <c r="AH11">
        <v>11.17417</v>
      </c>
      <c r="AI11" s="98">
        <v>5.0000000000000001E-3</v>
      </c>
    </row>
    <row r="12" spans="1:35" x14ac:dyDescent="0.25">
      <c r="A12" t="s">
        <v>805</v>
      </c>
      <c r="B12" t="s">
        <v>882</v>
      </c>
      <c r="C12" t="s">
        <v>883</v>
      </c>
      <c r="D12" t="s">
        <v>803</v>
      </c>
      <c r="F12">
        <v>0.17188800000000001</v>
      </c>
      <c r="G12">
        <v>0.22576399999999999</v>
      </c>
      <c r="H12">
        <v>0.242261</v>
      </c>
      <c r="I12">
        <v>0.25711800000000001</v>
      </c>
      <c r="J12">
        <v>0.26454800000000001</v>
      </c>
      <c r="K12">
        <v>0.26898100000000003</v>
      </c>
      <c r="L12">
        <v>0.27247700000000002</v>
      </c>
      <c r="M12">
        <v>0.27371699999999999</v>
      </c>
      <c r="N12">
        <v>0.27545199999999997</v>
      </c>
      <c r="O12">
        <v>0.27702199999999999</v>
      </c>
      <c r="P12">
        <v>0.279275</v>
      </c>
      <c r="Q12">
        <v>0.27875299999999997</v>
      </c>
      <c r="R12">
        <v>0.278364</v>
      </c>
      <c r="S12">
        <v>0.27689000000000002</v>
      </c>
      <c r="T12">
        <v>0.275561</v>
      </c>
      <c r="U12">
        <v>0.27396799999999999</v>
      </c>
      <c r="V12">
        <v>0.271229</v>
      </c>
      <c r="W12">
        <v>0.26994099999999999</v>
      </c>
      <c r="X12">
        <v>0.26982600000000001</v>
      </c>
      <c r="Y12">
        <v>0.26937499999999998</v>
      </c>
      <c r="Z12">
        <v>0.271509</v>
      </c>
      <c r="AA12">
        <v>0.27307199999999998</v>
      </c>
      <c r="AB12">
        <v>0.28427999999999998</v>
      </c>
      <c r="AC12">
        <v>0.28966599999999998</v>
      </c>
      <c r="AD12">
        <v>0.29224800000000001</v>
      </c>
      <c r="AE12">
        <v>0.29572799999999999</v>
      </c>
      <c r="AF12">
        <v>0.29759000000000002</v>
      </c>
      <c r="AG12">
        <v>0.29797699999999999</v>
      </c>
      <c r="AH12">
        <v>0.29855100000000001</v>
      </c>
      <c r="AI12" s="98">
        <v>0.02</v>
      </c>
    </row>
    <row r="13" spans="1:35" x14ac:dyDescent="0.25">
      <c r="A13" t="s">
        <v>806</v>
      </c>
      <c r="B13" t="s">
        <v>884</v>
      </c>
      <c r="C13" t="s">
        <v>885</v>
      </c>
      <c r="D13" t="s">
        <v>803</v>
      </c>
      <c r="F13">
        <v>1.383148</v>
      </c>
      <c r="G13">
        <v>1.3939710000000001</v>
      </c>
      <c r="H13">
        <v>1.4910829999999999</v>
      </c>
      <c r="I13">
        <v>1.4972380000000001</v>
      </c>
      <c r="J13">
        <v>1.510162</v>
      </c>
      <c r="K13">
        <v>1.5066600000000001</v>
      </c>
      <c r="L13">
        <v>1.4981640000000001</v>
      </c>
      <c r="M13">
        <v>1.486872</v>
      </c>
      <c r="N13">
        <v>1.483546</v>
      </c>
      <c r="O13">
        <v>1.477908</v>
      </c>
      <c r="P13">
        <v>1.475312</v>
      </c>
      <c r="Q13">
        <v>1.480861</v>
      </c>
      <c r="R13">
        <v>1.4801340000000001</v>
      </c>
      <c r="S13">
        <v>1.489117</v>
      </c>
      <c r="T13">
        <v>1.508624</v>
      </c>
      <c r="U13">
        <v>1.520391</v>
      </c>
      <c r="V13">
        <v>1.5281750000000001</v>
      </c>
      <c r="W13">
        <v>1.5370550000000001</v>
      </c>
      <c r="X13">
        <v>1.546359</v>
      </c>
      <c r="Y13">
        <v>1.552486</v>
      </c>
      <c r="Z13">
        <v>1.5626739999999999</v>
      </c>
      <c r="AA13">
        <v>1.57283</v>
      </c>
      <c r="AB13">
        <v>1.578892</v>
      </c>
      <c r="AC13">
        <v>1.5883229999999999</v>
      </c>
      <c r="AD13">
        <v>1.60924</v>
      </c>
      <c r="AE13">
        <v>1.6261810000000001</v>
      </c>
      <c r="AF13">
        <v>1.64815</v>
      </c>
      <c r="AG13">
        <v>1.6753830000000001</v>
      </c>
      <c r="AH13">
        <v>1.6977990000000001</v>
      </c>
      <c r="AI13" s="98">
        <v>7.0000000000000001E-3</v>
      </c>
    </row>
    <row r="14" spans="1:35" x14ac:dyDescent="0.25">
      <c r="A14" t="s">
        <v>807</v>
      </c>
      <c r="B14" t="s">
        <v>886</v>
      </c>
      <c r="C14" t="s">
        <v>887</v>
      </c>
      <c r="D14" t="s">
        <v>803</v>
      </c>
      <c r="F14">
        <v>0.52672200000000002</v>
      </c>
      <c r="G14">
        <v>0.51117100000000004</v>
      </c>
      <c r="H14">
        <v>0.41799599999999998</v>
      </c>
      <c r="I14">
        <v>0.43217699999999998</v>
      </c>
      <c r="J14">
        <v>0.439193</v>
      </c>
      <c r="K14">
        <v>0.44259599999999999</v>
      </c>
      <c r="L14">
        <v>0.44938600000000001</v>
      </c>
      <c r="M14">
        <v>0.45603500000000002</v>
      </c>
      <c r="N14">
        <v>0.474379</v>
      </c>
      <c r="O14">
        <v>0.48058200000000001</v>
      </c>
      <c r="P14">
        <v>0.48591699999999999</v>
      </c>
      <c r="Q14">
        <v>0.49399599999999999</v>
      </c>
      <c r="R14">
        <v>0.50722100000000003</v>
      </c>
      <c r="S14">
        <v>0.52530699999999997</v>
      </c>
      <c r="T14">
        <v>0.53810599999999997</v>
      </c>
      <c r="U14">
        <v>0.54498899999999995</v>
      </c>
      <c r="V14">
        <v>0.55918699999999999</v>
      </c>
      <c r="W14">
        <v>0.57356200000000002</v>
      </c>
      <c r="X14">
        <v>0.593468</v>
      </c>
      <c r="Y14">
        <v>0.60889099999999996</v>
      </c>
      <c r="Z14">
        <v>0.61158699999999999</v>
      </c>
      <c r="AA14">
        <v>0.609151</v>
      </c>
      <c r="AB14">
        <v>0.59970599999999996</v>
      </c>
      <c r="AC14">
        <v>0.59114599999999995</v>
      </c>
      <c r="AD14">
        <v>0.57980799999999999</v>
      </c>
      <c r="AE14">
        <v>0.56974899999999995</v>
      </c>
      <c r="AF14">
        <v>0.55709399999999998</v>
      </c>
      <c r="AG14">
        <v>0.54962100000000003</v>
      </c>
      <c r="AH14">
        <v>0.53740699999999997</v>
      </c>
      <c r="AI14" s="98">
        <v>1E-3</v>
      </c>
    </row>
    <row r="15" spans="1:35" x14ac:dyDescent="0.25">
      <c r="A15" t="s">
        <v>808</v>
      </c>
      <c r="B15" t="s">
        <v>888</v>
      </c>
      <c r="C15" t="s">
        <v>889</v>
      </c>
      <c r="D15" t="s">
        <v>803</v>
      </c>
      <c r="F15">
        <v>5.3044130000000003</v>
      </c>
      <c r="G15">
        <v>5.6627210000000003</v>
      </c>
      <c r="H15">
        <v>5.683052</v>
      </c>
      <c r="I15">
        <v>5.6803299999999997</v>
      </c>
      <c r="J15">
        <v>5.6571629999999997</v>
      </c>
      <c r="K15">
        <v>5.6255199999999999</v>
      </c>
      <c r="L15">
        <v>5.596425</v>
      </c>
      <c r="M15">
        <v>5.5502320000000003</v>
      </c>
      <c r="N15">
        <v>5.5339359999999997</v>
      </c>
      <c r="O15">
        <v>5.5129479999999997</v>
      </c>
      <c r="P15">
        <v>5.4842019999999998</v>
      </c>
      <c r="Q15">
        <v>5.4770469999999998</v>
      </c>
      <c r="R15">
        <v>5.4611499999999999</v>
      </c>
      <c r="S15">
        <v>5.4234520000000002</v>
      </c>
      <c r="T15">
        <v>5.4030230000000001</v>
      </c>
      <c r="U15">
        <v>5.4030680000000002</v>
      </c>
      <c r="V15">
        <v>5.4030189999999996</v>
      </c>
      <c r="W15">
        <v>5.3940190000000001</v>
      </c>
      <c r="X15">
        <v>5.3706870000000002</v>
      </c>
      <c r="Y15">
        <v>5.3890719999999996</v>
      </c>
      <c r="Z15">
        <v>5.4129009999999997</v>
      </c>
      <c r="AA15">
        <v>5.4207580000000002</v>
      </c>
      <c r="AB15">
        <v>5.4398350000000004</v>
      </c>
      <c r="AC15">
        <v>5.4736710000000004</v>
      </c>
      <c r="AD15">
        <v>5.4990670000000001</v>
      </c>
      <c r="AE15">
        <v>5.5072679999999998</v>
      </c>
      <c r="AF15">
        <v>5.4959340000000001</v>
      </c>
      <c r="AG15">
        <v>5.510453</v>
      </c>
      <c r="AH15">
        <v>5.5125590000000004</v>
      </c>
      <c r="AI15" s="98">
        <v>1E-3</v>
      </c>
    </row>
    <row r="16" spans="1:35" x14ac:dyDescent="0.25">
      <c r="A16" t="s">
        <v>809</v>
      </c>
      <c r="B16" t="s">
        <v>890</v>
      </c>
      <c r="C16" t="s">
        <v>891</v>
      </c>
      <c r="D16" t="s">
        <v>803</v>
      </c>
      <c r="F16">
        <v>0.79108800000000001</v>
      </c>
      <c r="G16">
        <v>0.82060500000000003</v>
      </c>
      <c r="H16">
        <v>0.901864</v>
      </c>
      <c r="I16">
        <v>0.91389799999999999</v>
      </c>
      <c r="J16">
        <v>0.94774199999999997</v>
      </c>
      <c r="K16">
        <v>0.95677999999999996</v>
      </c>
      <c r="L16">
        <v>0.95888899999999999</v>
      </c>
      <c r="M16">
        <v>0.96229399999999998</v>
      </c>
      <c r="N16">
        <v>0.96433500000000005</v>
      </c>
      <c r="O16">
        <v>0.96512699999999996</v>
      </c>
      <c r="P16">
        <v>1.0055400000000001</v>
      </c>
      <c r="Q16">
        <v>1.0246599999999999</v>
      </c>
      <c r="R16">
        <v>1.0344530000000001</v>
      </c>
      <c r="S16">
        <v>1.0449820000000001</v>
      </c>
      <c r="T16">
        <v>1.0544480000000001</v>
      </c>
      <c r="U16">
        <v>1.0661940000000001</v>
      </c>
      <c r="V16">
        <v>1.0766880000000001</v>
      </c>
      <c r="W16">
        <v>1.093658</v>
      </c>
      <c r="X16">
        <v>1.1022970000000001</v>
      </c>
      <c r="Y16">
        <v>1.1076900000000001</v>
      </c>
      <c r="Z16">
        <v>1.1064160000000001</v>
      </c>
      <c r="AA16">
        <v>1.109191</v>
      </c>
      <c r="AB16">
        <v>1.14141</v>
      </c>
      <c r="AC16">
        <v>1.152717</v>
      </c>
      <c r="AD16">
        <v>1.1558200000000001</v>
      </c>
      <c r="AE16">
        <v>1.1608830000000001</v>
      </c>
      <c r="AF16">
        <v>1.1644909999999999</v>
      </c>
      <c r="AG16">
        <v>1.169268</v>
      </c>
      <c r="AH16">
        <v>1.175559</v>
      </c>
      <c r="AI16" s="98">
        <v>1.4E-2</v>
      </c>
    </row>
    <row r="17" spans="1:36" x14ac:dyDescent="0.25">
      <c r="A17" t="s">
        <v>810</v>
      </c>
      <c r="B17" t="s">
        <v>892</v>
      </c>
      <c r="C17" t="s">
        <v>893</v>
      </c>
      <c r="D17" t="s">
        <v>803</v>
      </c>
      <c r="F17">
        <v>1.1107400000000001</v>
      </c>
      <c r="G17">
        <v>1.1749799999999999</v>
      </c>
      <c r="H17">
        <v>1.346333</v>
      </c>
      <c r="I17">
        <v>1.3446689999999999</v>
      </c>
      <c r="J17">
        <v>1.383713</v>
      </c>
      <c r="K17">
        <v>1.41899</v>
      </c>
      <c r="L17">
        <v>1.4511179999999999</v>
      </c>
      <c r="M17">
        <v>1.462647</v>
      </c>
      <c r="N17">
        <v>1.503288</v>
      </c>
      <c r="O17">
        <v>1.516634</v>
      </c>
      <c r="P17">
        <v>1.567483</v>
      </c>
      <c r="Q17">
        <v>1.601777</v>
      </c>
      <c r="R17">
        <v>1.6215310000000001</v>
      </c>
      <c r="S17">
        <v>1.6656820000000001</v>
      </c>
      <c r="T17">
        <v>1.6944129999999999</v>
      </c>
      <c r="U17">
        <v>1.707527</v>
      </c>
      <c r="V17">
        <v>1.7144219999999999</v>
      </c>
      <c r="W17">
        <v>1.7225600000000001</v>
      </c>
      <c r="X17">
        <v>1.728105</v>
      </c>
      <c r="Y17">
        <v>1.7445600000000001</v>
      </c>
      <c r="Z17">
        <v>1.7608250000000001</v>
      </c>
      <c r="AA17">
        <v>1.745668</v>
      </c>
      <c r="AB17">
        <v>1.7411620000000001</v>
      </c>
      <c r="AC17">
        <v>1.752758</v>
      </c>
      <c r="AD17">
        <v>1.775987</v>
      </c>
      <c r="AE17">
        <v>1.807755</v>
      </c>
      <c r="AF17">
        <v>1.7942469999999999</v>
      </c>
      <c r="AG17">
        <v>1.799285</v>
      </c>
      <c r="AH17">
        <v>1.824435</v>
      </c>
      <c r="AI17" s="98">
        <v>1.7999999999999999E-2</v>
      </c>
    </row>
    <row r="18" spans="1:36" x14ac:dyDescent="0.25">
      <c r="A18" t="s">
        <v>811</v>
      </c>
      <c r="B18" t="s">
        <v>894</v>
      </c>
      <c r="C18" t="s">
        <v>895</v>
      </c>
      <c r="D18" t="s">
        <v>803</v>
      </c>
      <c r="F18">
        <v>0.30055300000000001</v>
      </c>
      <c r="G18">
        <v>0.26672299999999999</v>
      </c>
      <c r="H18">
        <v>0.275893</v>
      </c>
      <c r="I18">
        <v>0.27361600000000003</v>
      </c>
      <c r="J18">
        <v>0.27468300000000001</v>
      </c>
      <c r="K18">
        <v>0.27427400000000002</v>
      </c>
      <c r="L18">
        <v>0.27412999999999998</v>
      </c>
      <c r="M18">
        <v>0.27244099999999999</v>
      </c>
      <c r="N18">
        <v>0.27097900000000003</v>
      </c>
      <c r="O18">
        <v>0.26912799999999998</v>
      </c>
      <c r="P18">
        <v>0.26830599999999999</v>
      </c>
      <c r="Q18">
        <v>0.26281599999999999</v>
      </c>
      <c r="R18">
        <v>0.255498</v>
      </c>
      <c r="S18">
        <v>0.24344299999999999</v>
      </c>
      <c r="T18">
        <v>0.23081699999999999</v>
      </c>
      <c r="U18">
        <v>0.219053</v>
      </c>
      <c r="V18">
        <v>0.20705599999999999</v>
      </c>
      <c r="W18">
        <v>0.19741900000000001</v>
      </c>
      <c r="X18">
        <v>0.18809200000000001</v>
      </c>
      <c r="Y18">
        <v>0.17891599999999999</v>
      </c>
      <c r="Z18">
        <v>0.16876099999999999</v>
      </c>
      <c r="AA18">
        <v>0.159638</v>
      </c>
      <c r="AB18">
        <v>0.15271599999999999</v>
      </c>
      <c r="AC18">
        <v>0.14652599999999999</v>
      </c>
      <c r="AD18">
        <v>0.14260700000000001</v>
      </c>
      <c r="AE18">
        <v>0.13895399999999999</v>
      </c>
      <c r="AF18">
        <v>0.135458</v>
      </c>
      <c r="AG18">
        <v>0.13109499999999999</v>
      </c>
      <c r="AH18">
        <v>0.12786</v>
      </c>
      <c r="AI18" s="98">
        <v>-0.03</v>
      </c>
    </row>
    <row r="19" spans="1:36" x14ac:dyDescent="0.25">
      <c r="A19" t="s">
        <v>812</v>
      </c>
      <c r="B19" t="s">
        <v>896</v>
      </c>
      <c r="C19" t="s">
        <v>897</v>
      </c>
      <c r="D19" t="s">
        <v>803</v>
      </c>
      <c r="F19">
        <v>1.803407</v>
      </c>
      <c r="G19">
        <v>1.855688</v>
      </c>
      <c r="H19">
        <v>1.9276530000000001</v>
      </c>
      <c r="I19">
        <v>2.006793</v>
      </c>
      <c r="J19">
        <v>2.0870639999999998</v>
      </c>
      <c r="K19">
        <v>2.144644</v>
      </c>
      <c r="L19">
        <v>2.2561529999999999</v>
      </c>
      <c r="M19">
        <v>2.2621720000000001</v>
      </c>
      <c r="N19">
        <v>2.206013</v>
      </c>
      <c r="O19">
        <v>2.1413380000000002</v>
      </c>
      <c r="P19">
        <v>2.0774240000000002</v>
      </c>
      <c r="Q19">
        <v>2.0306829999999998</v>
      </c>
      <c r="R19">
        <v>2.0112809999999999</v>
      </c>
      <c r="S19">
        <v>1.996021</v>
      </c>
      <c r="T19">
        <v>1.903816</v>
      </c>
      <c r="U19">
        <v>1.8181309999999999</v>
      </c>
      <c r="V19">
        <v>1.7039709999999999</v>
      </c>
      <c r="W19">
        <v>1.593702</v>
      </c>
      <c r="X19">
        <v>1.514545</v>
      </c>
      <c r="Y19">
        <v>1.3565259999999999</v>
      </c>
      <c r="Z19">
        <v>1.3464020000000001</v>
      </c>
      <c r="AA19">
        <v>1.4231720000000001</v>
      </c>
      <c r="AB19">
        <v>1.4551430000000001</v>
      </c>
      <c r="AC19">
        <v>1.403154</v>
      </c>
      <c r="AD19">
        <v>1.3344309999999999</v>
      </c>
      <c r="AE19">
        <v>1.180445</v>
      </c>
      <c r="AF19">
        <v>1.206709</v>
      </c>
      <c r="AG19">
        <v>1.3087279999999999</v>
      </c>
      <c r="AH19">
        <v>1.3358319999999999</v>
      </c>
      <c r="AI19" s="98">
        <v>-1.0999999999999999E-2</v>
      </c>
    </row>
    <row r="20" spans="1:36" x14ac:dyDescent="0.25">
      <c r="A20" t="s">
        <v>813</v>
      </c>
      <c r="B20" t="s">
        <v>898</v>
      </c>
      <c r="C20" t="s">
        <v>899</v>
      </c>
      <c r="D20" t="s">
        <v>803</v>
      </c>
      <c r="F20">
        <v>1.769407</v>
      </c>
      <c r="G20">
        <v>1.822009</v>
      </c>
      <c r="H20">
        <v>1.906318</v>
      </c>
      <c r="I20">
        <v>1.9873620000000001</v>
      </c>
      <c r="J20">
        <v>2.0692119999999998</v>
      </c>
      <c r="K20">
        <v>2.1281219999999998</v>
      </c>
      <c r="L20">
        <v>2.121645</v>
      </c>
      <c r="M20">
        <v>2.1076549999999998</v>
      </c>
      <c r="N20">
        <v>2.019549</v>
      </c>
      <c r="O20">
        <v>1.944442</v>
      </c>
      <c r="P20">
        <v>1.8774139999999999</v>
      </c>
      <c r="Q20">
        <v>1.8275060000000001</v>
      </c>
      <c r="R20">
        <v>1.8038860000000001</v>
      </c>
      <c r="S20">
        <v>1.7932889999999999</v>
      </c>
      <c r="T20">
        <v>1.7003440000000001</v>
      </c>
      <c r="U20">
        <v>1.623243</v>
      </c>
      <c r="V20">
        <v>1.5266059999999999</v>
      </c>
      <c r="W20">
        <v>1.4028970000000001</v>
      </c>
      <c r="X20">
        <v>1.327631</v>
      </c>
      <c r="Y20">
        <v>1.157386</v>
      </c>
      <c r="Z20">
        <v>1.1489990000000001</v>
      </c>
      <c r="AA20">
        <v>1.2343280000000001</v>
      </c>
      <c r="AB20">
        <v>1.257517</v>
      </c>
      <c r="AC20">
        <v>1.1857709999999999</v>
      </c>
      <c r="AD20">
        <v>1.123478</v>
      </c>
      <c r="AE20">
        <v>0.98335300000000003</v>
      </c>
      <c r="AF20">
        <v>0.91574800000000001</v>
      </c>
      <c r="AG20">
        <v>1.012054</v>
      </c>
      <c r="AH20">
        <v>1.0609869999999999</v>
      </c>
      <c r="AI20" s="98">
        <v>-1.7999999999999999E-2</v>
      </c>
    </row>
    <row r="21" spans="1:36" x14ac:dyDescent="0.25">
      <c r="A21" t="s">
        <v>814</v>
      </c>
      <c r="B21" t="s">
        <v>815</v>
      </c>
      <c r="C21" t="s">
        <v>900</v>
      </c>
      <c r="D21" t="s">
        <v>901</v>
      </c>
      <c r="E21" t="s">
        <v>803</v>
      </c>
      <c r="G21">
        <v>9.6970000000000008E-3</v>
      </c>
      <c r="H21">
        <v>8.3529999999999993E-3</v>
      </c>
      <c r="I21">
        <v>7.345E-3</v>
      </c>
      <c r="J21">
        <v>6.561E-3</v>
      </c>
      <c r="K21">
        <v>5.934E-3</v>
      </c>
      <c r="L21">
        <v>5.4209999999999996E-3</v>
      </c>
      <c r="M21">
        <v>4.993E-3</v>
      </c>
      <c r="N21">
        <v>4.6309999999999997E-3</v>
      </c>
      <c r="O21">
        <v>4.3210000000000002E-3</v>
      </c>
      <c r="P21">
        <v>4.052E-3</v>
      </c>
      <c r="Q21">
        <v>3.8170000000000001E-3</v>
      </c>
      <c r="R21">
        <v>3.6099999999999999E-3</v>
      </c>
      <c r="S21">
        <v>3.4250000000000001E-3</v>
      </c>
      <c r="T21">
        <v>3.2599999999999999E-3</v>
      </c>
      <c r="U21">
        <v>3.1120000000000002E-3</v>
      </c>
      <c r="V21">
        <v>2.977E-3</v>
      </c>
      <c r="W21">
        <v>2.8549999999999999E-3</v>
      </c>
      <c r="X21">
        <v>2.7439999999999999E-3</v>
      </c>
      <c r="Y21">
        <v>2.6410000000000001E-3</v>
      </c>
      <c r="Z21">
        <v>2.5469999999999998E-3</v>
      </c>
      <c r="AA21">
        <v>2.4599999999999999E-3</v>
      </c>
      <c r="AB21">
        <v>2.3800000000000002E-3</v>
      </c>
      <c r="AC21">
        <v>2.3050000000000002E-3</v>
      </c>
      <c r="AD21">
        <v>2.2360000000000001E-3</v>
      </c>
      <c r="AE21">
        <v>2.1710000000000002E-3</v>
      </c>
      <c r="AF21">
        <v>2.1099999999999999E-3</v>
      </c>
      <c r="AG21">
        <v>2.0530000000000001E-3</v>
      </c>
      <c r="AH21">
        <v>2E-3</v>
      </c>
      <c r="AI21">
        <v>1.9499999999999999E-3</v>
      </c>
      <c r="AJ21" s="98">
        <v>-5.6000000000000001E-2</v>
      </c>
    </row>
    <row r="22" spans="1:36" x14ac:dyDescent="0.25">
      <c r="A22" t="s">
        <v>816</v>
      </c>
      <c r="B22" t="s">
        <v>815</v>
      </c>
      <c r="C22" t="s">
        <v>902</v>
      </c>
      <c r="D22" t="s">
        <v>903</v>
      </c>
      <c r="E22" t="s">
        <v>803</v>
      </c>
      <c r="G22">
        <v>8.5136000000000003E-2</v>
      </c>
      <c r="H22">
        <v>7.9364000000000004E-2</v>
      </c>
      <c r="I22">
        <v>7.2545999999999999E-2</v>
      </c>
      <c r="J22">
        <v>6.4921000000000006E-2</v>
      </c>
      <c r="K22">
        <v>5.8893000000000001E-2</v>
      </c>
      <c r="L22">
        <v>5.3895999999999999E-2</v>
      </c>
      <c r="M22">
        <v>4.9768E-2</v>
      </c>
      <c r="N22">
        <v>4.6399999999999997E-2</v>
      </c>
      <c r="O22">
        <v>4.3549999999999998E-2</v>
      </c>
      <c r="P22">
        <v>4.1002999999999998E-2</v>
      </c>
      <c r="Q22">
        <v>3.8834E-2</v>
      </c>
      <c r="R22">
        <v>3.687E-2</v>
      </c>
      <c r="S22">
        <v>3.5071999999999999E-2</v>
      </c>
      <c r="T22">
        <v>3.8408999999999999E-2</v>
      </c>
      <c r="U22">
        <v>4.3032000000000001E-2</v>
      </c>
      <c r="V22">
        <v>4.1974999999999998E-2</v>
      </c>
      <c r="W22">
        <v>5.1547000000000003E-2</v>
      </c>
      <c r="X22">
        <v>5.5216000000000001E-2</v>
      </c>
      <c r="Y22">
        <v>5.4595999999999999E-2</v>
      </c>
      <c r="Z22">
        <v>5.3893999999999997E-2</v>
      </c>
      <c r="AA22">
        <v>5.5669999999999997E-2</v>
      </c>
      <c r="AB22">
        <v>5.7558999999999999E-2</v>
      </c>
      <c r="AC22">
        <v>5.6937000000000001E-2</v>
      </c>
      <c r="AD22">
        <v>6.5226000000000006E-2</v>
      </c>
      <c r="AE22">
        <v>6.9947999999999996E-2</v>
      </c>
      <c r="AF22">
        <v>6.9535E-2</v>
      </c>
      <c r="AG22">
        <v>7.2605000000000003E-2</v>
      </c>
      <c r="AH22">
        <v>7.1707000000000007E-2</v>
      </c>
      <c r="AI22">
        <v>7.2537000000000004E-2</v>
      </c>
      <c r="AJ22" s="98">
        <v>-6.0000000000000001E-3</v>
      </c>
    </row>
    <row r="23" spans="1:36" x14ac:dyDescent="0.25">
      <c r="A23" t="s">
        <v>817</v>
      </c>
      <c r="B23" t="s">
        <v>904</v>
      </c>
      <c r="C23" t="s">
        <v>905</v>
      </c>
      <c r="D23" t="s">
        <v>803</v>
      </c>
      <c r="F23">
        <v>1.674574</v>
      </c>
      <c r="G23">
        <v>1.7342919999999999</v>
      </c>
      <c r="H23">
        <v>1.826427</v>
      </c>
      <c r="I23">
        <v>1.9158809999999999</v>
      </c>
      <c r="J23">
        <v>2.0043850000000001</v>
      </c>
      <c r="K23">
        <v>2.0688049999999998</v>
      </c>
      <c r="L23">
        <v>2.0668839999999999</v>
      </c>
      <c r="M23">
        <v>2.0566239999999998</v>
      </c>
      <c r="N23">
        <v>1.971678</v>
      </c>
      <c r="O23">
        <v>1.8993869999999999</v>
      </c>
      <c r="P23">
        <v>1.834762</v>
      </c>
      <c r="Q23">
        <v>1.787026</v>
      </c>
      <c r="R23">
        <v>1.7653890000000001</v>
      </c>
      <c r="S23">
        <v>1.75162</v>
      </c>
      <c r="T23">
        <v>1.654201</v>
      </c>
      <c r="U23">
        <v>1.5782910000000001</v>
      </c>
      <c r="V23">
        <v>1.4722040000000001</v>
      </c>
      <c r="W23">
        <v>1.344937</v>
      </c>
      <c r="X23">
        <v>1.2703930000000001</v>
      </c>
      <c r="Y23">
        <v>1.1009439999999999</v>
      </c>
      <c r="Z23">
        <v>1.0908690000000001</v>
      </c>
      <c r="AA23">
        <v>1.1743889999999999</v>
      </c>
      <c r="AB23">
        <v>1.1982740000000001</v>
      </c>
      <c r="AC23">
        <v>1.118309</v>
      </c>
      <c r="AD23">
        <v>1.0513589999999999</v>
      </c>
      <c r="AE23">
        <v>0.91170799999999996</v>
      </c>
      <c r="AF23">
        <v>0.84109</v>
      </c>
      <c r="AG23">
        <v>0.93834700000000004</v>
      </c>
      <c r="AH23">
        <v>0.98650000000000004</v>
      </c>
      <c r="AI23" s="98">
        <v>-1.9E-2</v>
      </c>
    </row>
    <row r="24" spans="1:36" x14ac:dyDescent="0.25">
      <c r="A24" t="s">
        <v>818</v>
      </c>
      <c r="B24" t="s">
        <v>906</v>
      </c>
      <c r="C24" t="s">
        <v>907</v>
      </c>
      <c r="D24" t="s">
        <v>803</v>
      </c>
      <c r="F24">
        <v>3.4000000000000002E-2</v>
      </c>
      <c r="G24">
        <v>3.3680000000000002E-2</v>
      </c>
      <c r="H24">
        <v>2.1335E-2</v>
      </c>
      <c r="I24">
        <v>1.9429999999999999E-2</v>
      </c>
      <c r="J24">
        <v>1.7852E-2</v>
      </c>
      <c r="K24">
        <v>1.6522999999999999E-2</v>
      </c>
      <c r="L24">
        <v>0.13450799999999999</v>
      </c>
      <c r="M24">
        <v>0.15451799999999999</v>
      </c>
      <c r="N24">
        <v>0.18646399999999999</v>
      </c>
      <c r="O24">
        <v>0.19689599999999999</v>
      </c>
      <c r="P24">
        <v>0.20000999999999999</v>
      </c>
      <c r="Q24">
        <v>0.203177</v>
      </c>
      <c r="R24">
        <v>0.207395</v>
      </c>
      <c r="S24">
        <v>0.202732</v>
      </c>
      <c r="T24">
        <v>0.20347199999999999</v>
      </c>
      <c r="U24">
        <v>0.19488800000000001</v>
      </c>
      <c r="V24">
        <v>0.17736499999999999</v>
      </c>
      <c r="W24">
        <v>0.190805</v>
      </c>
      <c r="X24">
        <v>0.186914</v>
      </c>
      <c r="Y24">
        <v>0.19914000000000001</v>
      </c>
      <c r="Z24">
        <v>0.197403</v>
      </c>
      <c r="AA24">
        <v>0.18884400000000001</v>
      </c>
      <c r="AB24">
        <v>0.197626</v>
      </c>
      <c r="AC24">
        <v>0.21738299999999999</v>
      </c>
      <c r="AD24">
        <v>0.210953</v>
      </c>
      <c r="AE24">
        <v>0.19709199999999999</v>
      </c>
      <c r="AF24">
        <v>0.29096100000000003</v>
      </c>
      <c r="AG24">
        <v>0.29667399999999999</v>
      </c>
      <c r="AH24">
        <v>0.27484500000000001</v>
      </c>
      <c r="AI24" s="98">
        <v>7.6999999999999999E-2</v>
      </c>
    </row>
    <row r="25" spans="1:36" x14ac:dyDescent="0.25">
      <c r="A25" t="s">
        <v>819</v>
      </c>
      <c r="B25" t="s">
        <v>908</v>
      </c>
      <c r="C25" t="s">
        <v>909</v>
      </c>
      <c r="D25" t="s">
        <v>803</v>
      </c>
      <c r="F25">
        <v>2.2984999999999998E-2</v>
      </c>
      <c r="G25">
        <v>2.0434000000000001E-2</v>
      </c>
      <c r="H25">
        <v>1.8411E-2</v>
      </c>
      <c r="I25">
        <v>1.6767000000000001E-2</v>
      </c>
      <c r="J25">
        <v>1.5405E-2</v>
      </c>
      <c r="K25">
        <v>1.4258E-2</v>
      </c>
      <c r="L25">
        <v>1.3278999999999999E-2</v>
      </c>
      <c r="M25">
        <v>1.2433E-2</v>
      </c>
      <c r="N25">
        <v>1.1696E-2</v>
      </c>
      <c r="O25">
        <v>1.1047E-2</v>
      </c>
      <c r="P25">
        <v>1.0470999999999999E-2</v>
      </c>
      <c r="Q25">
        <v>9.9570000000000006E-3</v>
      </c>
      <c r="R25">
        <v>9.495E-3</v>
      </c>
      <c r="S25">
        <v>9.0779999999999993E-3</v>
      </c>
      <c r="T25">
        <v>8.6999999999999994E-3</v>
      </c>
      <c r="U25">
        <v>8.3549999999999996E-3</v>
      </c>
      <c r="V25">
        <v>8.0389999999999993E-3</v>
      </c>
      <c r="W25">
        <v>7.7479999999999997E-3</v>
      </c>
      <c r="X25">
        <v>7.4809999999999998E-3</v>
      </c>
      <c r="Y25">
        <v>7.2329999999999998E-3</v>
      </c>
      <c r="Z25">
        <v>7.0029999999999997E-3</v>
      </c>
      <c r="AA25">
        <v>6.7889999999999999E-3</v>
      </c>
      <c r="AB25">
        <v>6.5900000000000004E-3</v>
      </c>
      <c r="AC25">
        <v>6.404E-3</v>
      </c>
      <c r="AD25">
        <v>6.2290000000000002E-3</v>
      </c>
      <c r="AE25">
        <v>6.0650000000000001E-3</v>
      </c>
      <c r="AF25">
        <v>5.9109999999999996E-3</v>
      </c>
      <c r="AG25">
        <v>5.7660000000000003E-3</v>
      </c>
      <c r="AH25">
        <v>5.6290000000000003E-3</v>
      </c>
      <c r="AI25" s="98">
        <v>-4.9000000000000002E-2</v>
      </c>
    </row>
    <row r="26" spans="1:36" x14ac:dyDescent="0.25">
      <c r="A26" t="s">
        <v>820</v>
      </c>
      <c r="B26" t="s">
        <v>910</v>
      </c>
      <c r="C26" t="s">
        <v>911</v>
      </c>
      <c r="D26" t="s">
        <v>803</v>
      </c>
      <c r="F26">
        <v>1.1015E-2</v>
      </c>
      <c r="G26">
        <v>1.3245E-2</v>
      </c>
      <c r="H26">
        <v>2.9239999999999999E-3</v>
      </c>
      <c r="I26">
        <v>2.663E-3</v>
      </c>
      <c r="J26">
        <v>2.447E-3</v>
      </c>
      <c r="K26">
        <v>2.264E-3</v>
      </c>
      <c r="L26">
        <v>0.121229</v>
      </c>
      <c r="M26">
        <v>0.14208399999999999</v>
      </c>
      <c r="N26">
        <v>0.17476800000000001</v>
      </c>
      <c r="O26">
        <v>0.18584899999999999</v>
      </c>
      <c r="P26">
        <v>0.18953900000000001</v>
      </c>
      <c r="Q26">
        <v>0.19322</v>
      </c>
      <c r="R26">
        <v>0.19789999999999999</v>
      </c>
      <c r="S26">
        <v>0.19365399999999999</v>
      </c>
      <c r="T26">
        <v>0.194773</v>
      </c>
      <c r="U26">
        <v>0.18653400000000001</v>
      </c>
      <c r="V26">
        <v>0.16932700000000001</v>
      </c>
      <c r="W26">
        <v>0.183057</v>
      </c>
      <c r="X26">
        <v>0.17943400000000001</v>
      </c>
      <c r="Y26">
        <v>0.19190699999999999</v>
      </c>
      <c r="Z26">
        <v>0.19040000000000001</v>
      </c>
      <c r="AA26">
        <v>0.18205499999999999</v>
      </c>
      <c r="AB26">
        <v>0.19103600000000001</v>
      </c>
      <c r="AC26">
        <v>0.210979</v>
      </c>
      <c r="AD26">
        <v>0.20472299999999999</v>
      </c>
      <c r="AE26">
        <v>0.191027</v>
      </c>
      <c r="AF26">
        <v>0.285049</v>
      </c>
      <c r="AG26">
        <v>0.290908</v>
      </c>
      <c r="AH26">
        <v>0.26921600000000001</v>
      </c>
      <c r="AI26" s="98">
        <v>0.121</v>
      </c>
    </row>
    <row r="27" spans="1:36" x14ac:dyDescent="0.25">
      <c r="A27" t="s">
        <v>821</v>
      </c>
      <c r="B27" t="s">
        <v>912</v>
      </c>
      <c r="C27" t="s">
        <v>913</v>
      </c>
      <c r="D27" t="s">
        <v>803</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25">
      <c r="A28" t="s">
        <v>819</v>
      </c>
      <c r="B28" t="s">
        <v>914</v>
      </c>
      <c r="C28" t="s">
        <v>915</v>
      </c>
      <c r="D28" t="s">
        <v>803</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25">
      <c r="A29" t="s">
        <v>820</v>
      </c>
      <c r="B29" t="s">
        <v>916</v>
      </c>
      <c r="C29" t="s">
        <v>917</v>
      </c>
      <c r="D29" t="s">
        <v>803</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164</v>
      </c>
    </row>
    <row r="30" spans="1:36" x14ac:dyDescent="0.25">
      <c r="A30" t="s">
        <v>869</v>
      </c>
    </row>
    <row r="31" spans="1:36" x14ac:dyDescent="0.25">
      <c r="A31" t="s">
        <v>822</v>
      </c>
      <c r="B31" t="s">
        <v>918</v>
      </c>
      <c r="C31" t="s">
        <v>919</v>
      </c>
      <c r="D31" t="s">
        <v>870</v>
      </c>
      <c r="F31">
        <v>93.569550000000007</v>
      </c>
      <c r="G31">
        <v>90.688018999999997</v>
      </c>
      <c r="H31">
        <v>89.880752999999999</v>
      </c>
      <c r="I31">
        <v>84.382957000000005</v>
      </c>
      <c r="J31">
        <v>85.041725</v>
      </c>
      <c r="K31">
        <v>85.383301000000003</v>
      </c>
      <c r="L31">
        <v>86.061263999999994</v>
      </c>
      <c r="M31">
        <v>86.621978999999996</v>
      </c>
      <c r="N31">
        <v>87.183043999999995</v>
      </c>
      <c r="O31">
        <v>87.737740000000002</v>
      </c>
      <c r="P31">
        <v>88.503822</v>
      </c>
      <c r="Q31">
        <v>88.924880999999999</v>
      </c>
      <c r="R31">
        <v>89.668982999999997</v>
      </c>
      <c r="S31">
        <v>90.255950999999996</v>
      </c>
      <c r="T31">
        <v>90.907584999999997</v>
      </c>
      <c r="U31">
        <v>91.408783</v>
      </c>
      <c r="V31">
        <v>91.902000000000001</v>
      </c>
      <c r="W31">
        <v>92.410072</v>
      </c>
      <c r="X31">
        <v>92.865814</v>
      </c>
      <c r="Y31">
        <v>93.327019000000007</v>
      </c>
      <c r="Z31">
        <v>93.728690999999998</v>
      </c>
      <c r="AA31">
        <v>94.147246999999993</v>
      </c>
      <c r="AB31">
        <v>94.595359999999999</v>
      </c>
      <c r="AC31">
        <v>94.925362000000007</v>
      </c>
      <c r="AD31">
        <v>95.628647000000001</v>
      </c>
      <c r="AE31">
        <v>95.99221</v>
      </c>
      <c r="AF31">
        <v>96.606430000000003</v>
      </c>
      <c r="AG31">
        <v>97.285224999999997</v>
      </c>
      <c r="AH31">
        <v>97.564826999999994</v>
      </c>
      <c r="AI31" s="98">
        <v>1E-3</v>
      </c>
    </row>
    <row r="32" spans="1:36" x14ac:dyDescent="0.25">
      <c r="A32" t="s">
        <v>804</v>
      </c>
    </row>
    <row r="33" spans="1:35" x14ac:dyDescent="0.25">
      <c r="A33" t="s">
        <v>805</v>
      </c>
      <c r="B33" t="s">
        <v>920</v>
      </c>
      <c r="C33" t="s">
        <v>921</v>
      </c>
      <c r="D33" t="s">
        <v>870</v>
      </c>
      <c r="F33">
        <v>88.857887000000005</v>
      </c>
      <c r="G33">
        <v>99.212326000000004</v>
      </c>
      <c r="H33">
        <v>94.988663000000003</v>
      </c>
      <c r="I33">
        <v>89.303764000000001</v>
      </c>
      <c r="J33">
        <v>89.548919999999995</v>
      </c>
      <c r="K33">
        <v>89.768142999999995</v>
      </c>
      <c r="L33">
        <v>90.547218000000001</v>
      </c>
      <c r="M33">
        <v>91.051865000000006</v>
      </c>
      <c r="N33">
        <v>91.577278000000007</v>
      </c>
      <c r="O33">
        <v>92.153046000000003</v>
      </c>
      <c r="P33">
        <v>92.960587000000004</v>
      </c>
      <c r="Q33">
        <v>93.412353999999993</v>
      </c>
      <c r="R33">
        <v>94.127028999999993</v>
      </c>
      <c r="S33">
        <v>94.470359999999999</v>
      </c>
      <c r="T33">
        <v>95.220528000000002</v>
      </c>
      <c r="U33">
        <v>95.801322999999996</v>
      </c>
      <c r="V33">
        <v>96.284996000000007</v>
      </c>
      <c r="W33">
        <v>96.854927000000004</v>
      </c>
      <c r="X33">
        <v>97.344397999999998</v>
      </c>
      <c r="Y33">
        <v>97.794792000000001</v>
      </c>
      <c r="Z33">
        <v>98.245575000000002</v>
      </c>
      <c r="AA33">
        <v>98.603347999999997</v>
      </c>
      <c r="AB33">
        <v>99.192466999999994</v>
      </c>
      <c r="AC33">
        <v>99.519240999999994</v>
      </c>
      <c r="AD33">
        <v>100.305092</v>
      </c>
      <c r="AE33">
        <v>100.732124</v>
      </c>
      <c r="AF33">
        <v>101.418869</v>
      </c>
      <c r="AG33">
        <v>102.114525</v>
      </c>
      <c r="AH33">
        <v>102.35509500000001</v>
      </c>
      <c r="AI33" s="98">
        <v>5.0000000000000001E-3</v>
      </c>
    </row>
    <row r="34" spans="1:35" x14ac:dyDescent="0.25">
      <c r="A34" t="s">
        <v>806</v>
      </c>
      <c r="B34" t="s">
        <v>922</v>
      </c>
      <c r="C34" t="s">
        <v>923</v>
      </c>
      <c r="D34" t="s">
        <v>870</v>
      </c>
      <c r="F34">
        <v>95.68544</v>
      </c>
      <c r="G34">
        <v>95.794312000000005</v>
      </c>
      <c r="H34">
        <v>95.883910999999998</v>
      </c>
      <c r="I34">
        <v>90.399497999999994</v>
      </c>
      <c r="J34">
        <v>91.131546</v>
      </c>
      <c r="K34">
        <v>91.528312999999997</v>
      </c>
      <c r="L34">
        <v>92.118324000000001</v>
      </c>
      <c r="M34">
        <v>92.703568000000004</v>
      </c>
      <c r="N34">
        <v>93.309517</v>
      </c>
      <c r="O34">
        <v>93.948668999999995</v>
      </c>
      <c r="P34">
        <v>94.753540000000001</v>
      </c>
      <c r="Q34">
        <v>95.190856999999994</v>
      </c>
      <c r="R34">
        <v>95.845398000000003</v>
      </c>
      <c r="S34">
        <v>96.49588</v>
      </c>
      <c r="T34">
        <v>97.171149999999997</v>
      </c>
      <c r="U34">
        <v>97.714309999999998</v>
      </c>
      <c r="V34">
        <v>98.333259999999996</v>
      </c>
      <c r="W34">
        <v>98.926674000000006</v>
      </c>
      <c r="X34">
        <v>99.474213000000006</v>
      </c>
      <c r="Y34">
        <v>100.062691</v>
      </c>
      <c r="Z34">
        <v>100.453789</v>
      </c>
      <c r="AA34">
        <v>100.804619</v>
      </c>
      <c r="AB34">
        <v>101.212402</v>
      </c>
      <c r="AC34">
        <v>101.616806</v>
      </c>
      <c r="AD34">
        <v>102.36889600000001</v>
      </c>
      <c r="AE34">
        <v>102.921783</v>
      </c>
      <c r="AF34">
        <v>103.49346199999999</v>
      </c>
      <c r="AG34">
        <v>104.019524</v>
      </c>
      <c r="AH34">
        <v>104.26900500000001</v>
      </c>
      <c r="AI34" s="98">
        <v>3.0000000000000001E-3</v>
      </c>
    </row>
    <row r="35" spans="1:35" x14ac:dyDescent="0.25">
      <c r="A35" t="s">
        <v>807</v>
      </c>
      <c r="B35" t="s">
        <v>924</v>
      </c>
      <c r="C35" t="s">
        <v>925</v>
      </c>
      <c r="D35" t="s">
        <v>870</v>
      </c>
      <c r="F35">
        <v>98.130981000000006</v>
      </c>
      <c r="G35">
        <v>94.383713</v>
      </c>
      <c r="H35">
        <v>90.740181000000007</v>
      </c>
      <c r="I35">
        <v>84.768531999999993</v>
      </c>
      <c r="J35">
        <v>84.886436000000003</v>
      </c>
      <c r="K35">
        <v>85.133735999999999</v>
      </c>
      <c r="L35">
        <v>85.873610999999997</v>
      </c>
      <c r="M35">
        <v>86.350455999999994</v>
      </c>
      <c r="N35">
        <v>86.822616999999994</v>
      </c>
      <c r="O35">
        <v>87.440726999999995</v>
      </c>
      <c r="P35">
        <v>88.191131999999996</v>
      </c>
      <c r="Q35">
        <v>88.665749000000005</v>
      </c>
      <c r="R35">
        <v>89.437965000000005</v>
      </c>
      <c r="S35">
        <v>89.868660000000006</v>
      </c>
      <c r="T35">
        <v>90.594016999999994</v>
      </c>
      <c r="U35">
        <v>91.177993999999998</v>
      </c>
      <c r="V35">
        <v>91.598381000000003</v>
      </c>
      <c r="W35">
        <v>92.125457999999995</v>
      </c>
      <c r="X35">
        <v>92.554053999999994</v>
      </c>
      <c r="Y35">
        <v>93.055801000000002</v>
      </c>
      <c r="Z35">
        <v>93.488913999999994</v>
      </c>
      <c r="AA35">
        <v>93.914230000000003</v>
      </c>
      <c r="AB35">
        <v>94.329200999999998</v>
      </c>
      <c r="AC35">
        <v>94.675751000000005</v>
      </c>
      <c r="AD35">
        <v>95.389281999999994</v>
      </c>
      <c r="AE35">
        <v>95.815421999999998</v>
      </c>
      <c r="AF35">
        <v>96.491089000000002</v>
      </c>
      <c r="AG35">
        <v>97.212631000000002</v>
      </c>
      <c r="AH35">
        <v>97.388603000000003</v>
      </c>
      <c r="AI35" s="98">
        <v>0</v>
      </c>
    </row>
    <row r="36" spans="1:35" x14ac:dyDescent="0.25">
      <c r="A36" t="s">
        <v>808</v>
      </c>
      <c r="B36" t="s">
        <v>926</v>
      </c>
      <c r="C36" t="s">
        <v>927</v>
      </c>
      <c r="D36" t="s">
        <v>870</v>
      </c>
      <c r="F36">
        <v>93.609229999999997</v>
      </c>
      <c r="G36">
        <v>86.461112999999997</v>
      </c>
      <c r="H36">
        <v>86.292457999999996</v>
      </c>
      <c r="I36">
        <v>80.893378999999996</v>
      </c>
      <c r="J36">
        <v>81.731491000000005</v>
      </c>
      <c r="K36">
        <v>82.064789000000005</v>
      </c>
      <c r="L36">
        <v>82.691490000000002</v>
      </c>
      <c r="M36">
        <v>83.278709000000006</v>
      </c>
      <c r="N36">
        <v>83.977737000000005</v>
      </c>
      <c r="O36">
        <v>84.534981000000002</v>
      </c>
      <c r="P36">
        <v>85.362258999999995</v>
      </c>
      <c r="Q36">
        <v>85.825187999999997</v>
      </c>
      <c r="R36">
        <v>86.492241000000007</v>
      </c>
      <c r="S36">
        <v>87.179732999999999</v>
      </c>
      <c r="T36">
        <v>87.881134000000003</v>
      </c>
      <c r="U36">
        <v>88.412880000000001</v>
      </c>
      <c r="V36">
        <v>89.023674</v>
      </c>
      <c r="W36">
        <v>89.591353999999995</v>
      </c>
      <c r="X36">
        <v>90.093422000000004</v>
      </c>
      <c r="Y36">
        <v>90.656464</v>
      </c>
      <c r="Z36">
        <v>91.054466000000005</v>
      </c>
      <c r="AA36">
        <v>91.388396999999998</v>
      </c>
      <c r="AB36">
        <v>91.799225000000007</v>
      </c>
      <c r="AC36">
        <v>92.156897999999998</v>
      </c>
      <c r="AD36">
        <v>92.970673000000005</v>
      </c>
      <c r="AE36">
        <v>93.360680000000002</v>
      </c>
      <c r="AF36">
        <v>93.968765000000005</v>
      </c>
      <c r="AG36">
        <v>94.543152000000006</v>
      </c>
      <c r="AH36">
        <v>94.848754999999997</v>
      </c>
      <c r="AI36" s="98">
        <v>0</v>
      </c>
    </row>
    <row r="37" spans="1:35" x14ac:dyDescent="0.25">
      <c r="A37" t="s">
        <v>809</v>
      </c>
      <c r="B37" t="s">
        <v>928</v>
      </c>
      <c r="C37" t="s">
        <v>929</v>
      </c>
      <c r="D37" t="s">
        <v>870</v>
      </c>
      <c r="F37">
        <v>87.180954</v>
      </c>
      <c r="G37">
        <v>92.036902999999995</v>
      </c>
      <c r="H37">
        <v>88.479484999999997</v>
      </c>
      <c r="I37">
        <v>82.607307000000006</v>
      </c>
      <c r="J37">
        <v>82.661804000000004</v>
      </c>
      <c r="K37">
        <v>82.822685000000007</v>
      </c>
      <c r="L37">
        <v>83.559486000000007</v>
      </c>
      <c r="M37">
        <v>84.041297999999998</v>
      </c>
      <c r="N37">
        <v>84.512459000000007</v>
      </c>
      <c r="O37">
        <v>85.110909000000007</v>
      </c>
      <c r="P37">
        <v>85.915985000000006</v>
      </c>
      <c r="Q37">
        <v>86.400413999999998</v>
      </c>
      <c r="R37">
        <v>87.534592000000004</v>
      </c>
      <c r="S37">
        <v>87.931038000000001</v>
      </c>
      <c r="T37">
        <v>88.644226000000003</v>
      </c>
      <c r="U37">
        <v>89.200996000000004</v>
      </c>
      <c r="V37">
        <v>89.598731999999998</v>
      </c>
      <c r="W37">
        <v>90.137314000000003</v>
      </c>
      <c r="X37">
        <v>90.580910000000003</v>
      </c>
      <c r="Y37">
        <v>91.091369999999998</v>
      </c>
      <c r="Z37">
        <v>91.540481999999997</v>
      </c>
      <c r="AA37">
        <v>91.967644000000007</v>
      </c>
      <c r="AB37">
        <v>92.417900000000003</v>
      </c>
      <c r="AC37">
        <v>92.766388000000006</v>
      </c>
      <c r="AD37">
        <v>93.501014999999995</v>
      </c>
      <c r="AE37">
        <v>93.951087999999999</v>
      </c>
      <c r="AF37">
        <v>94.641334999999998</v>
      </c>
      <c r="AG37">
        <v>95.371825999999999</v>
      </c>
      <c r="AH37">
        <v>95.549521999999996</v>
      </c>
      <c r="AI37" s="98">
        <v>3.0000000000000001E-3</v>
      </c>
    </row>
    <row r="38" spans="1:35" x14ac:dyDescent="0.25">
      <c r="A38" t="s">
        <v>810</v>
      </c>
      <c r="B38" t="s">
        <v>930</v>
      </c>
      <c r="C38" t="s">
        <v>931</v>
      </c>
      <c r="D38" t="s">
        <v>870</v>
      </c>
      <c r="F38">
        <v>87.180954</v>
      </c>
      <c r="G38">
        <v>92.036902999999995</v>
      </c>
      <c r="H38">
        <v>88.479484999999997</v>
      </c>
      <c r="I38">
        <v>82.607307000000006</v>
      </c>
      <c r="J38">
        <v>82.661804000000004</v>
      </c>
      <c r="K38">
        <v>82.822685000000007</v>
      </c>
      <c r="L38">
        <v>83.559486000000007</v>
      </c>
      <c r="M38">
        <v>84.041297999999998</v>
      </c>
      <c r="N38">
        <v>84.512459000000007</v>
      </c>
      <c r="O38">
        <v>85.110909000000007</v>
      </c>
      <c r="P38">
        <v>85.915985000000006</v>
      </c>
      <c r="Q38">
        <v>86.400413999999998</v>
      </c>
      <c r="R38">
        <v>87.534592000000004</v>
      </c>
      <c r="S38">
        <v>87.931038000000001</v>
      </c>
      <c r="T38">
        <v>88.644226000000003</v>
      </c>
      <c r="U38">
        <v>89.200996000000004</v>
      </c>
      <c r="V38">
        <v>89.598731999999998</v>
      </c>
      <c r="W38">
        <v>90.137314000000003</v>
      </c>
      <c r="X38">
        <v>90.580910000000003</v>
      </c>
      <c r="Y38">
        <v>91.091369999999998</v>
      </c>
      <c r="Z38">
        <v>91.540481999999997</v>
      </c>
      <c r="AA38">
        <v>91.967644000000007</v>
      </c>
      <c r="AB38">
        <v>92.417900000000003</v>
      </c>
      <c r="AC38">
        <v>92.766388000000006</v>
      </c>
      <c r="AD38">
        <v>93.501014999999995</v>
      </c>
      <c r="AE38">
        <v>93.951087999999999</v>
      </c>
      <c r="AF38">
        <v>94.641334999999998</v>
      </c>
      <c r="AG38">
        <v>95.371825999999999</v>
      </c>
      <c r="AH38">
        <v>95.549521999999996</v>
      </c>
      <c r="AI38" s="98">
        <v>3.0000000000000001E-3</v>
      </c>
    </row>
    <row r="39" spans="1:35" x14ac:dyDescent="0.25">
      <c r="A39" t="s">
        <v>811</v>
      </c>
      <c r="B39" t="s">
        <v>932</v>
      </c>
      <c r="C39" t="s">
        <v>933</v>
      </c>
      <c r="D39" t="s">
        <v>870</v>
      </c>
      <c r="F39">
        <v>100.237137</v>
      </c>
      <c r="G39">
        <v>94.045676999999998</v>
      </c>
      <c r="H39">
        <v>95.098320000000001</v>
      </c>
      <c r="I39">
        <v>89.280617000000007</v>
      </c>
      <c r="J39">
        <v>89.667525999999995</v>
      </c>
      <c r="K39">
        <v>90.015343000000001</v>
      </c>
      <c r="L39">
        <v>90.526176000000007</v>
      </c>
      <c r="M39">
        <v>90.989204000000001</v>
      </c>
      <c r="N39">
        <v>91.176765000000003</v>
      </c>
      <c r="O39">
        <v>91.685019999999994</v>
      </c>
      <c r="P39">
        <v>92.435164999999998</v>
      </c>
      <c r="Q39">
        <v>92.69014</v>
      </c>
      <c r="R39">
        <v>93.147789000000003</v>
      </c>
      <c r="S39">
        <v>93.708275</v>
      </c>
      <c r="T39">
        <v>94.256103999999993</v>
      </c>
      <c r="U39">
        <v>94.817665000000005</v>
      </c>
      <c r="V39">
        <v>95.323363999999998</v>
      </c>
      <c r="W39">
        <v>96.041556999999997</v>
      </c>
      <c r="X39">
        <v>96.441490000000002</v>
      </c>
      <c r="Y39">
        <v>97.234436000000002</v>
      </c>
      <c r="Z39">
        <v>97.643051</v>
      </c>
      <c r="AA39">
        <v>98.205544000000003</v>
      </c>
      <c r="AB39">
        <v>99.080916999999999</v>
      </c>
      <c r="AC39">
        <v>99.543685999999994</v>
      </c>
      <c r="AD39">
        <v>99.042709000000002</v>
      </c>
      <c r="AE39">
        <v>99.467788999999996</v>
      </c>
      <c r="AF39">
        <v>99.620307999999994</v>
      </c>
      <c r="AG39">
        <v>100.30740400000001</v>
      </c>
      <c r="AH39">
        <v>100.51384</v>
      </c>
      <c r="AI39" s="98">
        <v>0</v>
      </c>
    </row>
    <row r="40" spans="1:35" x14ac:dyDescent="0.25">
      <c r="A40" t="s">
        <v>812</v>
      </c>
    </row>
    <row r="41" spans="1:35" x14ac:dyDescent="0.25">
      <c r="A41" t="s">
        <v>813</v>
      </c>
      <c r="B41" t="s">
        <v>934</v>
      </c>
      <c r="C41" t="s">
        <v>935</v>
      </c>
      <c r="D41" t="s">
        <v>870</v>
      </c>
      <c r="F41">
        <v>97.072922000000005</v>
      </c>
      <c r="G41">
        <v>95.794312000000005</v>
      </c>
      <c r="H41">
        <v>95.883910999999998</v>
      </c>
      <c r="I41">
        <v>90.399497999999994</v>
      </c>
      <c r="J41">
        <v>91.131546</v>
      </c>
      <c r="K41">
        <v>91.528312999999997</v>
      </c>
      <c r="L41">
        <v>92.118324000000001</v>
      </c>
      <c r="M41">
        <v>92.703568000000004</v>
      </c>
      <c r="N41">
        <v>93.309517</v>
      </c>
      <c r="O41">
        <v>93.948668999999995</v>
      </c>
      <c r="P41">
        <v>94.753540000000001</v>
      </c>
      <c r="Q41">
        <v>95.190856999999994</v>
      </c>
      <c r="R41">
        <v>95.845398000000003</v>
      </c>
      <c r="S41">
        <v>96.49588</v>
      </c>
      <c r="T41">
        <v>97.171149999999997</v>
      </c>
      <c r="U41">
        <v>97.714309999999998</v>
      </c>
      <c r="V41">
        <v>98.333259999999996</v>
      </c>
      <c r="W41">
        <v>98.926674000000006</v>
      </c>
      <c r="X41">
        <v>99.474213000000006</v>
      </c>
      <c r="Y41">
        <v>100.062691</v>
      </c>
      <c r="Z41">
        <v>100.453789</v>
      </c>
      <c r="AA41">
        <v>100.804619</v>
      </c>
      <c r="AB41">
        <v>101.212402</v>
      </c>
      <c r="AC41">
        <v>101.616806</v>
      </c>
      <c r="AD41">
        <v>102.36889600000001</v>
      </c>
      <c r="AE41">
        <v>102.921783</v>
      </c>
      <c r="AF41">
        <v>103.49346199999999</v>
      </c>
      <c r="AG41">
        <v>104.019524</v>
      </c>
      <c r="AH41">
        <v>104.26900500000001</v>
      </c>
      <c r="AI41" s="98">
        <v>3.0000000000000001E-3</v>
      </c>
    </row>
    <row r="42" spans="1:35" x14ac:dyDescent="0.25">
      <c r="A42" t="s">
        <v>818</v>
      </c>
      <c r="B42" t="s">
        <v>936</v>
      </c>
      <c r="C42" t="s">
        <v>937</v>
      </c>
      <c r="D42" t="s">
        <v>870</v>
      </c>
      <c r="F42">
        <v>70.551292000000004</v>
      </c>
      <c r="G42">
        <v>94.045676999999998</v>
      </c>
      <c r="H42">
        <v>95.098320000000001</v>
      </c>
      <c r="I42">
        <v>89.280617000000007</v>
      </c>
      <c r="J42">
        <v>89.667525999999995</v>
      </c>
      <c r="K42">
        <v>90.015343000000001</v>
      </c>
      <c r="L42">
        <v>90.526176000000007</v>
      </c>
      <c r="M42">
        <v>90.989204000000001</v>
      </c>
      <c r="N42">
        <v>91.176765000000003</v>
      </c>
      <c r="O42">
        <v>91.685019999999994</v>
      </c>
      <c r="P42">
        <v>92.435164999999998</v>
      </c>
      <c r="Q42">
        <v>92.69014</v>
      </c>
      <c r="R42">
        <v>93.147789000000003</v>
      </c>
      <c r="S42">
        <v>93.708275</v>
      </c>
      <c r="T42">
        <v>94.256103999999993</v>
      </c>
      <c r="U42">
        <v>94.817665000000005</v>
      </c>
      <c r="V42">
        <v>95.323363999999998</v>
      </c>
      <c r="W42">
        <v>96.041556999999997</v>
      </c>
      <c r="X42">
        <v>96.441490000000002</v>
      </c>
      <c r="Y42">
        <v>97.234436000000002</v>
      </c>
      <c r="Z42">
        <v>97.643051</v>
      </c>
      <c r="AA42">
        <v>98.205544000000003</v>
      </c>
      <c r="AB42">
        <v>99.080916999999999</v>
      </c>
      <c r="AC42">
        <v>99.543685999999994</v>
      </c>
      <c r="AD42">
        <v>99.042709000000002</v>
      </c>
      <c r="AE42">
        <v>99.467788999999996</v>
      </c>
      <c r="AF42">
        <v>99.620307999999994</v>
      </c>
      <c r="AG42">
        <v>100.30740400000001</v>
      </c>
      <c r="AH42">
        <v>100.51384</v>
      </c>
      <c r="AI42" s="98">
        <v>1.2999999999999999E-2</v>
      </c>
    </row>
    <row r="43" spans="1:35" x14ac:dyDescent="0.25">
      <c r="A43" t="s">
        <v>821</v>
      </c>
      <c r="B43" t="s">
        <v>938</v>
      </c>
      <c r="C43" t="s">
        <v>939</v>
      </c>
      <c r="D43" t="s">
        <v>870</v>
      </c>
      <c r="F43">
        <v>0</v>
      </c>
      <c r="G43">
        <v>95.169678000000005</v>
      </c>
      <c r="H43">
        <v>93.930976999999999</v>
      </c>
      <c r="I43">
        <v>88.551704000000001</v>
      </c>
      <c r="J43">
        <v>89.145034999999993</v>
      </c>
      <c r="K43">
        <v>89.565460000000002</v>
      </c>
      <c r="L43">
        <v>90.069564999999997</v>
      </c>
      <c r="M43">
        <v>90.752196999999995</v>
      </c>
      <c r="N43">
        <v>91.383826999999997</v>
      </c>
      <c r="O43">
        <v>91.704680999999994</v>
      </c>
      <c r="P43">
        <v>92.557143999999994</v>
      </c>
      <c r="Q43">
        <v>92.936286999999993</v>
      </c>
      <c r="R43">
        <v>93.634665999999996</v>
      </c>
      <c r="S43">
        <v>94.611748000000006</v>
      </c>
      <c r="T43">
        <v>95.246398999999997</v>
      </c>
      <c r="U43">
        <v>95.927978999999993</v>
      </c>
      <c r="V43">
        <v>96.400688000000002</v>
      </c>
      <c r="W43">
        <v>96.986427000000006</v>
      </c>
      <c r="X43">
        <v>97.520163999999994</v>
      </c>
      <c r="Y43">
        <v>97.897841999999997</v>
      </c>
      <c r="Z43">
        <v>98.306685999999999</v>
      </c>
      <c r="AA43">
        <v>98.543892</v>
      </c>
      <c r="AB43">
        <v>99.086692999999997</v>
      </c>
      <c r="AC43">
        <v>99.283600000000007</v>
      </c>
      <c r="AD43">
        <v>100.08094</v>
      </c>
      <c r="AE43">
        <v>100.541389</v>
      </c>
      <c r="AF43">
        <v>101.20822099999999</v>
      </c>
      <c r="AG43">
        <v>101.781921</v>
      </c>
      <c r="AH43">
        <v>102.010139</v>
      </c>
      <c r="AI4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A82-667D-4FB2-AF39-F06177D59FC6}">
  <dimension ref="A1:AG2344"/>
  <sheetViews>
    <sheetView workbookViewId="0">
      <pane xSplit="2" ySplit="1" topLeftCell="C4" activePane="bottomRight" state="frozen"/>
      <selection pane="topRight" activeCell="C1" sqref="C1"/>
      <selection pane="bottomLeft" activeCell="A2" sqref="A2"/>
      <selection pane="bottomRight" activeCell="C17" sqref="C17"/>
    </sheetView>
  </sheetViews>
  <sheetFormatPr defaultColWidth="9.140625" defaultRowHeight="15" customHeight="1" x14ac:dyDescent="0.2"/>
  <cols>
    <col min="1" max="1" width="22.42578125" style="207" hidden="1" customWidth="1"/>
    <col min="2" max="2" width="49" style="207" customWidth="1"/>
    <col min="3" max="3" width="18" style="207" bestFit="1" customWidth="1"/>
    <col min="4" max="31" width="9.140625" style="207"/>
    <col min="32" max="32" width="9.140625" style="276"/>
    <col min="33" max="16384" width="9.140625" style="207"/>
  </cols>
  <sheetData>
    <row r="1" spans="1:32" ht="15" customHeight="1" thickBot="1" x14ac:dyDescent="0.2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2"/>
    <row r="3" spans="1:32" ht="15" customHeight="1" x14ac:dyDescent="0.2">
      <c r="C3" s="240" t="s">
        <v>117</v>
      </c>
      <c r="D3" s="240" t="s">
        <v>644</v>
      </c>
      <c r="E3" s="225"/>
      <c r="F3" s="225"/>
      <c r="G3" s="225"/>
    </row>
    <row r="4" spans="1:32" ht="15" customHeight="1" x14ac:dyDescent="0.2">
      <c r="C4" s="240" t="s">
        <v>118</v>
      </c>
      <c r="D4" s="240" t="s">
        <v>643</v>
      </c>
      <c r="E4" s="225"/>
      <c r="F4" s="225"/>
      <c r="G4" s="240" t="s">
        <v>642</v>
      </c>
    </row>
    <row r="5" spans="1:32" ht="15" customHeight="1" x14ac:dyDescent="0.2">
      <c r="C5" s="240" t="s">
        <v>119</v>
      </c>
      <c r="D5" s="240" t="s">
        <v>641</v>
      </c>
      <c r="E5" s="225"/>
      <c r="F5" s="225"/>
      <c r="G5" s="225"/>
    </row>
    <row r="6" spans="1:32" ht="15" customHeight="1" x14ac:dyDescent="0.2">
      <c r="C6" s="240" t="s">
        <v>120</v>
      </c>
      <c r="D6" s="225"/>
      <c r="E6" s="240" t="s">
        <v>640</v>
      </c>
      <c r="F6" s="225"/>
      <c r="G6" s="225"/>
    </row>
    <row r="7" spans="1:32" ht="12" customHeight="1" x14ac:dyDescent="0.2"/>
    <row r="8" spans="1:32" ht="12" customHeight="1" x14ac:dyDescent="0.2"/>
    <row r="9" spans="1:32" ht="12" customHeight="1" x14ac:dyDescent="0.2"/>
    <row r="10" spans="1:32" ht="15" customHeight="1" x14ac:dyDescent="0.25">
      <c r="A10" s="213" t="s">
        <v>721</v>
      </c>
      <c r="B10" s="224" t="s">
        <v>720</v>
      </c>
      <c r="AF10" s="259" t="s">
        <v>639</v>
      </c>
    </row>
    <row r="11" spans="1:32" ht="15" customHeight="1" x14ac:dyDescent="0.25">
      <c r="B11" s="223"/>
      <c r="C11" s="238"/>
      <c r="AF11" s="259" t="s">
        <v>638</v>
      </c>
    </row>
    <row r="12" spans="1:32" ht="15" customHeight="1" x14ac:dyDescent="0.2">
      <c r="B12" s="223"/>
      <c r="C12" s="239"/>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2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25">
      <c r="C14" s="238"/>
      <c r="AF14" s="278"/>
    </row>
    <row r="15" spans="1:32" ht="15" customHeight="1" x14ac:dyDescent="0.2">
      <c r="B15" s="216" t="s">
        <v>718</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row>
    <row r="16" spans="1:32" ht="15" customHeight="1" x14ac:dyDescent="0.2">
      <c r="B16" s="216" t="s">
        <v>717</v>
      </c>
      <c r="C16" s="236">
        <f>C17*10^6*'AEO 2023 Table 71'!C48*10^6*365</f>
        <v>2.3679764567032736E+16</v>
      </c>
      <c r="D16" s="236">
        <f>D17*10^6*'AEO 2023 Table 71'!D48*10^6*365</f>
        <v>2.4728737027147004E+16</v>
      </c>
      <c r="E16" s="236">
        <f>E17*10^6*'AEO 2023 Table 71'!E48*10^6*365</f>
        <v>2.5492429439569244E+16</v>
      </c>
      <c r="F16" s="236">
        <f>F17*10^6*'AEO 2023 Table 71'!F48*10^6*365</f>
        <v>2.5746445353594464E+16</v>
      </c>
      <c r="G16" s="236">
        <f>G17*10^6*'AEO 2023 Table 71'!G48*10^6*365</f>
        <v>2.6072596439582016E+16</v>
      </c>
      <c r="H16" s="236">
        <f>H17*10^6*'AEO 2023 Table 71'!H48*10^6*365</f>
        <v>2.622797963220162E+16</v>
      </c>
      <c r="I16" s="236">
        <f>I17*10^6*'AEO 2023 Table 71'!I48*10^6*365</f>
        <v>2.6499031297775448E+16</v>
      </c>
      <c r="J16" s="236">
        <f>J17*10^6*'AEO 2023 Table 71'!J48*10^6*365</f>
        <v>2.64392801821044E+16</v>
      </c>
      <c r="K16" s="236">
        <f>K17*10^6*'AEO 2023 Table 71'!K48*10^6*365</f>
        <v>2.6410309768301236E+16</v>
      </c>
      <c r="L16" s="236">
        <f>L17*10^6*'AEO 2023 Table 71'!L48*10^6*365</f>
        <v>2.6258005991900128E+16</v>
      </c>
      <c r="M16" s="236">
        <f>M17*10^6*'AEO 2023 Table 71'!M48*10^6*365</f>
        <v>2.6257801756969192E+16</v>
      </c>
      <c r="N16" s="236">
        <f>N17*10^6*'AEO 2023 Table 71'!N48*10^6*365</f>
        <v>2.626863939301932E+16</v>
      </c>
      <c r="O16" s="236">
        <f>O17*10^6*'AEO 2023 Table 71'!O48*10^6*365</f>
        <v>2.6261140763466016E+16</v>
      </c>
      <c r="P16" s="236">
        <f>P17*10^6*'AEO 2023 Table 71'!P48*10^6*365</f>
        <v>2.628605512753396E+16</v>
      </c>
      <c r="Q16" s="236">
        <f>Q17*10^6*'AEO 2023 Table 71'!Q48*10^6*365</f>
        <v>2.61602803002198E+16</v>
      </c>
      <c r="R16" s="236">
        <f>R17*10^6*'AEO 2023 Table 71'!R48*10^6*365</f>
        <v>2.603781057630702E+16</v>
      </c>
      <c r="S16" s="236">
        <f>S17*10^6*'AEO 2023 Table 71'!S48*10^6*365</f>
        <v>2.584180308811662E+16</v>
      </c>
      <c r="T16" s="236">
        <f>T17*10^6*'AEO 2023 Table 71'!T48*10^6*365</f>
        <v>2.566552423108112E+16</v>
      </c>
      <c r="U16" s="236">
        <f>U17*10^6*'AEO 2023 Table 71'!U48*10^6*365</f>
        <v>2.5512319634829304E+16</v>
      </c>
      <c r="V16" s="236">
        <f>V17*10^6*'AEO 2023 Table 71'!V48*10^6*365</f>
        <v>2.5276162080968096E+16</v>
      </c>
      <c r="W16" s="236">
        <f>W17*10^6*'AEO 2023 Table 71'!W48*10^6*365</f>
        <v>2.5337942148612596E+16</v>
      </c>
      <c r="X16" s="236">
        <f>X17*10^6*'AEO 2023 Table 71'!X48*10^6*365</f>
        <v>2.5487297576225464E+16</v>
      </c>
      <c r="Y16" s="236">
        <f>Y17*10^6*'AEO 2023 Table 71'!Y48*10^6*365</f>
        <v>2.5654163923969844E+16</v>
      </c>
      <c r="Z16" s="236">
        <f>Z17*10^6*'AEO 2023 Table 71'!Z48*10^6*365</f>
        <v>2.5661587534294596E+16</v>
      </c>
      <c r="AA16" s="236">
        <f>AA17*10^6*'AEO 2023 Table 71'!AA48*10^6*365</f>
        <v>2.5636684826588156E+16</v>
      </c>
      <c r="AB16" s="236">
        <f>AB17*10^6*'AEO 2023 Table 71'!AB48*10^6*365</f>
        <v>2.5407737862494128E+16</v>
      </c>
      <c r="AC16" s="236">
        <f>AC17*10^6*'AEO 2023 Table 71'!AC48*10^6*365</f>
        <v>2.544917895163028E+16</v>
      </c>
      <c r="AD16" s="236">
        <f>AD17*10^6*'AEO 2023 Table 71'!AD48*10^6*365</f>
        <v>2.5748759222087368E+16</v>
      </c>
      <c r="AE16" s="236">
        <f>AE17*10^6*'AEO 2023 Table 71'!AE48*10^6*365</f>
        <v>2.58842299661656E+16</v>
      </c>
    </row>
    <row r="17" spans="1:32" ht="15" customHeight="1" x14ac:dyDescent="0.2">
      <c r="A17" s="213" t="s">
        <v>716</v>
      </c>
      <c r="B17" s="216" t="s">
        <v>715</v>
      </c>
      <c r="C17" s="218">
        <f>'AEO 2023 Table 58 Raw'!F10</f>
        <v>11.391961</v>
      </c>
      <c r="D17" s="218">
        <f>'AEO 2023 Table 58 Raw'!G10</f>
        <v>11.911623000000001</v>
      </c>
      <c r="E17" s="218">
        <f>'AEO 2023 Table 58 Raw'!H10</f>
        <v>12.286136000000001</v>
      </c>
      <c r="F17" s="218">
        <f>'AEO 2023 Table 58 Raw'!I10</f>
        <v>12.405836000000001</v>
      </c>
      <c r="G17" s="218">
        <f>'AEO 2023 Table 58 Raw'!J10</f>
        <v>12.564268</v>
      </c>
      <c r="H17" s="218">
        <f>'AEO 2023 Table 58 Raw'!K10</f>
        <v>12.638444</v>
      </c>
      <c r="I17" s="218">
        <f>'AEO 2023 Table 58 Raw'!L10</f>
        <v>12.756741999999999</v>
      </c>
      <c r="J17" s="218">
        <f>'AEO 2023 Table 58 Raw'!M10</f>
        <v>12.72641</v>
      </c>
      <c r="K17" s="218">
        <f>'AEO 2023 Table 58 Raw'!N10</f>
        <v>12.711926999999999</v>
      </c>
      <c r="L17" s="218">
        <f>'AEO 2023 Table 58 Raw'!O10</f>
        <v>12.640687</v>
      </c>
      <c r="M17" s="218">
        <f>'AEO 2023 Table 58 Raw'!P10</f>
        <v>12.643459</v>
      </c>
      <c r="N17" s="218">
        <f>'AEO 2023 Table 58 Raw'!Q10</f>
        <v>12.650594</v>
      </c>
      <c r="O17" s="218">
        <f>'AEO 2023 Table 58 Raw'!R10</f>
        <v>12.649630999999999</v>
      </c>
      <c r="P17" s="218">
        <f>'AEO 2023 Table 58 Raw'!S10</f>
        <v>12.664894</v>
      </c>
      <c r="Q17" s="218">
        <f>'AEO 2023 Table 58 Raw'!T10</f>
        <v>12.608809000000001</v>
      </c>
      <c r="R17" s="218">
        <f>'AEO 2023 Table 58 Raw'!U10</f>
        <v>12.553323000000001</v>
      </c>
      <c r="S17" s="218">
        <f>'AEO 2023 Table 58 Raw'!V10</f>
        <v>12.463748000000001</v>
      </c>
      <c r="T17" s="218">
        <f>'AEO 2023 Table 58 Raw'!W10</f>
        <v>12.381916</v>
      </c>
      <c r="U17" s="218">
        <f>'AEO 2023 Table 58 Raw'!X10</f>
        <v>12.31338</v>
      </c>
      <c r="V17" s="218">
        <f>'AEO 2023 Table 58 Raw'!Y10</f>
        <v>12.207516</v>
      </c>
      <c r="W17" s="218">
        <f>'AEO 2023 Table 58 Raw'!Z10</f>
        <v>12.241076</v>
      </c>
      <c r="X17" s="218">
        <f>'AEO 2023 Table 58 Raw'!AA10</f>
        <v>12.313478999999999</v>
      </c>
      <c r="Y17" s="218">
        <f>'AEO 2023 Table 58 Raw'!AB10</f>
        <v>12.393143</v>
      </c>
      <c r="Z17" s="218">
        <f>'AEO 2023 Table 58 Raw'!AC10</f>
        <v>12.397959999999999</v>
      </c>
      <c r="AA17" s="218">
        <f>'AEO 2023 Table 58 Raw'!AD10</f>
        <v>12.389208</v>
      </c>
      <c r="AB17" s="218">
        <f>'AEO 2023 Table 58 Raw'!AE10</f>
        <v>12.286963</v>
      </c>
      <c r="AC17" s="218">
        <f>'AEO 2023 Table 58 Raw'!AF10</f>
        <v>12.299671999999999</v>
      </c>
      <c r="AD17" s="218">
        <f>'AEO 2023 Table 58 Raw'!AG10</f>
        <v>12.441811</v>
      </c>
      <c r="AE17" s="218">
        <f>'AEO 2023 Table 58 Raw'!AH10</f>
        <v>12.510002</v>
      </c>
      <c r="AF17" s="256">
        <f>'AEO 2023 Table 58 Raw'!AI10</f>
        <v>3.0000000000000001E-3</v>
      </c>
    </row>
    <row r="18" spans="1:32" ht="15" customHeight="1" x14ac:dyDescent="0.2">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56"/>
    </row>
    <row r="19" spans="1:32" ht="15" customHeight="1" x14ac:dyDescent="0.2">
      <c r="A19" s="213" t="s">
        <v>714</v>
      </c>
      <c r="B19" s="216" t="s">
        <v>687</v>
      </c>
      <c r="C19" s="218">
        <f>'AEO 2023 Table 58 Raw'!F11</f>
        <v>9.5885540000000002</v>
      </c>
      <c r="D19" s="218">
        <f>'AEO 2023 Table 58 Raw'!G11</f>
        <v>10.055934000000001</v>
      </c>
      <c r="E19" s="218">
        <f>'AEO 2023 Table 58 Raw'!H11</f>
        <v>10.358483</v>
      </c>
      <c r="F19" s="218">
        <f>'AEO 2023 Table 58 Raw'!I11</f>
        <v>10.399044</v>
      </c>
      <c r="G19" s="218">
        <f>'AEO 2023 Table 58 Raw'!J11</f>
        <v>10.477204</v>
      </c>
      <c r="H19" s="218">
        <f>'AEO 2023 Table 58 Raw'!K11</f>
        <v>10.4938</v>
      </c>
      <c r="I19" s="218">
        <f>'AEO 2023 Table 58 Raw'!L11</f>
        <v>10.500588</v>
      </c>
      <c r="J19" s="218">
        <f>'AEO 2023 Table 58 Raw'!M11</f>
        <v>10.464238</v>
      </c>
      <c r="K19" s="218">
        <f>'AEO 2023 Table 58 Raw'!N11</f>
        <v>10.505914000000001</v>
      </c>
      <c r="L19" s="218">
        <f>'AEO 2023 Table 58 Raw'!O11</f>
        <v>10.499349</v>
      </c>
      <c r="M19" s="218">
        <f>'AEO 2023 Table 58 Raw'!P11</f>
        <v>10.566034999999999</v>
      </c>
      <c r="N19" s="218">
        <f>'AEO 2023 Table 58 Raw'!Q11</f>
        <v>10.619910000000001</v>
      </c>
      <c r="O19" s="218">
        <f>'AEO 2023 Table 58 Raw'!R11</f>
        <v>10.638350000000001</v>
      </c>
      <c r="P19" s="218">
        <f>'AEO 2023 Table 58 Raw'!S11</f>
        <v>10.668874000000001</v>
      </c>
      <c r="Q19" s="218">
        <f>'AEO 2023 Table 58 Raw'!T11</f>
        <v>10.704992000000001</v>
      </c>
      <c r="R19" s="218">
        <f>'AEO 2023 Table 58 Raw'!U11</f>
        <v>10.735191</v>
      </c>
      <c r="S19" s="218">
        <f>'AEO 2023 Table 58 Raw'!V11</f>
        <v>10.759776</v>
      </c>
      <c r="T19" s="218">
        <f>'AEO 2023 Table 58 Raw'!W11</f>
        <v>10.788214</v>
      </c>
      <c r="U19" s="218">
        <f>'AEO 2023 Table 58 Raw'!X11</f>
        <v>10.798835</v>
      </c>
      <c r="V19" s="218">
        <f>'AEO 2023 Table 58 Raw'!Y11</f>
        <v>10.850989</v>
      </c>
      <c r="W19" s="218">
        <f>'AEO 2023 Table 58 Raw'!Z11</f>
        <v>10.894672999999999</v>
      </c>
      <c r="X19" s="218">
        <f>'AEO 2023 Table 58 Raw'!AA11</f>
        <v>10.890307999999999</v>
      </c>
      <c r="Y19" s="218">
        <f>'AEO 2023 Table 58 Raw'!AB11</f>
        <v>10.938000000000001</v>
      </c>
      <c r="Z19" s="218">
        <f>'AEO 2023 Table 58 Raw'!AC11</f>
        <v>10.994806000000001</v>
      </c>
      <c r="AA19" s="218">
        <f>'AEO 2023 Table 58 Raw'!AD11</f>
        <v>11.054777</v>
      </c>
      <c r="AB19" s="218">
        <f>'AEO 2023 Table 58 Raw'!AE11</f>
        <v>11.106519</v>
      </c>
      <c r="AC19" s="218">
        <f>'AEO 2023 Table 58 Raw'!AF11</f>
        <v>11.092962999999999</v>
      </c>
      <c r="AD19" s="218">
        <f>'AEO 2023 Table 58 Raw'!AG11</f>
        <v>11.133082</v>
      </c>
      <c r="AE19" s="218">
        <f>'AEO 2023 Table 58 Raw'!AH11</f>
        <v>11.17417</v>
      </c>
      <c r="AF19" s="256">
        <f>'AEO 2023 Table 58 Raw'!AI11</f>
        <v>5.0000000000000001E-3</v>
      </c>
    </row>
    <row r="20" spans="1:32" ht="15" customHeight="1" x14ac:dyDescent="0.25">
      <c r="A20" s="213" t="s">
        <v>713</v>
      </c>
      <c r="B20" s="212" t="s">
        <v>685</v>
      </c>
      <c r="C20" s="218">
        <f>'AEO 2023 Table 58 Raw'!F12</f>
        <v>0.17188800000000001</v>
      </c>
      <c r="D20" s="218">
        <f>'AEO 2023 Table 58 Raw'!G12</f>
        <v>0.22576399999999999</v>
      </c>
      <c r="E20" s="218">
        <f>'AEO 2023 Table 58 Raw'!H12</f>
        <v>0.242261</v>
      </c>
      <c r="F20" s="218">
        <f>'AEO 2023 Table 58 Raw'!I12</f>
        <v>0.25711800000000001</v>
      </c>
      <c r="G20" s="218">
        <f>'AEO 2023 Table 58 Raw'!J12</f>
        <v>0.26454800000000001</v>
      </c>
      <c r="H20" s="218">
        <f>'AEO 2023 Table 58 Raw'!K12</f>
        <v>0.26898100000000003</v>
      </c>
      <c r="I20" s="218">
        <f>'AEO 2023 Table 58 Raw'!L12</f>
        <v>0.27247700000000002</v>
      </c>
      <c r="J20" s="218">
        <f>'AEO 2023 Table 58 Raw'!M12</f>
        <v>0.27371699999999999</v>
      </c>
      <c r="K20" s="218">
        <f>'AEO 2023 Table 58 Raw'!N12</f>
        <v>0.27545199999999997</v>
      </c>
      <c r="L20" s="218">
        <f>'AEO 2023 Table 58 Raw'!O12</f>
        <v>0.27702199999999999</v>
      </c>
      <c r="M20" s="218">
        <f>'AEO 2023 Table 58 Raw'!P12</f>
        <v>0.279275</v>
      </c>
      <c r="N20" s="218">
        <f>'AEO 2023 Table 58 Raw'!Q12</f>
        <v>0.27875299999999997</v>
      </c>
      <c r="O20" s="218">
        <f>'AEO 2023 Table 58 Raw'!R12</f>
        <v>0.278364</v>
      </c>
      <c r="P20" s="218">
        <f>'AEO 2023 Table 58 Raw'!S12</f>
        <v>0.27689000000000002</v>
      </c>
      <c r="Q20" s="218">
        <f>'AEO 2023 Table 58 Raw'!T12</f>
        <v>0.275561</v>
      </c>
      <c r="R20" s="218">
        <f>'AEO 2023 Table 58 Raw'!U12</f>
        <v>0.27396799999999999</v>
      </c>
      <c r="S20" s="218">
        <f>'AEO 2023 Table 58 Raw'!V12</f>
        <v>0.271229</v>
      </c>
      <c r="T20" s="218">
        <f>'AEO 2023 Table 58 Raw'!W12</f>
        <v>0.26994099999999999</v>
      </c>
      <c r="U20" s="218">
        <f>'AEO 2023 Table 58 Raw'!X12</f>
        <v>0.26982600000000001</v>
      </c>
      <c r="V20" s="218">
        <f>'AEO 2023 Table 58 Raw'!Y12</f>
        <v>0.26937499999999998</v>
      </c>
      <c r="W20" s="218">
        <f>'AEO 2023 Table 58 Raw'!Z12</f>
        <v>0.271509</v>
      </c>
      <c r="X20" s="218">
        <f>'AEO 2023 Table 58 Raw'!AA12</f>
        <v>0.27307199999999998</v>
      </c>
      <c r="Y20" s="218">
        <f>'AEO 2023 Table 58 Raw'!AB12</f>
        <v>0.28427999999999998</v>
      </c>
      <c r="Z20" s="218">
        <f>'AEO 2023 Table 58 Raw'!AC12</f>
        <v>0.28966599999999998</v>
      </c>
      <c r="AA20" s="218">
        <f>'AEO 2023 Table 58 Raw'!AD12</f>
        <v>0.29224800000000001</v>
      </c>
      <c r="AB20" s="218">
        <f>'AEO 2023 Table 58 Raw'!AE12</f>
        <v>0.29572799999999999</v>
      </c>
      <c r="AC20" s="218">
        <f>'AEO 2023 Table 58 Raw'!AF12</f>
        <v>0.29759000000000002</v>
      </c>
      <c r="AD20" s="218">
        <f>'AEO 2023 Table 58 Raw'!AG12</f>
        <v>0.29797699999999999</v>
      </c>
      <c r="AE20" s="218">
        <f>'AEO 2023 Table 58 Raw'!AH12</f>
        <v>0.29855100000000001</v>
      </c>
      <c r="AF20" s="256">
        <f>'AEO 2023 Table 58 Raw'!AI12</f>
        <v>0.02</v>
      </c>
    </row>
    <row r="21" spans="1:32" ht="15" customHeight="1" x14ac:dyDescent="0.25">
      <c r="A21" s="213" t="s">
        <v>712</v>
      </c>
      <c r="B21" s="212" t="s">
        <v>683</v>
      </c>
      <c r="C21" s="218">
        <f>'AEO 2023 Table 58 Raw'!F13</f>
        <v>1.383148</v>
      </c>
      <c r="D21" s="218">
        <f>'AEO 2023 Table 58 Raw'!G13</f>
        <v>1.3939710000000001</v>
      </c>
      <c r="E21" s="218">
        <f>'AEO 2023 Table 58 Raw'!H13</f>
        <v>1.4910829999999999</v>
      </c>
      <c r="F21" s="218">
        <f>'AEO 2023 Table 58 Raw'!I13</f>
        <v>1.4972380000000001</v>
      </c>
      <c r="G21" s="218">
        <f>'AEO 2023 Table 58 Raw'!J13</f>
        <v>1.510162</v>
      </c>
      <c r="H21" s="218">
        <f>'AEO 2023 Table 58 Raw'!K13</f>
        <v>1.5066600000000001</v>
      </c>
      <c r="I21" s="218">
        <f>'AEO 2023 Table 58 Raw'!L13</f>
        <v>1.4981640000000001</v>
      </c>
      <c r="J21" s="218">
        <f>'AEO 2023 Table 58 Raw'!M13</f>
        <v>1.486872</v>
      </c>
      <c r="K21" s="218">
        <f>'AEO 2023 Table 58 Raw'!N13</f>
        <v>1.483546</v>
      </c>
      <c r="L21" s="218">
        <f>'AEO 2023 Table 58 Raw'!O13</f>
        <v>1.477908</v>
      </c>
      <c r="M21" s="218">
        <f>'AEO 2023 Table 58 Raw'!P13</f>
        <v>1.475312</v>
      </c>
      <c r="N21" s="218">
        <f>'AEO 2023 Table 58 Raw'!Q13</f>
        <v>1.480861</v>
      </c>
      <c r="O21" s="218">
        <f>'AEO 2023 Table 58 Raw'!R13</f>
        <v>1.4801340000000001</v>
      </c>
      <c r="P21" s="218">
        <f>'AEO 2023 Table 58 Raw'!S13</f>
        <v>1.489117</v>
      </c>
      <c r="Q21" s="218">
        <f>'AEO 2023 Table 58 Raw'!T13</f>
        <v>1.508624</v>
      </c>
      <c r="R21" s="218">
        <f>'AEO 2023 Table 58 Raw'!U13</f>
        <v>1.520391</v>
      </c>
      <c r="S21" s="218">
        <f>'AEO 2023 Table 58 Raw'!V13</f>
        <v>1.5281750000000001</v>
      </c>
      <c r="T21" s="218">
        <f>'AEO 2023 Table 58 Raw'!W13</f>
        <v>1.5370550000000001</v>
      </c>
      <c r="U21" s="218">
        <f>'AEO 2023 Table 58 Raw'!X13</f>
        <v>1.546359</v>
      </c>
      <c r="V21" s="218">
        <f>'AEO 2023 Table 58 Raw'!Y13</f>
        <v>1.552486</v>
      </c>
      <c r="W21" s="218">
        <f>'AEO 2023 Table 58 Raw'!Z13</f>
        <v>1.5626739999999999</v>
      </c>
      <c r="X21" s="218">
        <f>'AEO 2023 Table 58 Raw'!AA13</f>
        <v>1.57283</v>
      </c>
      <c r="Y21" s="218">
        <f>'AEO 2023 Table 58 Raw'!AB13</f>
        <v>1.578892</v>
      </c>
      <c r="Z21" s="218">
        <f>'AEO 2023 Table 58 Raw'!AC13</f>
        <v>1.5883229999999999</v>
      </c>
      <c r="AA21" s="218">
        <f>'AEO 2023 Table 58 Raw'!AD13</f>
        <v>1.60924</v>
      </c>
      <c r="AB21" s="218">
        <f>'AEO 2023 Table 58 Raw'!AE13</f>
        <v>1.6261810000000001</v>
      </c>
      <c r="AC21" s="218">
        <f>'AEO 2023 Table 58 Raw'!AF13</f>
        <v>1.64815</v>
      </c>
      <c r="AD21" s="218">
        <f>'AEO 2023 Table 58 Raw'!AG13</f>
        <v>1.6753830000000001</v>
      </c>
      <c r="AE21" s="218">
        <f>'AEO 2023 Table 58 Raw'!AH13</f>
        <v>1.6977990000000001</v>
      </c>
      <c r="AF21" s="256">
        <f>'AEO 2023 Table 58 Raw'!AI13</f>
        <v>7.0000000000000001E-3</v>
      </c>
    </row>
    <row r="22" spans="1:32" ht="15" customHeight="1" x14ac:dyDescent="0.25">
      <c r="A22" s="213" t="s">
        <v>711</v>
      </c>
      <c r="B22" s="212" t="s">
        <v>681</v>
      </c>
      <c r="C22" s="218">
        <f>'AEO 2023 Table 58 Raw'!F14</f>
        <v>0.52672200000000002</v>
      </c>
      <c r="D22" s="218">
        <f>'AEO 2023 Table 58 Raw'!G14</f>
        <v>0.51117100000000004</v>
      </c>
      <c r="E22" s="218">
        <f>'AEO 2023 Table 58 Raw'!H14</f>
        <v>0.41799599999999998</v>
      </c>
      <c r="F22" s="218">
        <f>'AEO 2023 Table 58 Raw'!I14</f>
        <v>0.43217699999999998</v>
      </c>
      <c r="G22" s="218">
        <f>'AEO 2023 Table 58 Raw'!J14</f>
        <v>0.439193</v>
      </c>
      <c r="H22" s="218">
        <f>'AEO 2023 Table 58 Raw'!K14</f>
        <v>0.44259599999999999</v>
      </c>
      <c r="I22" s="218">
        <f>'AEO 2023 Table 58 Raw'!L14</f>
        <v>0.44938600000000001</v>
      </c>
      <c r="J22" s="218">
        <f>'AEO 2023 Table 58 Raw'!M14</f>
        <v>0.45603500000000002</v>
      </c>
      <c r="K22" s="218">
        <f>'AEO 2023 Table 58 Raw'!N14</f>
        <v>0.474379</v>
      </c>
      <c r="L22" s="218">
        <f>'AEO 2023 Table 58 Raw'!O14</f>
        <v>0.48058200000000001</v>
      </c>
      <c r="M22" s="218">
        <f>'AEO 2023 Table 58 Raw'!P14</f>
        <v>0.48591699999999999</v>
      </c>
      <c r="N22" s="218">
        <f>'AEO 2023 Table 58 Raw'!Q14</f>
        <v>0.49399599999999999</v>
      </c>
      <c r="O22" s="218">
        <f>'AEO 2023 Table 58 Raw'!R14</f>
        <v>0.50722100000000003</v>
      </c>
      <c r="P22" s="218">
        <f>'AEO 2023 Table 58 Raw'!S14</f>
        <v>0.52530699999999997</v>
      </c>
      <c r="Q22" s="218">
        <f>'AEO 2023 Table 58 Raw'!T14</f>
        <v>0.53810599999999997</v>
      </c>
      <c r="R22" s="218">
        <f>'AEO 2023 Table 58 Raw'!U14</f>
        <v>0.54498899999999995</v>
      </c>
      <c r="S22" s="218">
        <f>'AEO 2023 Table 58 Raw'!V14</f>
        <v>0.55918699999999999</v>
      </c>
      <c r="T22" s="218">
        <f>'AEO 2023 Table 58 Raw'!W14</f>
        <v>0.57356200000000002</v>
      </c>
      <c r="U22" s="218">
        <f>'AEO 2023 Table 58 Raw'!X14</f>
        <v>0.593468</v>
      </c>
      <c r="V22" s="218">
        <f>'AEO 2023 Table 58 Raw'!Y14</f>
        <v>0.60889099999999996</v>
      </c>
      <c r="W22" s="218">
        <f>'AEO 2023 Table 58 Raw'!Z14</f>
        <v>0.61158699999999999</v>
      </c>
      <c r="X22" s="218">
        <f>'AEO 2023 Table 58 Raw'!AA14</f>
        <v>0.609151</v>
      </c>
      <c r="Y22" s="218">
        <f>'AEO 2023 Table 58 Raw'!AB14</f>
        <v>0.59970599999999996</v>
      </c>
      <c r="Z22" s="218">
        <f>'AEO 2023 Table 58 Raw'!AC14</f>
        <v>0.59114599999999995</v>
      </c>
      <c r="AA22" s="218">
        <f>'AEO 2023 Table 58 Raw'!AD14</f>
        <v>0.57980799999999999</v>
      </c>
      <c r="AB22" s="218">
        <f>'AEO 2023 Table 58 Raw'!AE14</f>
        <v>0.56974899999999995</v>
      </c>
      <c r="AC22" s="218">
        <f>'AEO 2023 Table 58 Raw'!AF14</f>
        <v>0.55709399999999998</v>
      </c>
      <c r="AD22" s="218">
        <f>'AEO 2023 Table 58 Raw'!AG14</f>
        <v>0.54962100000000003</v>
      </c>
      <c r="AE22" s="218">
        <f>'AEO 2023 Table 58 Raw'!AH14</f>
        <v>0.53740699999999997</v>
      </c>
      <c r="AF22" s="256">
        <f>'AEO 2023 Table 58 Raw'!AI14</f>
        <v>1E-3</v>
      </c>
    </row>
    <row r="23" spans="1:32" ht="15" customHeight="1" x14ac:dyDescent="0.25">
      <c r="A23" s="213" t="s">
        <v>710</v>
      </c>
      <c r="B23" s="212" t="s">
        <v>679</v>
      </c>
      <c r="C23" s="218">
        <f>'AEO 2023 Table 58 Raw'!F15</f>
        <v>5.3044130000000003</v>
      </c>
      <c r="D23" s="218">
        <f>'AEO 2023 Table 58 Raw'!G15</f>
        <v>5.6627210000000003</v>
      </c>
      <c r="E23" s="218">
        <f>'AEO 2023 Table 58 Raw'!H15</f>
        <v>5.683052</v>
      </c>
      <c r="F23" s="218">
        <f>'AEO 2023 Table 58 Raw'!I15</f>
        <v>5.6803299999999997</v>
      </c>
      <c r="G23" s="218">
        <f>'AEO 2023 Table 58 Raw'!J15</f>
        <v>5.6571629999999997</v>
      </c>
      <c r="H23" s="218">
        <f>'AEO 2023 Table 58 Raw'!K15</f>
        <v>5.6255199999999999</v>
      </c>
      <c r="I23" s="218">
        <f>'AEO 2023 Table 58 Raw'!L15</f>
        <v>5.596425</v>
      </c>
      <c r="J23" s="218">
        <f>'AEO 2023 Table 58 Raw'!M15</f>
        <v>5.5502320000000003</v>
      </c>
      <c r="K23" s="218">
        <f>'AEO 2023 Table 58 Raw'!N15</f>
        <v>5.5339359999999997</v>
      </c>
      <c r="L23" s="218">
        <f>'AEO 2023 Table 58 Raw'!O15</f>
        <v>5.5129479999999997</v>
      </c>
      <c r="M23" s="218">
        <f>'AEO 2023 Table 58 Raw'!P15</f>
        <v>5.4842019999999998</v>
      </c>
      <c r="N23" s="218">
        <f>'AEO 2023 Table 58 Raw'!Q15</f>
        <v>5.4770469999999998</v>
      </c>
      <c r="O23" s="218">
        <f>'AEO 2023 Table 58 Raw'!R15</f>
        <v>5.4611499999999999</v>
      </c>
      <c r="P23" s="218">
        <f>'AEO 2023 Table 58 Raw'!S15</f>
        <v>5.4234520000000002</v>
      </c>
      <c r="Q23" s="218">
        <f>'AEO 2023 Table 58 Raw'!T15</f>
        <v>5.4030230000000001</v>
      </c>
      <c r="R23" s="218">
        <f>'AEO 2023 Table 58 Raw'!U15</f>
        <v>5.4030680000000002</v>
      </c>
      <c r="S23" s="218">
        <f>'AEO 2023 Table 58 Raw'!V15</f>
        <v>5.4030189999999996</v>
      </c>
      <c r="T23" s="218">
        <f>'AEO 2023 Table 58 Raw'!W15</f>
        <v>5.3940190000000001</v>
      </c>
      <c r="U23" s="218">
        <f>'AEO 2023 Table 58 Raw'!X15</f>
        <v>5.3706870000000002</v>
      </c>
      <c r="V23" s="218">
        <f>'AEO 2023 Table 58 Raw'!Y15</f>
        <v>5.3890719999999996</v>
      </c>
      <c r="W23" s="218">
        <f>'AEO 2023 Table 58 Raw'!Z15</f>
        <v>5.4129009999999997</v>
      </c>
      <c r="X23" s="218">
        <f>'AEO 2023 Table 58 Raw'!AA15</f>
        <v>5.4207580000000002</v>
      </c>
      <c r="Y23" s="218">
        <f>'AEO 2023 Table 58 Raw'!AB15</f>
        <v>5.4398350000000004</v>
      </c>
      <c r="Z23" s="218">
        <f>'AEO 2023 Table 58 Raw'!AC15</f>
        <v>5.4736710000000004</v>
      </c>
      <c r="AA23" s="218">
        <f>'AEO 2023 Table 58 Raw'!AD15</f>
        <v>5.4990670000000001</v>
      </c>
      <c r="AB23" s="218">
        <f>'AEO 2023 Table 58 Raw'!AE15</f>
        <v>5.5072679999999998</v>
      </c>
      <c r="AC23" s="218">
        <f>'AEO 2023 Table 58 Raw'!AF15</f>
        <v>5.4959340000000001</v>
      </c>
      <c r="AD23" s="218">
        <f>'AEO 2023 Table 58 Raw'!AG15</f>
        <v>5.510453</v>
      </c>
      <c r="AE23" s="218">
        <f>'AEO 2023 Table 58 Raw'!AH15</f>
        <v>5.5125590000000004</v>
      </c>
      <c r="AF23" s="256">
        <f>'AEO 2023 Table 58 Raw'!AI15</f>
        <v>1E-3</v>
      </c>
    </row>
    <row r="24" spans="1:32" ht="15" customHeight="1" x14ac:dyDescent="0.25">
      <c r="A24" s="213" t="s">
        <v>709</v>
      </c>
      <c r="B24" s="212" t="s">
        <v>677</v>
      </c>
      <c r="C24" s="218">
        <f>'AEO 2023 Table 58 Raw'!F16</f>
        <v>0.79108800000000001</v>
      </c>
      <c r="D24" s="218">
        <f>'AEO 2023 Table 58 Raw'!G16</f>
        <v>0.82060500000000003</v>
      </c>
      <c r="E24" s="218">
        <f>'AEO 2023 Table 58 Raw'!H16</f>
        <v>0.901864</v>
      </c>
      <c r="F24" s="218">
        <f>'AEO 2023 Table 58 Raw'!I16</f>
        <v>0.91389799999999999</v>
      </c>
      <c r="G24" s="218">
        <f>'AEO 2023 Table 58 Raw'!J16</f>
        <v>0.94774199999999997</v>
      </c>
      <c r="H24" s="218">
        <f>'AEO 2023 Table 58 Raw'!K16</f>
        <v>0.95677999999999996</v>
      </c>
      <c r="I24" s="218">
        <f>'AEO 2023 Table 58 Raw'!L16</f>
        <v>0.95888899999999999</v>
      </c>
      <c r="J24" s="218">
        <f>'AEO 2023 Table 58 Raw'!M16</f>
        <v>0.96229399999999998</v>
      </c>
      <c r="K24" s="218">
        <f>'AEO 2023 Table 58 Raw'!N16</f>
        <v>0.96433500000000005</v>
      </c>
      <c r="L24" s="218">
        <f>'AEO 2023 Table 58 Raw'!O16</f>
        <v>0.96512699999999996</v>
      </c>
      <c r="M24" s="218">
        <f>'AEO 2023 Table 58 Raw'!P16</f>
        <v>1.0055400000000001</v>
      </c>
      <c r="N24" s="218">
        <f>'AEO 2023 Table 58 Raw'!Q16</f>
        <v>1.0246599999999999</v>
      </c>
      <c r="O24" s="218">
        <f>'AEO 2023 Table 58 Raw'!R16</f>
        <v>1.0344530000000001</v>
      </c>
      <c r="P24" s="218">
        <f>'AEO 2023 Table 58 Raw'!S16</f>
        <v>1.0449820000000001</v>
      </c>
      <c r="Q24" s="218">
        <f>'AEO 2023 Table 58 Raw'!T16</f>
        <v>1.0544480000000001</v>
      </c>
      <c r="R24" s="218">
        <f>'AEO 2023 Table 58 Raw'!U16</f>
        <v>1.0661940000000001</v>
      </c>
      <c r="S24" s="218">
        <f>'AEO 2023 Table 58 Raw'!V16</f>
        <v>1.0766880000000001</v>
      </c>
      <c r="T24" s="218">
        <f>'AEO 2023 Table 58 Raw'!W16</f>
        <v>1.093658</v>
      </c>
      <c r="U24" s="218">
        <f>'AEO 2023 Table 58 Raw'!X16</f>
        <v>1.1022970000000001</v>
      </c>
      <c r="V24" s="218">
        <f>'AEO 2023 Table 58 Raw'!Y16</f>
        <v>1.1076900000000001</v>
      </c>
      <c r="W24" s="218">
        <f>'AEO 2023 Table 58 Raw'!Z16</f>
        <v>1.1064160000000001</v>
      </c>
      <c r="X24" s="218">
        <f>'AEO 2023 Table 58 Raw'!AA16</f>
        <v>1.109191</v>
      </c>
      <c r="Y24" s="218">
        <f>'AEO 2023 Table 58 Raw'!AB16</f>
        <v>1.14141</v>
      </c>
      <c r="Z24" s="218">
        <f>'AEO 2023 Table 58 Raw'!AC16</f>
        <v>1.152717</v>
      </c>
      <c r="AA24" s="218">
        <f>'AEO 2023 Table 58 Raw'!AD16</f>
        <v>1.1558200000000001</v>
      </c>
      <c r="AB24" s="218">
        <f>'AEO 2023 Table 58 Raw'!AE16</f>
        <v>1.1608830000000001</v>
      </c>
      <c r="AC24" s="218">
        <f>'AEO 2023 Table 58 Raw'!AF16</f>
        <v>1.1644909999999999</v>
      </c>
      <c r="AD24" s="218">
        <f>'AEO 2023 Table 58 Raw'!AG16</f>
        <v>1.169268</v>
      </c>
      <c r="AE24" s="218">
        <f>'AEO 2023 Table 58 Raw'!AH16</f>
        <v>1.175559</v>
      </c>
      <c r="AF24" s="256">
        <f>'AEO 2023 Table 58 Raw'!AI16</f>
        <v>1.4E-2</v>
      </c>
    </row>
    <row r="25" spans="1:32" ht="15" customHeight="1" x14ac:dyDescent="0.25">
      <c r="A25" s="213" t="s">
        <v>708</v>
      </c>
      <c r="B25" s="212" t="s">
        <v>675</v>
      </c>
      <c r="C25" s="218">
        <f>'AEO 2023 Table 58 Raw'!F17</f>
        <v>1.1107400000000001</v>
      </c>
      <c r="D25" s="218">
        <f>'AEO 2023 Table 58 Raw'!G17</f>
        <v>1.1749799999999999</v>
      </c>
      <c r="E25" s="218">
        <f>'AEO 2023 Table 58 Raw'!H17</f>
        <v>1.346333</v>
      </c>
      <c r="F25" s="218">
        <f>'AEO 2023 Table 58 Raw'!I17</f>
        <v>1.3446689999999999</v>
      </c>
      <c r="G25" s="218">
        <f>'AEO 2023 Table 58 Raw'!J17</f>
        <v>1.383713</v>
      </c>
      <c r="H25" s="218">
        <f>'AEO 2023 Table 58 Raw'!K17</f>
        <v>1.41899</v>
      </c>
      <c r="I25" s="218">
        <f>'AEO 2023 Table 58 Raw'!L17</f>
        <v>1.4511179999999999</v>
      </c>
      <c r="J25" s="218">
        <f>'AEO 2023 Table 58 Raw'!M17</f>
        <v>1.462647</v>
      </c>
      <c r="K25" s="218">
        <f>'AEO 2023 Table 58 Raw'!N17</f>
        <v>1.503288</v>
      </c>
      <c r="L25" s="218">
        <f>'AEO 2023 Table 58 Raw'!O17</f>
        <v>1.516634</v>
      </c>
      <c r="M25" s="218">
        <f>'AEO 2023 Table 58 Raw'!P17</f>
        <v>1.567483</v>
      </c>
      <c r="N25" s="218">
        <f>'AEO 2023 Table 58 Raw'!Q17</f>
        <v>1.601777</v>
      </c>
      <c r="O25" s="218">
        <f>'AEO 2023 Table 58 Raw'!R17</f>
        <v>1.6215310000000001</v>
      </c>
      <c r="P25" s="218">
        <f>'AEO 2023 Table 58 Raw'!S17</f>
        <v>1.6656820000000001</v>
      </c>
      <c r="Q25" s="218">
        <f>'AEO 2023 Table 58 Raw'!T17</f>
        <v>1.6944129999999999</v>
      </c>
      <c r="R25" s="218">
        <f>'AEO 2023 Table 58 Raw'!U17</f>
        <v>1.707527</v>
      </c>
      <c r="S25" s="218">
        <f>'AEO 2023 Table 58 Raw'!V17</f>
        <v>1.7144219999999999</v>
      </c>
      <c r="T25" s="218">
        <f>'AEO 2023 Table 58 Raw'!W17</f>
        <v>1.7225600000000001</v>
      </c>
      <c r="U25" s="218">
        <f>'AEO 2023 Table 58 Raw'!X17</f>
        <v>1.728105</v>
      </c>
      <c r="V25" s="218">
        <f>'AEO 2023 Table 58 Raw'!Y17</f>
        <v>1.7445600000000001</v>
      </c>
      <c r="W25" s="218">
        <f>'AEO 2023 Table 58 Raw'!Z17</f>
        <v>1.7608250000000001</v>
      </c>
      <c r="X25" s="218">
        <f>'AEO 2023 Table 58 Raw'!AA17</f>
        <v>1.745668</v>
      </c>
      <c r="Y25" s="218">
        <f>'AEO 2023 Table 58 Raw'!AB17</f>
        <v>1.7411620000000001</v>
      </c>
      <c r="Z25" s="218">
        <f>'AEO 2023 Table 58 Raw'!AC17</f>
        <v>1.752758</v>
      </c>
      <c r="AA25" s="218">
        <f>'AEO 2023 Table 58 Raw'!AD17</f>
        <v>1.775987</v>
      </c>
      <c r="AB25" s="218">
        <f>'AEO 2023 Table 58 Raw'!AE17</f>
        <v>1.807755</v>
      </c>
      <c r="AC25" s="218">
        <f>'AEO 2023 Table 58 Raw'!AF17</f>
        <v>1.7942469999999999</v>
      </c>
      <c r="AD25" s="218">
        <f>'AEO 2023 Table 58 Raw'!AG17</f>
        <v>1.799285</v>
      </c>
      <c r="AE25" s="218">
        <f>'AEO 2023 Table 58 Raw'!AH17</f>
        <v>1.824435</v>
      </c>
      <c r="AF25" s="256">
        <f>'AEO 2023 Table 58 Raw'!AI17</f>
        <v>1.7999999999999999E-2</v>
      </c>
    </row>
    <row r="26" spans="1:32" ht="15" customHeight="1" x14ac:dyDescent="0.25">
      <c r="A26" s="213" t="s">
        <v>707</v>
      </c>
      <c r="B26" s="212" t="s">
        <v>673</v>
      </c>
      <c r="C26" s="218">
        <f>'AEO 2023 Table 58 Raw'!F18</f>
        <v>0.30055300000000001</v>
      </c>
      <c r="D26" s="218">
        <f>'AEO 2023 Table 58 Raw'!G18</f>
        <v>0.26672299999999999</v>
      </c>
      <c r="E26" s="218">
        <f>'AEO 2023 Table 58 Raw'!H18</f>
        <v>0.275893</v>
      </c>
      <c r="F26" s="218">
        <f>'AEO 2023 Table 58 Raw'!I18</f>
        <v>0.27361600000000003</v>
      </c>
      <c r="G26" s="218">
        <f>'AEO 2023 Table 58 Raw'!J18</f>
        <v>0.27468300000000001</v>
      </c>
      <c r="H26" s="218">
        <f>'AEO 2023 Table 58 Raw'!K18</f>
        <v>0.27427400000000002</v>
      </c>
      <c r="I26" s="218">
        <f>'AEO 2023 Table 58 Raw'!L18</f>
        <v>0.27412999999999998</v>
      </c>
      <c r="J26" s="218">
        <f>'AEO 2023 Table 58 Raw'!M18</f>
        <v>0.27244099999999999</v>
      </c>
      <c r="K26" s="218">
        <f>'AEO 2023 Table 58 Raw'!N18</f>
        <v>0.27097900000000003</v>
      </c>
      <c r="L26" s="218">
        <f>'AEO 2023 Table 58 Raw'!O18</f>
        <v>0.26912799999999998</v>
      </c>
      <c r="M26" s="218">
        <f>'AEO 2023 Table 58 Raw'!P18</f>
        <v>0.26830599999999999</v>
      </c>
      <c r="N26" s="218">
        <f>'AEO 2023 Table 58 Raw'!Q18</f>
        <v>0.26281599999999999</v>
      </c>
      <c r="O26" s="218">
        <f>'AEO 2023 Table 58 Raw'!R18</f>
        <v>0.255498</v>
      </c>
      <c r="P26" s="218">
        <f>'AEO 2023 Table 58 Raw'!S18</f>
        <v>0.24344299999999999</v>
      </c>
      <c r="Q26" s="218">
        <f>'AEO 2023 Table 58 Raw'!T18</f>
        <v>0.23081699999999999</v>
      </c>
      <c r="R26" s="218">
        <f>'AEO 2023 Table 58 Raw'!U18</f>
        <v>0.219053</v>
      </c>
      <c r="S26" s="218">
        <f>'AEO 2023 Table 58 Raw'!V18</f>
        <v>0.20705599999999999</v>
      </c>
      <c r="T26" s="218">
        <f>'AEO 2023 Table 58 Raw'!W18</f>
        <v>0.19741900000000001</v>
      </c>
      <c r="U26" s="218">
        <f>'AEO 2023 Table 58 Raw'!X18</f>
        <v>0.18809200000000001</v>
      </c>
      <c r="V26" s="218">
        <f>'AEO 2023 Table 58 Raw'!Y18</f>
        <v>0.17891599999999999</v>
      </c>
      <c r="W26" s="218">
        <f>'AEO 2023 Table 58 Raw'!Z18</f>
        <v>0.16876099999999999</v>
      </c>
      <c r="X26" s="218">
        <f>'AEO 2023 Table 58 Raw'!AA18</f>
        <v>0.159638</v>
      </c>
      <c r="Y26" s="218">
        <f>'AEO 2023 Table 58 Raw'!AB18</f>
        <v>0.15271599999999999</v>
      </c>
      <c r="Z26" s="218">
        <f>'AEO 2023 Table 58 Raw'!AC18</f>
        <v>0.14652599999999999</v>
      </c>
      <c r="AA26" s="218">
        <f>'AEO 2023 Table 58 Raw'!AD18</f>
        <v>0.14260700000000001</v>
      </c>
      <c r="AB26" s="218">
        <f>'AEO 2023 Table 58 Raw'!AE18</f>
        <v>0.13895399999999999</v>
      </c>
      <c r="AC26" s="218">
        <f>'AEO 2023 Table 58 Raw'!AF18</f>
        <v>0.135458</v>
      </c>
      <c r="AD26" s="218">
        <f>'AEO 2023 Table 58 Raw'!AG18</f>
        <v>0.13109499999999999</v>
      </c>
      <c r="AE26" s="218">
        <f>'AEO 2023 Table 58 Raw'!AH18</f>
        <v>0.12786</v>
      </c>
      <c r="AF26" s="256">
        <f>'AEO 2023 Table 58 Raw'!AI18</f>
        <v>-0.03</v>
      </c>
    </row>
    <row r="27" spans="1:32" ht="15" customHeight="1" x14ac:dyDescent="0.2">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56"/>
    </row>
    <row r="28" spans="1:32" ht="15" customHeight="1" x14ac:dyDescent="0.2">
      <c r="A28" s="213" t="s">
        <v>706</v>
      </c>
      <c r="B28" s="216" t="s">
        <v>672</v>
      </c>
      <c r="C28" s="218">
        <f>'AEO 2023 Table 58 Raw'!F19</f>
        <v>1.803407</v>
      </c>
      <c r="D28" s="218">
        <f>'AEO 2023 Table 58 Raw'!G19</f>
        <v>1.855688</v>
      </c>
      <c r="E28" s="218">
        <f>'AEO 2023 Table 58 Raw'!H19</f>
        <v>1.9276530000000001</v>
      </c>
      <c r="F28" s="218">
        <f>'AEO 2023 Table 58 Raw'!I19</f>
        <v>2.006793</v>
      </c>
      <c r="G28" s="218">
        <f>'AEO 2023 Table 58 Raw'!J19</f>
        <v>2.0870639999999998</v>
      </c>
      <c r="H28" s="218">
        <f>'AEO 2023 Table 58 Raw'!K19</f>
        <v>2.144644</v>
      </c>
      <c r="I28" s="218">
        <f>'AEO 2023 Table 58 Raw'!L19</f>
        <v>2.2561529999999999</v>
      </c>
      <c r="J28" s="218">
        <f>'AEO 2023 Table 58 Raw'!M19</f>
        <v>2.2621720000000001</v>
      </c>
      <c r="K28" s="218">
        <f>'AEO 2023 Table 58 Raw'!N19</f>
        <v>2.206013</v>
      </c>
      <c r="L28" s="218">
        <f>'AEO 2023 Table 58 Raw'!O19</f>
        <v>2.1413380000000002</v>
      </c>
      <c r="M28" s="218">
        <f>'AEO 2023 Table 58 Raw'!P19</f>
        <v>2.0774240000000002</v>
      </c>
      <c r="N28" s="218">
        <f>'AEO 2023 Table 58 Raw'!Q19</f>
        <v>2.0306829999999998</v>
      </c>
      <c r="O28" s="218">
        <f>'AEO 2023 Table 58 Raw'!R19</f>
        <v>2.0112809999999999</v>
      </c>
      <c r="P28" s="218">
        <f>'AEO 2023 Table 58 Raw'!S19</f>
        <v>1.996021</v>
      </c>
      <c r="Q28" s="218">
        <f>'AEO 2023 Table 58 Raw'!T19</f>
        <v>1.903816</v>
      </c>
      <c r="R28" s="218">
        <f>'AEO 2023 Table 58 Raw'!U19</f>
        <v>1.8181309999999999</v>
      </c>
      <c r="S28" s="218">
        <f>'AEO 2023 Table 58 Raw'!V19</f>
        <v>1.7039709999999999</v>
      </c>
      <c r="T28" s="218">
        <f>'AEO 2023 Table 58 Raw'!W19</f>
        <v>1.593702</v>
      </c>
      <c r="U28" s="218">
        <f>'AEO 2023 Table 58 Raw'!X19</f>
        <v>1.514545</v>
      </c>
      <c r="V28" s="218">
        <f>'AEO 2023 Table 58 Raw'!Y19</f>
        <v>1.3565259999999999</v>
      </c>
      <c r="W28" s="218">
        <f>'AEO 2023 Table 58 Raw'!Z19</f>
        <v>1.3464020000000001</v>
      </c>
      <c r="X28" s="218">
        <f>'AEO 2023 Table 58 Raw'!AA19</f>
        <v>1.4231720000000001</v>
      </c>
      <c r="Y28" s="218">
        <f>'AEO 2023 Table 58 Raw'!AB19</f>
        <v>1.4551430000000001</v>
      </c>
      <c r="Z28" s="218">
        <f>'AEO 2023 Table 58 Raw'!AC19</f>
        <v>1.403154</v>
      </c>
      <c r="AA28" s="218">
        <f>'AEO 2023 Table 58 Raw'!AD19</f>
        <v>1.3344309999999999</v>
      </c>
      <c r="AB28" s="218">
        <f>'AEO 2023 Table 58 Raw'!AE19</f>
        <v>1.180445</v>
      </c>
      <c r="AC28" s="218">
        <f>'AEO 2023 Table 58 Raw'!AF19</f>
        <v>1.206709</v>
      </c>
      <c r="AD28" s="218">
        <f>'AEO 2023 Table 58 Raw'!AG19</f>
        <v>1.3087279999999999</v>
      </c>
      <c r="AE28" s="218">
        <f>'AEO 2023 Table 58 Raw'!AH19</f>
        <v>1.3358319999999999</v>
      </c>
      <c r="AF28" s="256">
        <f>'AEO 2023 Table 58 Raw'!AI19</f>
        <v>-1.0999999999999999E-2</v>
      </c>
    </row>
    <row r="29" spans="1:32" ht="15" customHeight="1" x14ac:dyDescent="0.25">
      <c r="A29" s="213" t="s">
        <v>705</v>
      </c>
      <c r="B29" s="212" t="s">
        <v>670</v>
      </c>
      <c r="C29" s="218">
        <f>'AEO 2023 Table 58 Raw'!F20</f>
        <v>1.769407</v>
      </c>
      <c r="D29" s="218">
        <f>'AEO 2023 Table 58 Raw'!G20</f>
        <v>1.822009</v>
      </c>
      <c r="E29" s="218">
        <f>'AEO 2023 Table 58 Raw'!H20</f>
        <v>1.906318</v>
      </c>
      <c r="F29" s="218">
        <f>'AEO 2023 Table 58 Raw'!I20</f>
        <v>1.9873620000000001</v>
      </c>
      <c r="G29" s="218">
        <f>'AEO 2023 Table 58 Raw'!J20</f>
        <v>2.0692119999999998</v>
      </c>
      <c r="H29" s="218">
        <f>'AEO 2023 Table 58 Raw'!K20</f>
        <v>2.1281219999999998</v>
      </c>
      <c r="I29" s="218">
        <f>'AEO 2023 Table 58 Raw'!L20</f>
        <v>2.121645</v>
      </c>
      <c r="J29" s="218">
        <f>'AEO 2023 Table 58 Raw'!M20</f>
        <v>2.1076549999999998</v>
      </c>
      <c r="K29" s="218">
        <f>'AEO 2023 Table 58 Raw'!N20</f>
        <v>2.019549</v>
      </c>
      <c r="L29" s="218">
        <f>'AEO 2023 Table 58 Raw'!O20</f>
        <v>1.944442</v>
      </c>
      <c r="M29" s="218">
        <f>'AEO 2023 Table 58 Raw'!P20</f>
        <v>1.8774139999999999</v>
      </c>
      <c r="N29" s="218">
        <f>'AEO 2023 Table 58 Raw'!Q20</f>
        <v>1.8275060000000001</v>
      </c>
      <c r="O29" s="218">
        <f>'AEO 2023 Table 58 Raw'!R20</f>
        <v>1.8038860000000001</v>
      </c>
      <c r="P29" s="218">
        <f>'AEO 2023 Table 58 Raw'!S20</f>
        <v>1.7932889999999999</v>
      </c>
      <c r="Q29" s="218">
        <f>'AEO 2023 Table 58 Raw'!T20</f>
        <v>1.7003440000000001</v>
      </c>
      <c r="R29" s="218">
        <f>'AEO 2023 Table 58 Raw'!U20</f>
        <v>1.623243</v>
      </c>
      <c r="S29" s="218">
        <f>'AEO 2023 Table 58 Raw'!V20</f>
        <v>1.5266059999999999</v>
      </c>
      <c r="T29" s="218">
        <f>'AEO 2023 Table 58 Raw'!W20</f>
        <v>1.4028970000000001</v>
      </c>
      <c r="U29" s="218">
        <f>'AEO 2023 Table 58 Raw'!X20</f>
        <v>1.327631</v>
      </c>
      <c r="V29" s="218">
        <f>'AEO 2023 Table 58 Raw'!Y20</f>
        <v>1.157386</v>
      </c>
      <c r="W29" s="218">
        <f>'AEO 2023 Table 58 Raw'!Z20</f>
        <v>1.1489990000000001</v>
      </c>
      <c r="X29" s="218">
        <f>'AEO 2023 Table 58 Raw'!AA20</f>
        <v>1.2343280000000001</v>
      </c>
      <c r="Y29" s="218">
        <f>'AEO 2023 Table 58 Raw'!AB20</f>
        <v>1.257517</v>
      </c>
      <c r="Z29" s="218">
        <f>'AEO 2023 Table 58 Raw'!AC20</f>
        <v>1.1857709999999999</v>
      </c>
      <c r="AA29" s="218">
        <f>'AEO 2023 Table 58 Raw'!AD20</f>
        <v>1.123478</v>
      </c>
      <c r="AB29" s="218">
        <f>'AEO 2023 Table 58 Raw'!AE20</f>
        <v>0.98335300000000003</v>
      </c>
      <c r="AC29" s="218">
        <f>'AEO 2023 Table 58 Raw'!AF20</f>
        <v>0.91574800000000001</v>
      </c>
      <c r="AD29" s="218">
        <f>'AEO 2023 Table 58 Raw'!AG20</f>
        <v>1.012054</v>
      </c>
      <c r="AE29" s="218">
        <f>'AEO 2023 Table 58 Raw'!AH20</f>
        <v>1.0609869999999999</v>
      </c>
      <c r="AF29" s="256">
        <f>'AEO 2023 Table 58 Raw'!AI20</f>
        <v>-1.7999999999999999E-2</v>
      </c>
    </row>
    <row r="30" spans="1:32" ht="15" customHeight="1" x14ac:dyDescent="0.25">
      <c r="A30" s="213" t="s">
        <v>704</v>
      </c>
      <c r="B30" s="212" t="s">
        <v>703</v>
      </c>
      <c r="C30" s="218">
        <f>'AEO 2023 Table 58 Raw'!F21</f>
        <v>0</v>
      </c>
      <c r="D30" s="218">
        <f>'AEO 2023 Table 58 Raw'!G21</f>
        <v>9.6970000000000008E-3</v>
      </c>
      <c r="E30" s="218">
        <f>'AEO 2023 Table 58 Raw'!H21</f>
        <v>8.3529999999999993E-3</v>
      </c>
      <c r="F30" s="218">
        <f>'AEO 2023 Table 58 Raw'!I21</f>
        <v>7.345E-3</v>
      </c>
      <c r="G30" s="218">
        <f>'AEO 2023 Table 58 Raw'!J21</f>
        <v>6.561E-3</v>
      </c>
      <c r="H30" s="218">
        <f>'AEO 2023 Table 58 Raw'!K21</f>
        <v>5.934E-3</v>
      </c>
      <c r="I30" s="218">
        <f>'AEO 2023 Table 58 Raw'!L21</f>
        <v>5.4209999999999996E-3</v>
      </c>
      <c r="J30" s="218">
        <f>'AEO 2023 Table 58 Raw'!M21</f>
        <v>4.993E-3</v>
      </c>
      <c r="K30" s="218">
        <f>'AEO 2023 Table 58 Raw'!N21</f>
        <v>4.6309999999999997E-3</v>
      </c>
      <c r="L30" s="218">
        <f>'AEO 2023 Table 58 Raw'!O21</f>
        <v>4.3210000000000002E-3</v>
      </c>
      <c r="M30" s="218">
        <f>'AEO 2023 Table 58 Raw'!P21</f>
        <v>4.052E-3</v>
      </c>
      <c r="N30" s="218">
        <f>'AEO 2023 Table 58 Raw'!Q21</f>
        <v>3.8170000000000001E-3</v>
      </c>
      <c r="O30" s="218">
        <f>'AEO 2023 Table 58 Raw'!R21</f>
        <v>3.6099999999999999E-3</v>
      </c>
      <c r="P30" s="218">
        <f>'AEO 2023 Table 58 Raw'!S21</f>
        <v>3.4250000000000001E-3</v>
      </c>
      <c r="Q30" s="218">
        <f>'AEO 2023 Table 58 Raw'!T21</f>
        <v>3.2599999999999999E-3</v>
      </c>
      <c r="R30" s="218">
        <f>'AEO 2023 Table 58 Raw'!U21</f>
        <v>3.1120000000000002E-3</v>
      </c>
      <c r="S30" s="218">
        <f>'AEO 2023 Table 58 Raw'!V21</f>
        <v>2.977E-3</v>
      </c>
      <c r="T30" s="218">
        <f>'AEO 2023 Table 58 Raw'!W21</f>
        <v>2.8549999999999999E-3</v>
      </c>
      <c r="U30" s="218">
        <f>'AEO 2023 Table 58 Raw'!X21</f>
        <v>2.7439999999999999E-3</v>
      </c>
      <c r="V30" s="218">
        <f>'AEO 2023 Table 58 Raw'!Y21</f>
        <v>2.6410000000000001E-3</v>
      </c>
      <c r="W30" s="218">
        <f>'AEO 2023 Table 58 Raw'!Z21</f>
        <v>2.5469999999999998E-3</v>
      </c>
      <c r="X30" s="218">
        <f>'AEO 2023 Table 58 Raw'!AA21</f>
        <v>2.4599999999999999E-3</v>
      </c>
      <c r="Y30" s="218">
        <f>'AEO 2023 Table 58 Raw'!AB21</f>
        <v>2.3800000000000002E-3</v>
      </c>
      <c r="Z30" s="218">
        <f>'AEO 2023 Table 58 Raw'!AC21</f>
        <v>2.3050000000000002E-3</v>
      </c>
      <c r="AA30" s="218">
        <f>'AEO 2023 Table 58 Raw'!AD21</f>
        <v>2.2360000000000001E-3</v>
      </c>
      <c r="AB30" s="218">
        <f>'AEO 2023 Table 58 Raw'!AE21</f>
        <v>2.1710000000000002E-3</v>
      </c>
      <c r="AC30" s="218">
        <f>'AEO 2023 Table 58 Raw'!AF21</f>
        <v>2.1099999999999999E-3</v>
      </c>
      <c r="AD30" s="218">
        <f>'AEO 2023 Table 58 Raw'!AG21</f>
        <v>2.0530000000000001E-3</v>
      </c>
      <c r="AE30" s="218">
        <f>'AEO 2023 Table 58 Raw'!AH21</f>
        <v>2E-3</v>
      </c>
      <c r="AF30" s="256">
        <f>'AEO 2023 Table 58 Raw'!AI21</f>
        <v>1.9499999999999999E-3</v>
      </c>
    </row>
    <row r="31" spans="1:32" ht="15" customHeight="1" x14ac:dyDescent="0.25">
      <c r="A31" s="213" t="s">
        <v>702</v>
      </c>
      <c r="B31" s="212" t="s">
        <v>701</v>
      </c>
      <c r="C31" s="218">
        <f>'AEO 2023 Table 58 Raw'!F22</f>
        <v>0</v>
      </c>
      <c r="D31" s="218">
        <f>'AEO 2023 Table 58 Raw'!G22</f>
        <v>8.5136000000000003E-2</v>
      </c>
      <c r="E31" s="218">
        <f>'AEO 2023 Table 58 Raw'!H22</f>
        <v>7.9364000000000004E-2</v>
      </c>
      <c r="F31" s="218">
        <f>'AEO 2023 Table 58 Raw'!I22</f>
        <v>7.2545999999999999E-2</v>
      </c>
      <c r="G31" s="218">
        <f>'AEO 2023 Table 58 Raw'!J22</f>
        <v>6.4921000000000006E-2</v>
      </c>
      <c r="H31" s="218">
        <f>'AEO 2023 Table 58 Raw'!K22</f>
        <v>5.8893000000000001E-2</v>
      </c>
      <c r="I31" s="218">
        <f>'AEO 2023 Table 58 Raw'!L22</f>
        <v>5.3895999999999999E-2</v>
      </c>
      <c r="J31" s="218">
        <f>'AEO 2023 Table 58 Raw'!M22</f>
        <v>4.9768E-2</v>
      </c>
      <c r="K31" s="218">
        <f>'AEO 2023 Table 58 Raw'!N22</f>
        <v>4.6399999999999997E-2</v>
      </c>
      <c r="L31" s="218">
        <f>'AEO 2023 Table 58 Raw'!O22</f>
        <v>4.3549999999999998E-2</v>
      </c>
      <c r="M31" s="218">
        <f>'AEO 2023 Table 58 Raw'!P22</f>
        <v>4.1002999999999998E-2</v>
      </c>
      <c r="N31" s="218">
        <f>'AEO 2023 Table 58 Raw'!Q22</f>
        <v>3.8834E-2</v>
      </c>
      <c r="O31" s="218">
        <f>'AEO 2023 Table 58 Raw'!R22</f>
        <v>3.687E-2</v>
      </c>
      <c r="P31" s="218">
        <f>'AEO 2023 Table 58 Raw'!S22</f>
        <v>3.5071999999999999E-2</v>
      </c>
      <c r="Q31" s="218">
        <f>'AEO 2023 Table 58 Raw'!T22</f>
        <v>3.8408999999999999E-2</v>
      </c>
      <c r="R31" s="218">
        <f>'AEO 2023 Table 58 Raw'!U22</f>
        <v>4.3032000000000001E-2</v>
      </c>
      <c r="S31" s="218">
        <f>'AEO 2023 Table 58 Raw'!V22</f>
        <v>4.1974999999999998E-2</v>
      </c>
      <c r="T31" s="218">
        <f>'AEO 2023 Table 58 Raw'!W22</f>
        <v>5.1547000000000003E-2</v>
      </c>
      <c r="U31" s="218">
        <f>'AEO 2023 Table 58 Raw'!X22</f>
        <v>5.5216000000000001E-2</v>
      </c>
      <c r="V31" s="218">
        <f>'AEO 2023 Table 58 Raw'!Y22</f>
        <v>5.4595999999999999E-2</v>
      </c>
      <c r="W31" s="218">
        <f>'AEO 2023 Table 58 Raw'!Z22</f>
        <v>5.3893999999999997E-2</v>
      </c>
      <c r="X31" s="218">
        <f>'AEO 2023 Table 58 Raw'!AA22</f>
        <v>5.5669999999999997E-2</v>
      </c>
      <c r="Y31" s="218">
        <f>'AEO 2023 Table 58 Raw'!AB22</f>
        <v>5.7558999999999999E-2</v>
      </c>
      <c r="Z31" s="218">
        <f>'AEO 2023 Table 58 Raw'!AC22</f>
        <v>5.6937000000000001E-2</v>
      </c>
      <c r="AA31" s="218">
        <f>'AEO 2023 Table 58 Raw'!AD22</f>
        <v>6.5226000000000006E-2</v>
      </c>
      <c r="AB31" s="218">
        <f>'AEO 2023 Table 58 Raw'!AE22</f>
        <v>6.9947999999999996E-2</v>
      </c>
      <c r="AC31" s="218">
        <f>'AEO 2023 Table 58 Raw'!AF22</f>
        <v>6.9535E-2</v>
      </c>
      <c r="AD31" s="218">
        <f>'AEO 2023 Table 58 Raw'!AG22</f>
        <v>7.2605000000000003E-2</v>
      </c>
      <c r="AE31" s="218">
        <f>'AEO 2023 Table 58 Raw'!AH22</f>
        <v>7.1707000000000007E-2</v>
      </c>
      <c r="AF31" s="256">
        <f>'AEO 2023 Table 58 Raw'!AI22</f>
        <v>7.2537000000000004E-2</v>
      </c>
    </row>
    <row r="32" spans="1:32" ht="12" customHeight="1" x14ac:dyDescent="0.25">
      <c r="A32" s="213" t="s">
        <v>700</v>
      </c>
      <c r="B32" s="212" t="s">
        <v>699</v>
      </c>
      <c r="C32" s="218">
        <f>'AEO 2023 Table 58 Raw'!F23</f>
        <v>1.674574</v>
      </c>
      <c r="D32" s="218">
        <f>'AEO 2023 Table 58 Raw'!G23</f>
        <v>1.7342919999999999</v>
      </c>
      <c r="E32" s="218">
        <f>'AEO 2023 Table 58 Raw'!H23</f>
        <v>1.826427</v>
      </c>
      <c r="F32" s="218">
        <f>'AEO 2023 Table 58 Raw'!I23</f>
        <v>1.9158809999999999</v>
      </c>
      <c r="G32" s="218">
        <f>'AEO 2023 Table 58 Raw'!J23</f>
        <v>2.0043850000000001</v>
      </c>
      <c r="H32" s="218">
        <f>'AEO 2023 Table 58 Raw'!K23</f>
        <v>2.0688049999999998</v>
      </c>
      <c r="I32" s="218">
        <f>'AEO 2023 Table 58 Raw'!L23</f>
        <v>2.0668839999999999</v>
      </c>
      <c r="J32" s="218">
        <f>'AEO 2023 Table 58 Raw'!M23</f>
        <v>2.0566239999999998</v>
      </c>
      <c r="K32" s="218">
        <f>'AEO 2023 Table 58 Raw'!N23</f>
        <v>1.971678</v>
      </c>
      <c r="L32" s="218">
        <f>'AEO 2023 Table 58 Raw'!O23</f>
        <v>1.8993869999999999</v>
      </c>
      <c r="M32" s="218">
        <f>'AEO 2023 Table 58 Raw'!P23</f>
        <v>1.834762</v>
      </c>
      <c r="N32" s="218">
        <f>'AEO 2023 Table 58 Raw'!Q23</f>
        <v>1.787026</v>
      </c>
      <c r="O32" s="218">
        <f>'AEO 2023 Table 58 Raw'!R23</f>
        <v>1.7653890000000001</v>
      </c>
      <c r="P32" s="218">
        <f>'AEO 2023 Table 58 Raw'!S23</f>
        <v>1.75162</v>
      </c>
      <c r="Q32" s="218">
        <f>'AEO 2023 Table 58 Raw'!T23</f>
        <v>1.654201</v>
      </c>
      <c r="R32" s="218">
        <f>'AEO 2023 Table 58 Raw'!U23</f>
        <v>1.5782910000000001</v>
      </c>
      <c r="S32" s="218">
        <f>'AEO 2023 Table 58 Raw'!V23</f>
        <v>1.4722040000000001</v>
      </c>
      <c r="T32" s="218">
        <f>'AEO 2023 Table 58 Raw'!W23</f>
        <v>1.344937</v>
      </c>
      <c r="U32" s="218">
        <f>'AEO 2023 Table 58 Raw'!X23</f>
        <v>1.2703930000000001</v>
      </c>
      <c r="V32" s="218">
        <f>'AEO 2023 Table 58 Raw'!Y23</f>
        <v>1.1009439999999999</v>
      </c>
      <c r="W32" s="218">
        <f>'AEO 2023 Table 58 Raw'!Z23</f>
        <v>1.0908690000000001</v>
      </c>
      <c r="X32" s="218">
        <f>'AEO 2023 Table 58 Raw'!AA23</f>
        <v>1.1743889999999999</v>
      </c>
      <c r="Y32" s="218">
        <f>'AEO 2023 Table 58 Raw'!AB23</f>
        <v>1.1982740000000001</v>
      </c>
      <c r="Z32" s="218">
        <f>'AEO 2023 Table 58 Raw'!AC23</f>
        <v>1.118309</v>
      </c>
      <c r="AA32" s="218">
        <f>'AEO 2023 Table 58 Raw'!AD23</f>
        <v>1.0513589999999999</v>
      </c>
      <c r="AB32" s="218">
        <f>'AEO 2023 Table 58 Raw'!AE23</f>
        <v>0.91170799999999996</v>
      </c>
      <c r="AC32" s="218">
        <f>'AEO 2023 Table 58 Raw'!AF23</f>
        <v>0.84109</v>
      </c>
      <c r="AD32" s="218">
        <f>'AEO 2023 Table 58 Raw'!AG23</f>
        <v>0.93834700000000004</v>
      </c>
      <c r="AE32" s="218">
        <f>'AEO 2023 Table 58 Raw'!AH23</f>
        <v>0.98650000000000004</v>
      </c>
      <c r="AF32" s="256">
        <f>'AEO 2023 Table 58 Raw'!AI23</f>
        <v>-1.9E-2</v>
      </c>
    </row>
    <row r="33" spans="1:32" ht="12" customHeight="1" x14ac:dyDescent="0.25">
      <c r="A33" s="213" t="s">
        <v>698</v>
      </c>
      <c r="B33" s="212" t="s">
        <v>668</v>
      </c>
      <c r="C33" s="218">
        <f>'AEO 2023 Table 58 Raw'!F24</f>
        <v>3.4000000000000002E-2</v>
      </c>
      <c r="D33" s="218">
        <f>'AEO 2023 Table 58 Raw'!G24</f>
        <v>3.3680000000000002E-2</v>
      </c>
      <c r="E33" s="218">
        <f>'AEO 2023 Table 58 Raw'!H24</f>
        <v>2.1335E-2</v>
      </c>
      <c r="F33" s="218">
        <f>'AEO 2023 Table 58 Raw'!I24</f>
        <v>1.9429999999999999E-2</v>
      </c>
      <c r="G33" s="218">
        <f>'AEO 2023 Table 58 Raw'!J24</f>
        <v>1.7852E-2</v>
      </c>
      <c r="H33" s="218">
        <f>'AEO 2023 Table 58 Raw'!K24</f>
        <v>1.6522999999999999E-2</v>
      </c>
      <c r="I33" s="218">
        <f>'AEO 2023 Table 58 Raw'!L24</f>
        <v>0.13450799999999999</v>
      </c>
      <c r="J33" s="218">
        <f>'AEO 2023 Table 58 Raw'!M24</f>
        <v>0.15451799999999999</v>
      </c>
      <c r="K33" s="218">
        <f>'AEO 2023 Table 58 Raw'!N24</f>
        <v>0.18646399999999999</v>
      </c>
      <c r="L33" s="218">
        <f>'AEO 2023 Table 58 Raw'!O24</f>
        <v>0.19689599999999999</v>
      </c>
      <c r="M33" s="218">
        <f>'AEO 2023 Table 58 Raw'!P24</f>
        <v>0.20000999999999999</v>
      </c>
      <c r="N33" s="218">
        <f>'AEO 2023 Table 58 Raw'!Q24</f>
        <v>0.203177</v>
      </c>
      <c r="O33" s="218">
        <f>'AEO 2023 Table 58 Raw'!R24</f>
        <v>0.207395</v>
      </c>
      <c r="P33" s="218">
        <f>'AEO 2023 Table 58 Raw'!S24</f>
        <v>0.202732</v>
      </c>
      <c r="Q33" s="218">
        <f>'AEO 2023 Table 58 Raw'!T24</f>
        <v>0.20347199999999999</v>
      </c>
      <c r="R33" s="218">
        <f>'AEO 2023 Table 58 Raw'!U24</f>
        <v>0.19488800000000001</v>
      </c>
      <c r="S33" s="218">
        <f>'AEO 2023 Table 58 Raw'!V24</f>
        <v>0.17736499999999999</v>
      </c>
      <c r="T33" s="218">
        <f>'AEO 2023 Table 58 Raw'!W24</f>
        <v>0.190805</v>
      </c>
      <c r="U33" s="218">
        <f>'AEO 2023 Table 58 Raw'!X24</f>
        <v>0.186914</v>
      </c>
      <c r="V33" s="218">
        <f>'AEO 2023 Table 58 Raw'!Y24</f>
        <v>0.19914000000000001</v>
      </c>
      <c r="W33" s="218">
        <f>'AEO 2023 Table 58 Raw'!Z24</f>
        <v>0.197403</v>
      </c>
      <c r="X33" s="218">
        <f>'AEO 2023 Table 58 Raw'!AA24</f>
        <v>0.18884400000000001</v>
      </c>
      <c r="Y33" s="218">
        <f>'AEO 2023 Table 58 Raw'!AB24</f>
        <v>0.197626</v>
      </c>
      <c r="Z33" s="218">
        <f>'AEO 2023 Table 58 Raw'!AC24</f>
        <v>0.21738299999999999</v>
      </c>
      <c r="AA33" s="218">
        <f>'AEO 2023 Table 58 Raw'!AD24</f>
        <v>0.210953</v>
      </c>
      <c r="AB33" s="218">
        <f>'AEO 2023 Table 58 Raw'!AE24</f>
        <v>0.19709199999999999</v>
      </c>
      <c r="AC33" s="218">
        <f>'AEO 2023 Table 58 Raw'!AF24</f>
        <v>0.29096100000000003</v>
      </c>
      <c r="AD33" s="218">
        <f>'AEO 2023 Table 58 Raw'!AG24</f>
        <v>0.29667399999999999</v>
      </c>
      <c r="AE33" s="218">
        <f>'AEO 2023 Table 58 Raw'!AH24</f>
        <v>0.27484500000000001</v>
      </c>
      <c r="AF33" s="256">
        <f>'AEO 2023 Table 58 Raw'!AI24</f>
        <v>7.6999999999999999E-2</v>
      </c>
    </row>
    <row r="34" spans="1:32" ht="12" customHeight="1" x14ac:dyDescent="0.25">
      <c r="A34" s="213" t="s">
        <v>697</v>
      </c>
      <c r="B34" s="212" t="s">
        <v>693</v>
      </c>
      <c r="C34" s="218">
        <f>'AEO 2023 Table 58 Raw'!F25</f>
        <v>2.2984999999999998E-2</v>
      </c>
      <c r="D34" s="218">
        <f>'AEO 2023 Table 58 Raw'!G25</f>
        <v>2.0434000000000001E-2</v>
      </c>
      <c r="E34" s="218">
        <f>'AEO 2023 Table 58 Raw'!H25</f>
        <v>1.8411E-2</v>
      </c>
      <c r="F34" s="218">
        <f>'AEO 2023 Table 58 Raw'!I25</f>
        <v>1.6767000000000001E-2</v>
      </c>
      <c r="G34" s="218">
        <f>'AEO 2023 Table 58 Raw'!J25</f>
        <v>1.5405E-2</v>
      </c>
      <c r="H34" s="218">
        <f>'AEO 2023 Table 58 Raw'!K25</f>
        <v>1.4258E-2</v>
      </c>
      <c r="I34" s="218">
        <f>'AEO 2023 Table 58 Raw'!L25</f>
        <v>1.3278999999999999E-2</v>
      </c>
      <c r="J34" s="218">
        <f>'AEO 2023 Table 58 Raw'!M25</f>
        <v>1.2433E-2</v>
      </c>
      <c r="K34" s="218">
        <f>'AEO 2023 Table 58 Raw'!N25</f>
        <v>1.1696E-2</v>
      </c>
      <c r="L34" s="218">
        <f>'AEO 2023 Table 58 Raw'!O25</f>
        <v>1.1047E-2</v>
      </c>
      <c r="M34" s="218">
        <f>'AEO 2023 Table 58 Raw'!P25</f>
        <v>1.0470999999999999E-2</v>
      </c>
      <c r="N34" s="218">
        <f>'AEO 2023 Table 58 Raw'!Q25</f>
        <v>9.9570000000000006E-3</v>
      </c>
      <c r="O34" s="218">
        <f>'AEO 2023 Table 58 Raw'!R25</f>
        <v>9.495E-3</v>
      </c>
      <c r="P34" s="218">
        <f>'AEO 2023 Table 58 Raw'!S25</f>
        <v>9.0779999999999993E-3</v>
      </c>
      <c r="Q34" s="218">
        <f>'AEO 2023 Table 58 Raw'!T25</f>
        <v>8.6999999999999994E-3</v>
      </c>
      <c r="R34" s="218">
        <f>'AEO 2023 Table 58 Raw'!U25</f>
        <v>8.3549999999999996E-3</v>
      </c>
      <c r="S34" s="218">
        <f>'AEO 2023 Table 58 Raw'!V25</f>
        <v>8.0389999999999993E-3</v>
      </c>
      <c r="T34" s="218">
        <f>'AEO 2023 Table 58 Raw'!W25</f>
        <v>7.7479999999999997E-3</v>
      </c>
      <c r="U34" s="218">
        <f>'AEO 2023 Table 58 Raw'!X25</f>
        <v>7.4809999999999998E-3</v>
      </c>
      <c r="V34" s="218">
        <f>'AEO 2023 Table 58 Raw'!Y25</f>
        <v>7.2329999999999998E-3</v>
      </c>
      <c r="W34" s="218">
        <f>'AEO 2023 Table 58 Raw'!Z25</f>
        <v>7.0029999999999997E-3</v>
      </c>
      <c r="X34" s="218">
        <f>'AEO 2023 Table 58 Raw'!AA25</f>
        <v>6.7889999999999999E-3</v>
      </c>
      <c r="Y34" s="218">
        <f>'AEO 2023 Table 58 Raw'!AB25</f>
        <v>6.5900000000000004E-3</v>
      </c>
      <c r="Z34" s="218">
        <f>'AEO 2023 Table 58 Raw'!AC25</f>
        <v>6.404E-3</v>
      </c>
      <c r="AA34" s="218">
        <f>'AEO 2023 Table 58 Raw'!AD25</f>
        <v>6.2290000000000002E-3</v>
      </c>
      <c r="AB34" s="218">
        <f>'AEO 2023 Table 58 Raw'!AE25</f>
        <v>6.0650000000000001E-3</v>
      </c>
      <c r="AC34" s="218">
        <f>'AEO 2023 Table 58 Raw'!AF25</f>
        <v>5.9109999999999996E-3</v>
      </c>
      <c r="AD34" s="218">
        <f>'AEO 2023 Table 58 Raw'!AG25</f>
        <v>5.7660000000000003E-3</v>
      </c>
      <c r="AE34" s="218">
        <f>'AEO 2023 Table 58 Raw'!AH25</f>
        <v>5.6290000000000003E-3</v>
      </c>
      <c r="AF34" s="256">
        <f>'AEO 2023 Table 58 Raw'!AI25</f>
        <v>-4.9000000000000002E-2</v>
      </c>
    </row>
    <row r="35" spans="1:32" ht="12" customHeight="1" x14ac:dyDescent="0.25">
      <c r="A35" s="213" t="s">
        <v>696</v>
      </c>
      <c r="B35" s="212" t="s">
        <v>691</v>
      </c>
      <c r="C35" s="218">
        <f>'AEO 2023 Table 58 Raw'!F26</f>
        <v>1.1015E-2</v>
      </c>
      <c r="D35" s="218">
        <f>'AEO 2023 Table 58 Raw'!G26</f>
        <v>1.3245E-2</v>
      </c>
      <c r="E35" s="218">
        <f>'AEO 2023 Table 58 Raw'!H26</f>
        <v>2.9239999999999999E-3</v>
      </c>
      <c r="F35" s="218">
        <f>'AEO 2023 Table 58 Raw'!I26</f>
        <v>2.663E-3</v>
      </c>
      <c r="G35" s="218">
        <f>'AEO 2023 Table 58 Raw'!J26</f>
        <v>2.447E-3</v>
      </c>
      <c r="H35" s="218">
        <f>'AEO 2023 Table 58 Raw'!K26</f>
        <v>2.264E-3</v>
      </c>
      <c r="I35" s="218">
        <f>'AEO 2023 Table 58 Raw'!L26</f>
        <v>0.121229</v>
      </c>
      <c r="J35" s="218">
        <f>'AEO 2023 Table 58 Raw'!M26</f>
        <v>0.14208399999999999</v>
      </c>
      <c r="K35" s="218">
        <f>'AEO 2023 Table 58 Raw'!N26</f>
        <v>0.17476800000000001</v>
      </c>
      <c r="L35" s="218">
        <f>'AEO 2023 Table 58 Raw'!O26</f>
        <v>0.18584899999999999</v>
      </c>
      <c r="M35" s="218">
        <f>'AEO 2023 Table 58 Raw'!P26</f>
        <v>0.18953900000000001</v>
      </c>
      <c r="N35" s="218">
        <f>'AEO 2023 Table 58 Raw'!Q26</f>
        <v>0.19322</v>
      </c>
      <c r="O35" s="218">
        <f>'AEO 2023 Table 58 Raw'!R26</f>
        <v>0.19789999999999999</v>
      </c>
      <c r="P35" s="218">
        <f>'AEO 2023 Table 58 Raw'!S26</f>
        <v>0.19365399999999999</v>
      </c>
      <c r="Q35" s="218">
        <f>'AEO 2023 Table 58 Raw'!T26</f>
        <v>0.194773</v>
      </c>
      <c r="R35" s="218">
        <f>'AEO 2023 Table 58 Raw'!U26</f>
        <v>0.18653400000000001</v>
      </c>
      <c r="S35" s="218">
        <f>'AEO 2023 Table 58 Raw'!V26</f>
        <v>0.16932700000000001</v>
      </c>
      <c r="T35" s="218">
        <f>'AEO 2023 Table 58 Raw'!W26</f>
        <v>0.183057</v>
      </c>
      <c r="U35" s="218">
        <f>'AEO 2023 Table 58 Raw'!X26</f>
        <v>0.17943400000000001</v>
      </c>
      <c r="V35" s="218">
        <f>'AEO 2023 Table 58 Raw'!Y26</f>
        <v>0.19190699999999999</v>
      </c>
      <c r="W35" s="218">
        <f>'AEO 2023 Table 58 Raw'!Z26</f>
        <v>0.19040000000000001</v>
      </c>
      <c r="X35" s="218">
        <f>'AEO 2023 Table 58 Raw'!AA26</f>
        <v>0.18205499999999999</v>
      </c>
      <c r="Y35" s="218">
        <f>'AEO 2023 Table 58 Raw'!AB26</f>
        <v>0.19103600000000001</v>
      </c>
      <c r="Z35" s="218">
        <f>'AEO 2023 Table 58 Raw'!AC26</f>
        <v>0.210979</v>
      </c>
      <c r="AA35" s="218">
        <f>'AEO 2023 Table 58 Raw'!AD26</f>
        <v>0.20472299999999999</v>
      </c>
      <c r="AB35" s="218">
        <f>'AEO 2023 Table 58 Raw'!AE26</f>
        <v>0.191027</v>
      </c>
      <c r="AC35" s="218">
        <f>'AEO 2023 Table 58 Raw'!AF26</f>
        <v>0.285049</v>
      </c>
      <c r="AD35" s="218">
        <f>'AEO 2023 Table 58 Raw'!AG26</f>
        <v>0.290908</v>
      </c>
      <c r="AE35" s="218">
        <f>'AEO 2023 Table 58 Raw'!AH26</f>
        <v>0.26921600000000001</v>
      </c>
      <c r="AF35" s="256">
        <f>'AEO 2023 Table 58 Raw'!AI26</f>
        <v>0.121</v>
      </c>
    </row>
    <row r="36" spans="1:32" ht="12" customHeight="1" x14ac:dyDescent="0.25">
      <c r="A36" s="213" t="s">
        <v>695</v>
      </c>
      <c r="B36" s="212" t="s">
        <v>666</v>
      </c>
      <c r="C36" s="218">
        <f>'AEO 2023 Table 58 Raw'!F27</f>
        <v>0</v>
      </c>
      <c r="D36" s="218">
        <f>'AEO 2023 Table 58 Raw'!G27</f>
        <v>0</v>
      </c>
      <c r="E36" s="218">
        <f>'AEO 2023 Table 58 Raw'!H27</f>
        <v>0</v>
      </c>
      <c r="F36" s="218">
        <f>'AEO 2023 Table 58 Raw'!I27</f>
        <v>0</v>
      </c>
      <c r="G36" s="218">
        <f>'AEO 2023 Table 58 Raw'!J27</f>
        <v>0</v>
      </c>
      <c r="H36" s="218">
        <f>'AEO 2023 Table 58 Raw'!K27</f>
        <v>0</v>
      </c>
      <c r="I36" s="218">
        <f>'AEO 2023 Table 58 Raw'!L27</f>
        <v>0</v>
      </c>
      <c r="J36" s="218">
        <f>'AEO 2023 Table 58 Raw'!M27</f>
        <v>0</v>
      </c>
      <c r="K36" s="218">
        <f>'AEO 2023 Table 58 Raw'!N27</f>
        <v>0</v>
      </c>
      <c r="L36" s="218">
        <f>'AEO 2023 Table 58 Raw'!O27</f>
        <v>0</v>
      </c>
      <c r="M36" s="218">
        <f>'AEO 2023 Table 58 Raw'!P27</f>
        <v>0</v>
      </c>
      <c r="N36" s="218">
        <f>'AEO 2023 Table 58 Raw'!Q27</f>
        <v>0</v>
      </c>
      <c r="O36" s="218">
        <f>'AEO 2023 Table 58 Raw'!R27</f>
        <v>0</v>
      </c>
      <c r="P36" s="218">
        <f>'AEO 2023 Table 58 Raw'!S27</f>
        <v>0</v>
      </c>
      <c r="Q36" s="218">
        <f>'AEO 2023 Table 58 Raw'!T27</f>
        <v>0</v>
      </c>
      <c r="R36" s="218">
        <f>'AEO 2023 Table 58 Raw'!U27</f>
        <v>0</v>
      </c>
      <c r="S36" s="218">
        <f>'AEO 2023 Table 58 Raw'!V27</f>
        <v>0</v>
      </c>
      <c r="T36" s="218">
        <f>'AEO 2023 Table 58 Raw'!W27</f>
        <v>0</v>
      </c>
      <c r="U36" s="218">
        <f>'AEO 2023 Table 58 Raw'!X27</f>
        <v>0</v>
      </c>
      <c r="V36" s="218">
        <f>'AEO 2023 Table 58 Raw'!Y27</f>
        <v>0</v>
      </c>
      <c r="W36" s="218">
        <f>'AEO 2023 Table 58 Raw'!Z27</f>
        <v>0</v>
      </c>
      <c r="X36" s="218">
        <f>'AEO 2023 Table 58 Raw'!AA27</f>
        <v>0</v>
      </c>
      <c r="Y36" s="218">
        <f>'AEO 2023 Table 58 Raw'!AB27</f>
        <v>0</v>
      </c>
      <c r="Z36" s="218">
        <f>'AEO 2023 Table 58 Raw'!AC27</f>
        <v>0</v>
      </c>
      <c r="AA36" s="218">
        <f>'AEO 2023 Table 58 Raw'!AD27</f>
        <v>0</v>
      </c>
      <c r="AB36" s="218">
        <f>'AEO 2023 Table 58 Raw'!AE27</f>
        <v>0</v>
      </c>
      <c r="AC36" s="218">
        <f>'AEO 2023 Table 58 Raw'!AF27</f>
        <v>0</v>
      </c>
      <c r="AD36" s="218">
        <f>'AEO 2023 Table 58 Raw'!AG27</f>
        <v>0</v>
      </c>
      <c r="AE36" s="218">
        <f>'AEO 2023 Table 58 Raw'!AH27</f>
        <v>0</v>
      </c>
      <c r="AF36" s="256" t="str">
        <f>'AEO 2023 Table 58 Raw'!AI27</f>
        <v>- -</v>
      </c>
    </row>
    <row r="37" spans="1:32" ht="12" customHeight="1" x14ac:dyDescent="0.25">
      <c r="A37" s="213" t="s">
        <v>694</v>
      </c>
      <c r="B37" s="212" t="s">
        <v>693</v>
      </c>
      <c r="C37" s="218">
        <f>'AEO 2023 Table 58 Raw'!F28</f>
        <v>0</v>
      </c>
      <c r="D37" s="218">
        <f>'AEO 2023 Table 58 Raw'!G28</f>
        <v>0</v>
      </c>
      <c r="E37" s="218">
        <f>'AEO 2023 Table 58 Raw'!H28</f>
        <v>0</v>
      </c>
      <c r="F37" s="218">
        <f>'AEO 2023 Table 58 Raw'!I28</f>
        <v>0</v>
      </c>
      <c r="G37" s="218">
        <f>'AEO 2023 Table 58 Raw'!J28</f>
        <v>0</v>
      </c>
      <c r="H37" s="218">
        <f>'AEO 2023 Table 58 Raw'!K28</f>
        <v>0</v>
      </c>
      <c r="I37" s="218">
        <f>'AEO 2023 Table 58 Raw'!L28</f>
        <v>0</v>
      </c>
      <c r="J37" s="218">
        <f>'AEO 2023 Table 58 Raw'!M28</f>
        <v>0</v>
      </c>
      <c r="K37" s="218">
        <f>'AEO 2023 Table 58 Raw'!N28</f>
        <v>0</v>
      </c>
      <c r="L37" s="218">
        <f>'AEO 2023 Table 58 Raw'!O28</f>
        <v>0</v>
      </c>
      <c r="M37" s="218">
        <f>'AEO 2023 Table 58 Raw'!P28</f>
        <v>0</v>
      </c>
      <c r="N37" s="218">
        <f>'AEO 2023 Table 58 Raw'!Q28</f>
        <v>0</v>
      </c>
      <c r="O37" s="218">
        <f>'AEO 2023 Table 58 Raw'!R28</f>
        <v>0</v>
      </c>
      <c r="P37" s="218">
        <f>'AEO 2023 Table 58 Raw'!S28</f>
        <v>0</v>
      </c>
      <c r="Q37" s="218">
        <f>'AEO 2023 Table 58 Raw'!T28</f>
        <v>0</v>
      </c>
      <c r="R37" s="218">
        <f>'AEO 2023 Table 58 Raw'!U28</f>
        <v>0</v>
      </c>
      <c r="S37" s="218">
        <f>'AEO 2023 Table 58 Raw'!V28</f>
        <v>0</v>
      </c>
      <c r="T37" s="218">
        <f>'AEO 2023 Table 58 Raw'!W28</f>
        <v>0</v>
      </c>
      <c r="U37" s="218">
        <f>'AEO 2023 Table 58 Raw'!X28</f>
        <v>0</v>
      </c>
      <c r="V37" s="218">
        <f>'AEO 2023 Table 58 Raw'!Y28</f>
        <v>0</v>
      </c>
      <c r="W37" s="218">
        <f>'AEO 2023 Table 58 Raw'!Z28</f>
        <v>0</v>
      </c>
      <c r="X37" s="218">
        <f>'AEO 2023 Table 58 Raw'!AA28</f>
        <v>0</v>
      </c>
      <c r="Y37" s="218">
        <f>'AEO 2023 Table 58 Raw'!AB28</f>
        <v>0</v>
      </c>
      <c r="Z37" s="218">
        <f>'AEO 2023 Table 58 Raw'!AC28</f>
        <v>0</v>
      </c>
      <c r="AA37" s="218">
        <f>'AEO 2023 Table 58 Raw'!AD28</f>
        <v>0</v>
      </c>
      <c r="AB37" s="218">
        <f>'AEO 2023 Table 58 Raw'!AE28</f>
        <v>0</v>
      </c>
      <c r="AC37" s="218">
        <f>'AEO 2023 Table 58 Raw'!AF28</f>
        <v>0</v>
      </c>
      <c r="AD37" s="218">
        <f>'AEO 2023 Table 58 Raw'!AG28</f>
        <v>0</v>
      </c>
      <c r="AE37" s="218">
        <f>'AEO 2023 Table 58 Raw'!AH28</f>
        <v>0</v>
      </c>
      <c r="AF37" s="256" t="str">
        <f>'AEO 2023 Table 58 Raw'!AI28</f>
        <v>- -</v>
      </c>
    </row>
    <row r="38" spans="1:32" ht="12" customHeight="1" x14ac:dyDescent="0.25">
      <c r="A38" s="213" t="s">
        <v>692</v>
      </c>
      <c r="B38" s="212" t="s">
        <v>691</v>
      </c>
      <c r="C38" s="218">
        <f>'AEO 2023 Table 58 Raw'!F29</f>
        <v>0</v>
      </c>
      <c r="D38" s="218">
        <f>'AEO 2023 Table 58 Raw'!G29</f>
        <v>0</v>
      </c>
      <c r="E38" s="218">
        <f>'AEO 2023 Table 58 Raw'!H29</f>
        <v>0</v>
      </c>
      <c r="F38" s="218">
        <f>'AEO 2023 Table 58 Raw'!I29</f>
        <v>0</v>
      </c>
      <c r="G38" s="218">
        <f>'AEO 2023 Table 58 Raw'!J29</f>
        <v>0</v>
      </c>
      <c r="H38" s="218">
        <f>'AEO 2023 Table 58 Raw'!K29</f>
        <v>0</v>
      </c>
      <c r="I38" s="218">
        <f>'AEO 2023 Table 58 Raw'!L29</f>
        <v>0</v>
      </c>
      <c r="J38" s="218">
        <f>'AEO 2023 Table 58 Raw'!M29</f>
        <v>0</v>
      </c>
      <c r="K38" s="218">
        <f>'AEO 2023 Table 58 Raw'!N29</f>
        <v>0</v>
      </c>
      <c r="L38" s="218">
        <f>'AEO 2023 Table 58 Raw'!O29</f>
        <v>0</v>
      </c>
      <c r="M38" s="218">
        <f>'AEO 2023 Table 58 Raw'!P29</f>
        <v>0</v>
      </c>
      <c r="N38" s="218">
        <f>'AEO 2023 Table 58 Raw'!Q29</f>
        <v>0</v>
      </c>
      <c r="O38" s="218">
        <f>'AEO 2023 Table 58 Raw'!R29</f>
        <v>0</v>
      </c>
      <c r="P38" s="218">
        <f>'AEO 2023 Table 58 Raw'!S29</f>
        <v>0</v>
      </c>
      <c r="Q38" s="218">
        <f>'AEO 2023 Table 58 Raw'!T29</f>
        <v>0</v>
      </c>
      <c r="R38" s="218">
        <f>'AEO 2023 Table 58 Raw'!U29</f>
        <v>0</v>
      </c>
      <c r="S38" s="218">
        <f>'AEO 2023 Table 58 Raw'!V29</f>
        <v>0</v>
      </c>
      <c r="T38" s="218">
        <f>'AEO 2023 Table 58 Raw'!W29</f>
        <v>0</v>
      </c>
      <c r="U38" s="218">
        <f>'AEO 2023 Table 58 Raw'!X29</f>
        <v>0</v>
      </c>
      <c r="V38" s="218">
        <f>'AEO 2023 Table 58 Raw'!Y29</f>
        <v>0</v>
      </c>
      <c r="W38" s="218">
        <f>'AEO 2023 Table 58 Raw'!Z29</f>
        <v>0</v>
      </c>
      <c r="X38" s="218">
        <f>'AEO 2023 Table 58 Raw'!AA29</f>
        <v>0</v>
      </c>
      <c r="Y38" s="218">
        <f>'AEO 2023 Table 58 Raw'!AB29</f>
        <v>0</v>
      </c>
      <c r="Z38" s="218">
        <f>'AEO 2023 Table 58 Raw'!AC29</f>
        <v>0</v>
      </c>
      <c r="AA38" s="218">
        <f>'AEO 2023 Table 58 Raw'!AD29</f>
        <v>0</v>
      </c>
      <c r="AB38" s="218">
        <f>'AEO 2023 Table 58 Raw'!AE29</f>
        <v>0</v>
      </c>
      <c r="AC38" s="218">
        <f>'AEO 2023 Table 58 Raw'!AF29</f>
        <v>0</v>
      </c>
      <c r="AD38" s="218">
        <f>'AEO 2023 Table 58 Raw'!AG29</f>
        <v>0</v>
      </c>
      <c r="AE38" s="218">
        <f>'AEO 2023 Table 58 Raw'!AH29</f>
        <v>0</v>
      </c>
      <c r="AF38" s="256" t="str">
        <f>'AEO 2023 Table 58 Raw'!AI29</f>
        <v>- -</v>
      </c>
    </row>
    <row r="39" spans="1:32" ht="12" customHeight="1" x14ac:dyDescent="0.2">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2">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2">
      <c r="B41" s="216" t="s">
        <v>690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2">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c r="AA42" s="218"/>
      <c r="AB42" s="218"/>
      <c r="AC42" s="218"/>
      <c r="AD42" s="218"/>
      <c r="AE42" s="218"/>
      <c r="AF42" s="256"/>
    </row>
    <row r="43" spans="1:32" ht="12" customHeight="1" x14ac:dyDescent="0.2">
      <c r="A43" s="213" t="s">
        <v>689</v>
      </c>
      <c r="B43" s="216" t="s">
        <v>688</v>
      </c>
      <c r="C43" s="218">
        <f>'AEO 2023 Table 58 Raw'!F31</f>
        <v>93.569550000000007</v>
      </c>
      <c r="D43" s="218">
        <f>'AEO 2023 Table 58 Raw'!G31</f>
        <v>90.688018999999997</v>
      </c>
      <c r="E43" s="218">
        <f>'AEO 2023 Table 58 Raw'!H31</f>
        <v>89.880752999999999</v>
      </c>
      <c r="F43" s="218">
        <f>'AEO 2023 Table 58 Raw'!I31</f>
        <v>84.382957000000005</v>
      </c>
      <c r="G43" s="218">
        <f>'AEO 2023 Table 58 Raw'!J31</f>
        <v>85.041725</v>
      </c>
      <c r="H43" s="218">
        <f>'AEO 2023 Table 58 Raw'!K31</f>
        <v>85.383301000000003</v>
      </c>
      <c r="I43" s="218">
        <f>'AEO 2023 Table 58 Raw'!L31</f>
        <v>86.061263999999994</v>
      </c>
      <c r="J43" s="218">
        <f>'AEO 2023 Table 58 Raw'!M31</f>
        <v>86.621978999999996</v>
      </c>
      <c r="K43" s="218">
        <f>'AEO 2023 Table 58 Raw'!N31</f>
        <v>87.183043999999995</v>
      </c>
      <c r="L43" s="218">
        <f>'AEO 2023 Table 58 Raw'!O31</f>
        <v>87.737740000000002</v>
      </c>
      <c r="M43" s="218">
        <f>'AEO 2023 Table 58 Raw'!P31</f>
        <v>88.503822</v>
      </c>
      <c r="N43" s="218">
        <f>'AEO 2023 Table 58 Raw'!Q31</f>
        <v>88.924880999999999</v>
      </c>
      <c r="O43" s="218">
        <f>'AEO 2023 Table 58 Raw'!R31</f>
        <v>89.668982999999997</v>
      </c>
      <c r="P43" s="218">
        <f>'AEO 2023 Table 58 Raw'!S31</f>
        <v>90.255950999999996</v>
      </c>
      <c r="Q43" s="218">
        <f>'AEO 2023 Table 58 Raw'!T31</f>
        <v>90.907584999999997</v>
      </c>
      <c r="R43" s="218">
        <f>'AEO 2023 Table 58 Raw'!U31</f>
        <v>91.408783</v>
      </c>
      <c r="S43" s="218">
        <f>'AEO 2023 Table 58 Raw'!V31</f>
        <v>91.902000000000001</v>
      </c>
      <c r="T43" s="218">
        <f>'AEO 2023 Table 58 Raw'!W31</f>
        <v>92.410072</v>
      </c>
      <c r="U43" s="218">
        <f>'AEO 2023 Table 58 Raw'!X31</f>
        <v>92.865814</v>
      </c>
      <c r="V43" s="218">
        <f>'AEO 2023 Table 58 Raw'!Y31</f>
        <v>93.327019000000007</v>
      </c>
      <c r="W43" s="218">
        <f>'AEO 2023 Table 58 Raw'!Z31</f>
        <v>93.728690999999998</v>
      </c>
      <c r="X43" s="218">
        <f>'AEO 2023 Table 58 Raw'!AA31</f>
        <v>94.147246999999993</v>
      </c>
      <c r="Y43" s="218">
        <f>'AEO 2023 Table 58 Raw'!AB31</f>
        <v>94.595359999999999</v>
      </c>
      <c r="Z43" s="218">
        <f>'AEO 2023 Table 58 Raw'!AC31</f>
        <v>94.925362000000007</v>
      </c>
      <c r="AA43" s="218">
        <f>'AEO 2023 Table 58 Raw'!AD31</f>
        <v>95.628647000000001</v>
      </c>
      <c r="AB43" s="218">
        <f>'AEO 2023 Table 58 Raw'!AE31</f>
        <v>95.99221</v>
      </c>
      <c r="AC43" s="218">
        <f>'AEO 2023 Table 58 Raw'!AF31</f>
        <v>96.606430000000003</v>
      </c>
      <c r="AD43" s="218">
        <f>'AEO 2023 Table 58 Raw'!AG31</f>
        <v>97.285224999999997</v>
      </c>
      <c r="AE43" s="218">
        <f>'AEO 2023 Table 58 Raw'!AH31</f>
        <v>97.564826999999994</v>
      </c>
      <c r="AF43" s="256">
        <f>'AEO 2023 Table 58 Raw'!AI31</f>
        <v>1E-3</v>
      </c>
    </row>
    <row r="44" spans="1:32" ht="12" customHeight="1" x14ac:dyDescent="0.2">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2">
      <c r="B45" s="216" t="s">
        <v>687</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25">
      <c r="A46" s="213" t="s">
        <v>686</v>
      </c>
      <c r="B46" s="212" t="s">
        <v>685</v>
      </c>
      <c r="C46" s="218">
        <f>'AEO 2023 Table 58 Raw'!F33</f>
        <v>88.857887000000005</v>
      </c>
      <c r="D46" s="218">
        <f>'AEO 2023 Table 58 Raw'!G33</f>
        <v>99.212326000000004</v>
      </c>
      <c r="E46" s="218">
        <f>'AEO 2023 Table 58 Raw'!H33</f>
        <v>94.988663000000003</v>
      </c>
      <c r="F46" s="218">
        <f>'AEO 2023 Table 58 Raw'!I33</f>
        <v>89.303764000000001</v>
      </c>
      <c r="G46" s="218">
        <f>'AEO 2023 Table 58 Raw'!J33</f>
        <v>89.548919999999995</v>
      </c>
      <c r="H46" s="218">
        <f>'AEO 2023 Table 58 Raw'!K33</f>
        <v>89.768142999999995</v>
      </c>
      <c r="I46" s="218">
        <f>'AEO 2023 Table 58 Raw'!L33</f>
        <v>90.547218000000001</v>
      </c>
      <c r="J46" s="218">
        <f>'AEO 2023 Table 58 Raw'!M33</f>
        <v>91.051865000000006</v>
      </c>
      <c r="K46" s="218">
        <f>'AEO 2023 Table 58 Raw'!N33</f>
        <v>91.577278000000007</v>
      </c>
      <c r="L46" s="218">
        <f>'AEO 2023 Table 58 Raw'!O33</f>
        <v>92.153046000000003</v>
      </c>
      <c r="M46" s="218">
        <f>'AEO 2023 Table 58 Raw'!P33</f>
        <v>92.960587000000004</v>
      </c>
      <c r="N46" s="218">
        <f>'AEO 2023 Table 58 Raw'!Q33</f>
        <v>93.412353999999993</v>
      </c>
      <c r="O46" s="218">
        <f>'AEO 2023 Table 58 Raw'!R33</f>
        <v>94.127028999999993</v>
      </c>
      <c r="P46" s="218">
        <f>'AEO 2023 Table 58 Raw'!S33</f>
        <v>94.470359999999999</v>
      </c>
      <c r="Q46" s="218">
        <f>'AEO 2023 Table 58 Raw'!T33</f>
        <v>95.220528000000002</v>
      </c>
      <c r="R46" s="218">
        <f>'AEO 2023 Table 58 Raw'!U33</f>
        <v>95.801322999999996</v>
      </c>
      <c r="S46" s="218">
        <f>'AEO 2023 Table 58 Raw'!V33</f>
        <v>96.284996000000007</v>
      </c>
      <c r="T46" s="218">
        <f>'AEO 2023 Table 58 Raw'!W33</f>
        <v>96.854927000000004</v>
      </c>
      <c r="U46" s="218">
        <f>'AEO 2023 Table 58 Raw'!X33</f>
        <v>97.344397999999998</v>
      </c>
      <c r="V46" s="218">
        <f>'AEO 2023 Table 58 Raw'!Y33</f>
        <v>97.794792000000001</v>
      </c>
      <c r="W46" s="218">
        <f>'AEO 2023 Table 58 Raw'!Z33</f>
        <v>98.245575000000002</v>
      </c>
      <c r="X46" s="218">
        <f>'AEO 2023 Table 58 Raw'!AA33</f>
        <v>98.603347999999997</v>
      </c>
      <c r="Y46" s="218">
        <f>'AEO 2023 Table 58 Raw'!AB33</f>
        <v>99.192466999999994</v>
      </c>
      <c r="Z46" s="218">
        <f>'AEO 2023 Table 58 Raw'!AC33</f>
        <v>99.519240999999994</v>
      </c>
      <c r="AA46" s="218">
        <f>'AEO 2023 Table 58 Raw'!AD33</f>
        <v>100.305092</v>
      </c>
      <c r="AB46" s="218">
        <f>'AEO 2023 Table 58 Raw'!AE33</f>
        <v>100.732124</v>
      </c>
      <c r="AC46" s="218">
        <f>'AEO 2023 Table 58 Raw'!AF33</f>
        <v>101.418869</v>
      </c>
      <c r="AD46" s="218">
        <f>'AEO 2023 Table 58 Raw'!AG33</f>
        <v>102.114525</v>
      </c>
      <c r="AE46" s="218">
        <f>'AEO 2023 Table 58 Raw'!AH33</f>
        <v>102.35509500000001</v>
      </c>
      <c r="AF46" s="256">
        <f>'AEO 2023 Table 58 Raw'!AI33</f>
        <v>5.0000000000000001E-3</v>
      </c>
    </row>
    <row r="47" spans="1:32" ht="12" customHeight="1" x14ac:dyDescent="0.25">
      <c r="A47" s="213" t="s">
        <v>684</v>
      </c>
      <c r="B47" s="212" t="s">
        <v>683</v>
      </c>
      <c r="C47" s="218">
        <f>'AEO 2023 Table 58 Raw'!F34</f>
        <v>95.68544</v>
      </c>
      <c r="D47" s="218">
        <f>'AEO 2023 Table 58 Raw'!G34</f>
        <v>95.794312000000005</v>
      </c>
      <c r="E47" s="218">
        <f>'AEO 2023 Table 58 Raw'!H34</f>
        <v>95.883910999999998</v>
      </c>
      <c r="F47" s="218">
        <f>'AEO 2023 Table 58 Raw'!I34</f>
        <v>90.399497999999994</v>
      </c>
      <c r="G47" s="218">
        <f>'AEO 2023 Table 58 Raw'!J34</f>
        <v>91.131546</v>
      </c>
      <c r="H47" s="218">
        <f>'AEO 2023 Table 58 Raw'!K34</f>
        <v>91.528312999999997</v>
      </c>
      <c r="I47" s="218">
        <f>'AEO 2023 Table 58 Raw'!L34</f>
        <v>92.118324000000001</v>
      </c>
      <c r="J47" s="218">
        <f>'AEO 2023 Table 58 Raw'!M34</f>
        <v>92.703568000000004</v>
      </c>
      <c r="K47" s="218">
        <f>'AEO 2023 Table 58 Raw'!N34</f>
        <v>93.309517</v>
      </c>
      <c r="L47" s="218">
        <f>'AEO 2023 Table 58 Raw'!O34</f>
        <v>93.948668999999995</v>
      </c>
      <c r="M47" s="218">
        <f>'AEO 2023 Table 58 Raw'!P34</f>
        <v>94.753540000000001</v>
      </c>
      <c r="N47" s="218">
        <f>'AEO 2023 Table 58 Raw'!Q34</f>
        <v>95.190856999999994</v>
      </c>
      <c r="O47" s="218">
        <f>'AEO 2023 Table 58 Raw'!R34</f>
        <v>95.845398000000003</v>
      </c>
      <c r="P47" s="218">
        <f>'AEO 2023 Table 58 Raw'!S34</f>
        <v>96.49588</v>
      </c>
      <c r="Q47" s="218">
        <f>'AEO 2023 Table 58 Raw'!T34</f>
        <v>97.171149999999997</v>
      </c>
      <c r="R47" s="218">
        <f>'AEO 2023 Table 58 Raw'!U34</f>
        <v>97.714309999999998</v>
      </c>
      <c r="S47" s="218">
        <f>'AEO 2023 Table 58 Raw'!V34</f>
        <v>98.333259999999996</v>
      </c>
      <c r="T47" s="218">
        <f>'AEO 2023 Table 58 Raw'!W34</f>
        <v>98.926674000000006</v>
      </c>
      <c r="U47" s="218">
        <f>'AEO 2023 Table 58 Raw'!X34</f>
        <v>99.474213000000006</v>
      </c>
      <c r="V47" s="218">
        <f>'AEO 2023 Table 58 Raw'!Y34</f>
        <v>100.062691</v>
      </c>
      <c r="W47" s="218">
        <f>'AEO 2023 Table 58 Raw'!Z34</f>
        <v>100.453789</v>
      </c>
      <c r="X47" s="218">
        <f>'AEO 2023 Table 58 Raw'!AA34</f>
        <v>100.804619</v>
      </c>
      <c r="Y47" s="218">
        <f>'AEO 2023 Table 58 Raw'!AB34</f>
        <v>101.212402</v>
      </c>
      <c r="Z47" s="218">
        <f>'AEO 2023 Table 58 Raw'!AC34</f>
        <v>101.616806</v>
      </c>
      <c r="AA47" s="218">
        <f>'AEO 2023 Table 58 Raw'!AD34</f>
        <v>102.36889600000001</v>
      </c>
      <c r="AB47" s="218">
        <f>'AEO 2023 Table 58 Raw'!AE34</f>
        <v>102.921783</v>
      </c>
      <c r="AC47" s="218">
        <f>'AEO 2023 Table 58 Raw'!AF34</f>
        <v>103.49346199999999</v>
      </c>
      <c r="AD47" s="218">
        <f>'AEO 2023 Table 58 Raw'!AG34</f>
        <v>104.019524</v>
      </c>
      <c r="AE47" s="218">
        <f>'AEO 2023 Table 58 Raw'!AH34</f>
        <v>104.26900500000001</v>
      </c>
      <c r="AF47" s="256">
        <f>'AEO 2023 Table 58 Raw'!AI34</f>
        <v>3.0000000000000001E-3</v>
      </c>
    </row>
    <row r="48" spans="1:32" ht="12" customHeight="1" x14ac:dyDescent="0.25">
      <c r="A48" s="213" t="s">
        <v>682</v>
      </c>
      <c r="B48" s="212" t="s">
        <v>681</v>
      </c>
      <c r="C48" s="218">
        <f>'AEO 2023 Table 58 Raw'!F35</f>
        <v>98.130981000000006</v>
      </c>
      <c r="D48" s="218">
        <f>'AEO 2023 Table 58 Raw'!G35</f>
        <v>94.383713</v>
      </c>
      <c r="E48" s="218">
        <f>'AEO 2023 Table 58 Raw'!H35</f>
        <v>90.740181000000007</v>
      </c>
      <c r="F48" s="218">
        <f>'AEO 2023 Table 58 Raw'!I35</f>
        <v>84.768531999999993</v>
      </c>
      <c r="G48" s="218">
        <f>'AEO 2023 Table 58 Raw'!J35</f>
        <v>84.886436000000003</v>
      </c>
      <c r="H48" s="218">
        <f>'AEO 2023 Table 58 Raw'!K35</f>
        <v>85.133735999999999</v>
      </c>
      <c r="I48" s="218">
        <f>'AEO 2023 Table 58 Raw'!L35</f>
        <v>85.873610999999997</v>
      </c>
      <c r="J48" s="218">
        <f>'AEO 2023 Table 58 Raw'!M35</f>
        <v>86.350455999999994</v>
      </c>
      <c r="K48" s="218">
        <f>'AEO 2023 Table 58 Raw'!N35</f>
        <v>86.822616999999994</v>
      </c>
      <c r="L48" s="218">
        <f>'AEO 2023 Table 58 Raw'!O35</f>
        <v>87.440726999999995</v>
      </c>
      <c r="M48" s="218">
        <f>'AEO 2023 Table 58 Raw'!P35</f>
        <v>88.191131999999996</v>
      </c>
      <c r="N48" s="218">
        <f>'AEO 2023 Table 58 Raw'!Q35</f>
        <v>88.665749000000005</v>
      </c>
      <c r="O48" s="218">
        <f>'AEO 2023 Table 58 Raw'!R35</f>
        <v>89.437965000000005</v>
      </c>
      <c r="P48" s="218">
        <f>'AEO 2023 Table 58 Raw'!S35</f>
        <v>89.868660000000006</v>
      </c>
      <c r="Q48" s="218">
        <f>'AEO 2023 Table 58 Raw'!T35</f>
        <v>90.594016999999994</v>
      </c>
      <c r="R48" s="218">
        <f>'AEO 2023 Table 58 Raw'!U35</f>
        <v>91.177993999999998</v>
      </c>
      <c r="S48" s="218">
        <f>'AEO 2023 Table 58 Raw'!V35</f>
        <v>91.598381000000003</v>
      </c>
      <c r="T48" s="218">
        <f>'AEO 2023 Table 58 Raw'!W35</f>
        <v>92.125457999999995</v>
      </c>
      <c r="U48" s="218">
        <f>'AEO 2023 Table 58 Raw'!X35</f>
        <v>92.554053999999994</v>
      </c>
      <c r="V48" s="218">
        <f>'AEO 2023 Table 58 Raw'!Y35</f>
        <v>93.055801000000002</v>
      </c>
      <c r="W48" s="218">
        <f>'AEO 2023 Table 58 Raw'!Z35</f>
        <v>93.488913999999994</v>
      </c>
      <c r="X48" s="218">
        <f>'AEO 2023 Table 58 Raw'!AA35</f>
        <v>93.914230000000003</v>
      </c>
      <c r="Y48" s="218">
        <f>'AEO 2023 Table 58 Raw'!AB35</f>
        <v>94.329200999999998</v>
      </c>
      <c r="Z48" s="218">
        <f>'AEO 2023 Table 58 Raw'!AC35</f>
        <v>94.675751000000005</v>
      </c>
      <c r="AA48" s="218">
        <f>'AEO 2023 Table 58 Raw'!AD35</f>
        <v>95.389281999999994</v>
      </c>
      <c r="AB48" s="218">
        <f>'AEO 2023 Table 58 Raw'!AE35</f>
        <v>95.815421999999998</v>
      </c>
      <c r="AC48" s="218">
        <f>'AEO 2023 Table 58 Raw'!AF35</f>
        <v>96.491089000000002</v>
      </c>
      <c r="AD48" s="218">
        <f>'AEO 2023 Table 58 Raw'!AG35</f>
        <v>97.212631000000002</v>
      </c>
      <c r="AE48" s="218">
        <f>'AEO 2023 Table 58 Raw'!AH35</f>
        <v>97.388603000000003</v>
      </c>
      <c r="AF48" s="256">
        <f>'AEO 2023 Table 58 Raw'!AI35</f>
        <v>0</v>
      </c>
    </row>
    <row r="49" spans="1:32" ht="12" customHeight="1" x14ac:dyDescent="0.25">
      <c r="A49" s="213" t="s">
        <v>680</v>
      </c>
      <c r="B49" s="212" t="s">
        <v>679</v>
      </c>
      <c r="C49" s="218">
        <f>'AEO 2023 Table 58 Raw'!F36</f>
        <v>93.609229999999997</v>
      </c>
      <c r="D49" s="218">
        <f>'AEO 2023 Table 58 Raw'!G36</f>
        <v>86.461112999999997</v>
      </c>
      <c r="E49" s="218">
        <f>'AEO 2023 Table 58 Raw'!H36</f>
        <v>86.292457999999996</v>
      </c>
      <c r="F49" s="218">
        <f>'AEO 2023 Table 58 Raw'!I36</f>
        <v>80.893378999999996</v>
      </c>
      <c r="G49" s="218">
        <f>'AEO 2023 Table 58 Raw'!J36</f>
        <v>81.731491000000005</v>
      </c>
      <c r="H49" s="218">
        <f>'AEO 2023 Table 58 Raw'!K36</f>
        <v>82.064789000000005</v>
      </c>
      <c r="I49" s="218">
        <f>'AEO 2023 Table 58 Raw'!L36</f>
        <v>82.691490000000002</v>
      </c>
      <c r="J49" s="218">
        <f>'AEO 2023 Table 58 Raw'!M36</f>
        <v>83.278709000000006</v>
      </c>
      <c r="K49" s="218">
        <f>'AEO 2023 Table 58 Raw'!N36</f>
        <v>83.977737000000005</v>
      </c>
      <c r="L49" s="218">
        <f>'AEO 2023 Table 58 Raw'!O36</f>
        <v>84.534981000000002</v>
      </c>
      <c r="M49" s="218">
        <f>'AEO 2023 Table 58 Raw'!P36</f>
        <v>85.362258999999995</v>
      </c>
      <c r="N49" s="218">
        <f>'AEO 2023 Table 58 Raw'!Q36</f>
        <v>85.825187999999997</v>
      </c>
      <c r="O49" s="218">
        <f>'AEO 2023 Table 58 Raw'!R36</f>
        <v>86.492241000000007</v>
      </c>
      <c r="P49" s="218">
        <f>'AEO 2023 Table 58 Raw'!S36</f>
        <v>87.179732999999999</v>
      </c>
      <c r="Q49" s="218">
        <f>'AEO 2023 Table 58 Raw'!T36</f>
        <v>87.881134000000003</v>
      </c>
      <c r="R49" s="218">
        <f>'AEO 2023 Table 58 Raw'!U36</f>
        <v>88.412880000000001</v>
      </c>
      <c r="S49" s="218">
        <f>'AEO 2023 Table 58 Raw'!V36</f>
        <v>89.023674</v>
      </c>
      <c r="T49" s="218">
        <f>'AEO 2023 Table 58 Raw'!W36</f>
        <v>89.591353999999995</v>
      </c>
      <c r="U49" s="218">
        <f>'AEO 2023 Table 58 Raw'!X36</f>
        <v>90.093422000000004</v>
      </c>
      <c r="V49" s="218">
        <f>'AEO 2023 Table 58 Raw'!Y36</f>
        <v>90.656464</v>
      </c>
      <c r="W49" s="218">
        <f>'AEO 2023 Table 58 Raw'!Z36</f>
        <v>91.054466000000005</v>
      </c>
      <c r="X49" s="218">
        <f>'AEO 2023 Table 58 Raw'!AA36</f>
        <v>91.388396999999998</v>
      </c>
      <c r="Y49" s="218">
        <f>'AEO 2023 Table 58 Raw'!AB36</f>
        <v>91.799225000000007</v>
      </c>
      <c r="Z49" s="218">
        <f>'AEO 2023 Table 58 Raw'!AC36</f>
        <v>92.156897999999998</v>
      </c>
      <c r="AA49" s="218">
        <f>'AEO 2023 Table 58 Raw'!AD36</f>
        <v>92.970673000000005</v>
      </c>
      <c r="AB49" s="218">
        <f>'AEO 2023 Table 58 Raw'!AE36</f>
        <v>93.360680000000002</v>
      </c>
      <c r="AC49" s="218">
        <f>'AEO 2023 Table 58 Raw'!AF36</f>
        <v>93.968765000000005</v>
      </c>
      <c r="AD49" s="218">
        <f>'AEO 2023 Table 58 Raw'!AG36</f>
        <v>94.543152000000006</v>
      </c>
      <c r="AE49" s="218">
        <f>'AEO 2023 Table 58 Raw'!AH36</f>
        <v>94.848754999999997</v>
      </c>
      <c r="AF49" s="256">
        <f>'AEO 2023 Table 58 Raw'!AI36</f>
        <v>0</v>
      </c>
    </row>
    <row r="50" spans="1:32" ht="15" customHeight="1" x14ac:dyDescent="0.25">
      <c r="A50" s="213" t="s">
        <v>678</v>
      </c>
      <c r="B50" s="212" t="s">
        <v>677</v>
      </c>
      <c r="C50" s="218">
        <f>'AEO 2023 Table 58 Raw'!F37</f>
        <v>87.180954</v>
      </c>
      <c r="D50" s="218">
        <f>'AEO 2023 Table 58 Raw'!G37</f>
        <v>92.036902999999995</v>
      </c>
      <c r="E50" s="218">
        <f>'AEO 2023 Table 58 Raw'!H37</f>
        <v>88.479484999999997</v>
      </c>
      <c r="F50" s="218">
        <f>'AEO 2023 Table 58 Raw'!I37</f>
        <v>82.607307000000006</v>
      </c>
      <c r="G50" s="218">
        <f>'AEO 2023 Table 58 Raw'!J37</f>
        <v>82.661804000000004</v>
      </c>
      <c r="H50" s="218">
        <f>'AEO 2023 Table 58 Raw'!K37</f>
        <v>82.822685000000007</v>
      </c>
      <c r="I50" s="218">
        <f>'AEO 2023 Table 58 Raw'!L37</f>
        <v>83.559486000000007</v>
      </c>
      <c r="J50" s="218">
        <f>'AEO 2023 Table 58 Raw'!M37</f>
        <v>84.041297999999998</v>
      </c>
      <c r="K50" s="218">
        <f>'AEO 2023 Table 58 Raw'!N37</f>
        <v>84.512459000000007</v>
      </c>
      <c r="L50" s="218">
        <f>'AEO 2023 Table 58 Raw'!O37</f>
        <v>85.110909000000007</v>
      </c>
      <c r="M50" s="218">
        <f>'AEO 2023 Table 58 Raw'!P37</f>
        <v>85.915985000000006</v>
      </c>
      <c r="N50" s="218">
        <f>'AEO 2023 Table 58 Raw'!Q37</f>
        <v>86.400413999999998</v>
      </c>
      <c r="O50" s="218">
        <f>'AEO 2023 Table 58 Raw'!R37</f>
        <v>87.534592000000004</v>
      </c>
      <c r="P50" s="218">
        <f>'AEO 2023 Table 58 Raw'!S37</f>
        <v>87.931038000000001</v>
      </c>
      <c r="Q50" s="218">
        <f>'AEO 2023 Table 58 Raw'!T37</f>
        <v>88.644226000000003</v>
      </c>
      <c r="R50" s="218">
        <f>'AEO 2023 Table 58 Raw'!U37</f>
        <v>89.200996000000004</v>
      </c>
      <c r="S50" s="218">
        <f>'AEO 2023 Table 58 Raw'!V37</f>
        <v>89.598731999999998</v>
      </c>
      <c r="T50" s="218">
        <f>'AEO 2023 Table 58 Raw'!W37</f>
        <v>90.137314000000003</v>
      </c>
      <c r="U50" s="218">
        <f>'AEO 2023 Table 58 Raw'!X37</f>
        <v>90.580910000000003</v>
      </c>
      <c r="V50" s="218">
        <f>'AEO 2023 Table 58 Raw'!Y37</f>
        <v>91.091369999999998</v>
      </c>
      <c r="W50" s="218">
        <f>'AEO 2023 Table 58 Raw'!Z37</f>
        <v>91.540481999999997</v>
      </c>
      <c r="X50" s="218">
        <f>'AEO 2023 Table 58 Raw'!AA37</f>
        <v>91.967644000000007</v>
      </c>
      <c r="Y50" s="218">
        <f>'AEO 2023 Table 58 Raw'!AB37</f>
        <v>92.417900000000003</v>
      </c>
      <c r="Z50" s="218">
        <f>'AEO 2023 Table 58 Raw'!AC37</f>
        <v>92.766388000000006</v>
      </c>
      <c r="AA50" s="218">
        <f>'AEO 2023 Table 58 Raw'!AD37</f>
        <v>93.501014999999995</v>
      </c>
      <c r="AB50" s="218">
        <f>'AEO 2023 Table 58 Raw'!AE37</f>
        <v>93.951087999999999</v>
      </c>
      <c r="AC50" s="218">
        <f>'AEO 2023 Table 58 Raw'!AF37</f>
        <v>94.641334999999998</v>
      </c>
      <c r="AD50" s="218">
        <f>'AEO 2023 Table 58 Raw'!AG37</f>
        <v>95.371825999999999</v>
      </c>
      <c r="AE50" s="218">
        <f>'AEO 2023 Table 58 Raw'!AH37</f>
        <v>95.549521999999996</v>
      </c>
      <c r="AF50" s="256">
        <f>'AEO 2023 Table 58 Raw'!AI37</f>
        <v>3.0000000000000001E-3</v>
      </c>
    </row>
    <row r="51" spans="1:32" ht="15" customHeight="1" x14ac:dyDescent="0.25">
      <c r="A51" s="213" t="s">
        <v>676</v>
      </c>
      <c r="B51" s="212" t="s">
        <v>675</v>
      </c>
      <c r="C51" s="218">
        <f>'AEO 2023 Table 58 Raw'!F38</f>
        <v>87.180954</v>
      </c>
      <c r="D51" s="218">
        <f>'AEO 2023 Table 58 Raw'!G38</f>
        <v>92.036902999999995</v>
      </c>
      <c r="E51" s="218">
        <f>'AEO 2023 Table 58 Raw'!H38</f>
        <v>88.479484999999997</v>
      </c>
      <c r="F51" s="218">
        <f>'AEO 2023 Table 58 Raw'!I38</f>
        <v>82.607307000000006</v>
      </c>
      <c r="G51" s="218">
        <f>'AEO 2023 Table 58 Raw'!J38</f>
        <v>82.661804000000004</v>
      </c>
      <c r="H51" s="218">
        <f>'AEO 2023 Table 58 Raw'!K38</f>
        <v>82.822685000000007</v>
      </c>
      <c r="I51" s="218">
        <f>'AEO 2023 Table 58 Raw'!L38</f>
        <v>83.559486000000007</v>
      </c>
      <c r="J51" s="218">
        <f>'AEO 2023 Table 58 Raw'!M38</f>
        <v>84.041297999999998</v>
      </c>
      <c r="K51" s="218">
        <f>'AEO 2023 Table 58 Raw'!N38</f>
        <v>84.512459000000007</v>
      </c>
      <c r="L51" s="218">
        <f>'AEO 2023 Table 58 Raw'!O38</f>
        <v>85.110909000000007</v>
      </c>
      <c r="M51" s="218">
        <f>'AEO 2023 Table 58 Raw'!P38</f>
        <v>85.915985000000006</v>
      </c>
      <c r="N51" s="218">
        <f>'AEO 2023 Table 58 Raw'!Q38</f>
        <v>86.400413999999998</v>
      </c>
      <c r="O51" s="218">
        <f>'AEO 2023 Table 58 Raw'!R38</f>
        <v>87.534592000000004</v>
      </c>
      <c r="P51" s="218">
        <f>'AEO 2023 Table 58 Raw'!S38</f>
        <v>87.931038000000001</v>
      </c>
      <c r="Q51" s="218">
        <f>'AEO 2023 Table 58 Raw'!T38</f>
        <v>88.644226000000003</v>
      </c>
      <c r="R51" s="218">
        <f>'AEO 2023 Table 58 Raw'!U38</f>
        <v>89.200996000000004</v>
      </c>
      <c r="S51" s="218">
        <f>'AEO 2023 Table 58 Raw'!V38</f>
        <v>89.598731999999998</v>
      </c>
      <c r="T51" s="218">
        <f>'AEO 2023 Table 58 Raw'!W38</f>
        <v>90.137314000000003</v>
      </c>
      <c r="U51" s="218">
        <f>'AEO 2023 Table 58 Raw'!X38</f>
        <v>90.580910000000003</v>
      </c>
      <c r="V51" s="218">
        <f>'AEO 2023 Table 58 Raw'!Y38</f>
        <v>91.091369999999998</v>
      </c>
      <c r="W51" s="218">
        <f>'AEO 2023 Table 58 Raw'!Z38</f>
        <v>91.540481999999997</v>
      </c>
      <c r="X51" s="218">
        <f>'AEO 2023 Table 58 Raw'!AA38</f>
        <v>91.967644000000007</v>
      </c>
      <c r="Y51" s="218">
        <f>'AEO 2023 Table 58 Raw'!AB38</f>
        <v>92.417900000000003</v>
      </c>
      <c r="Z51" s="218">
        <f>'AEO 2023 Table 58 Raw'!AC38</f>
        <v>92.766388000000006</v>
      </c>
      <c r="AA51" s="218">
        <f>'AEO 2023 Table 58 Raw'!AD38</f>
        <v>93.501014999999995</v>
      </c>
      <c r="AB51" s="218">
        <f>'AEO 2023 Table 58 Raw'!AE38</f>
        <v>93.951087999999999</v>
      </c>
      <c r="AC51" s="218">
        <f>'AEO 2023 Table 58 Raw'!AF38</f>
        <v>94.641334999999998</v>
      </c>
      <c r="AD51" s="218">
        <f>'AEO 2023 Table 58 Raw'!AG38</f>
        <v>95.371825999999999</v>
      </c>
      <c r="AE51" s="218">
        <f>'AEO 2023 Table 58 Raw'!AH38</f>
        <v>95.549521999999996</v>
      </c>
      <c r="AF51" s="256">
        <f>'AEO 2023 Table 58 Raw'!AI38</f>
        <v>3.0000000000000001E-3</v>
      </c>
    </row>
    <row r="52" spans="1:32" ht="15" customHeight="1" x14ac:dyDescent="0.25">
      <c r="A52" s="213" t="s">
        <v>674</v>
      </c>
      <c r="B52" s="212" t="s">
        <v>673</v>
      </c>
      <c r="C52" s="218">
        <f>'AEO 2023 Table 58 Raw'!F39</f>
        <v>100.237137</v>
      </c>
      <c r="D52" s="218">
        <f>'AEO 2023 Table 58 Raw'!G39</f>
        <v>94.045676999999998</v>
      </c>
      <c r="E52" s="218">
        <f>'AEO 2023 Table 58 Raw'!H39</f>
        <v>95.098320000000001</v>
      </c>
      <c r="F52" s="218">
        <f>'AEO 2023 Table 58 Raw'!I39</f>
        <v>89.280617000000007</v>
      </c>
      <c r="G52" s="218">
        <f>'AEO 2023 Table 58 Raw'!J39</f>
        <v>89.667525999999995</v>
      </c>
      <c r="H52" s="218">
        <f>'AEO 2023 Table 58 Raw'!K39</f>
        <v>90.015343000000001</v>
      </c>
      <c r="I52" s="218">
        <f>'AEO 2023 Table 58 Raw'!L39</f>
        <v>90.526176000000007</v>
      </c>
      <c r="J52" s="218">
        <f>'AEO 2023 Table 58 Raw'!M39</f>
        <v>90.989204000000001</v>
      </c>
      <c r="K52" s="218">
        <f>'AEO 2023 Table 58 Raw'!N39</f>
        <v>91.176765000000003</v>
      </c>
      <c r="L52" s="218">
        <f>'AEO 2023 Table 58 Raw'!O39</f>
        <v>91.685019999999994</v>
      </c>
      <c r="M52" s="218">
        <f>'AEO 2023 Table 58 Raw'!P39</f>
        <v>92.435164999999998</v>
      </c>
      <c r="N52" s="218">
        <f>'AEO 2023 Table 58 Raw'!Q39</f>
        <v>92.69014</v>
      </c>
      <c r="O52" s="218">
        <f>'AEO 2023 Table 58 Raw'!R39</f>
        <v>93.147789000000003</v>
      </c>
      <c r="P52" s="218">
        <f>'AEO 2023 Table 58 Raw'!S39</f>
        <v>93.708275</v>
      </c>
      <c r="Q52" s="218">
        <f>'AEO 2023 Table 58 Raw'!T39</f>
        <v>94.256103999999993</v>
      </c>
      <c r="R52" s="218">
        <f>'AEO 2023 Table 58 Raw'!U39</f>
        <v>94.817665000000005</v>
      </c>
      <c r="S52" s="218">
        <f>'AEO 2023 Table 58 Raw'!V39</f>
        <v>95.323363999999998</v>
      </c>
      <c r="T52" s="218">
        <f>'AEO 2023 Table 58 Raw'!W39</f>
        <v>96.041556999999997</v>
      </c>
      <c r="U52" s="218">
        <f>'AEO 2023 Table 58 Raw'!X39</f>
        <v>96.441490000000002</v>
      </c>
      <c r="V52" s="218">
        <f>'AEO 2023 Table 58 Raw'!Y39</f>
        <v>97.234436000000002</v>
      </c>
      <c r="W52" s="218">
        <f>'AEO 2023 Table 58 Raw'!Z39</f>
        <v>97.643051</v>
      </c>
      <c r="X52" s="218">
        <f>'AEO 2023 Table 58 Raw'!AA39</f>
        <v>98.205544000000003</v>
      </c>
      <c r="Y52" s="218">
        <f>'AEO 2023 Table 58 Raw'!AB39</f>
        <v>99.080916999999999</v>
      </c>
      <c r="Z52" s="218">
        <f>'AEO 2023 Table 58 Raw'!AC39</f>
        <v>99.543685999999994</v>
      </c>
      <c r="AA52" s="218">
        <f>'AEO 2023 Table 58 Raw'!AD39</f>
        <v>99.042709000000002</v>
      </c>
      <c r="AB52" s="218">
        <f>'AEO 2023 Table 58 Raw'!AE39</f>
        <v>99.467788999999996</v>
      </c>
      <c r="AC52" s="218">
        <f>'AEO 2023 Table 58 Raw'!AF39</f>
        <v>99.620307999999994</v>
      </c>
      <c r="AD52" s="218">
        <f>'AEO 2023 Table 58 Raw'!AG39</f>
        <v>100.30740400000001</v>
      </c>
      <c r="AE52" s="218">
        <f>'AEO 2023 Table 58 Raw'!AH39</f>
        <v>100.51384</v>
      </c>
      <c r="AF52" s="256">
        <f>'AEO 2023 Table 58 Raw'!AI39</f>
        <v>0</v>
      </c>
    </row>
    <row r="53" spans="1:32" ht="15" customHeight="1" x14ac:dyDescent="0.2">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56"/>
    </row>
    <row r="54" spans="1:32" ht="15" customHeight="1" x14ac:dyDescent="0.2">
      <c r="B54" s="216" t="s">
        <v>672</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56"/>
    </row>
    <row r="55" spans="1:32" ht="15" customHeight="1" x14ac:dyDescent="0.25">
      <c r="A55" s="213" t="s">
        <v>671</v>
      </c>
      <c r="B55" s="212" t="s">
        <v>670</v>
      </c>
      <c r="C55" s="218">
        <f>'AEO 2023 Table 58 Raw'!F41</f>
        <v>97.072922000000005</v>
      </c>
      <c r="D55" s="218">
        <f>'AEO 2023 Table 58 Raw'!G41</f>
        <v>95.794312000000005</v>
      </c>
      <c r="E55" s="218">
        <f>'AEO 2023 Table 58 Raw'!H41</f>
        <v>95.883910999999998</v>
      </c>
      <c r="F55" s="218">
        <f>'AEO 2023 Table 58 Raw'!I41</f>
        <v>90.399497999999994</v>
      </c>
      <c r="G55" s="218">
        <f>'AEO 2023 Table 58 Raw'!J41</f>
        <v>91.131546</v>
      </c>
      <c r="H55" s="218">
        <f>'AEO 2023 Table 58 Raw'!K41</f>
        <v>91.528312999999997</v>
      </c>
      <c r="I55" s="218">
        <f>'AEO 2023 Table 58 Raw'!L41</f>
        <v>92.118324000000001</v>
      </c>
      <c r="J55" s="218">
        <f>'AEO 2023 Table 58 Raw'!M41</f>
        <v>92.703568000000004</v>
      </c>
      <c r="K55" s="218">
        <f>'AEO 2023 Table 58 Raw'!N41</f>
        <v>93.309517</v>
      </c>
      <c r="L55" s="218">
        <f>'AEO 2023 Table 58 Raw'!O41</f>
        <v>93.948668999999995</v>
      </c>
      <c r="M55" s="218">
        <f>'AEO 2023 Table 58 Raw'!P41</f>
        <v>94.753540000000001</v>
      </c>
      <c r="N55" s="218">
        <f>'AEO 2023 Table 58 Raw'!Q41</f>
        <v>95.190856999999994</v>
      </c>
      <c r="O55" s="218">
        <f>'AEO 2023 Table 58 Raw'!R41</f>
        <v>95.845398000000003</v>
      </c>
      <c r="P55" s="218">
        <f>'AEO 2023 Table 58 Raw'!S41</f>
        <v>96.49588</v>
      </c>
      <c r="Q55" s="218">
        <f>'AEO 2023 Table 58 Raw'!T41</f>
        <v>97.171149999999997</v>
      </c>
      <c r="R55" s="218">
        <f>'AEO 2023 Table 58 Raw'!U41</f>
        <v>97.714309999999998</v>
      </c>
      <c r="S55" s="218">
        <f>'AEO 2023 Table 58 Raw'!V41</f>
        <v>98.333259999999996</v>
      </c>
      <c r="T55" s="218">
        <f>'AEO 2023 Table 58 Raw'!W41</f>
        <v>98.926674000000006</v>
      </c>
      <c r="U55" s="218">
        <f>'AEO 2023 Table 58 Raw'!X41</f>
        <v>99.474213000000006</v>
      </c>
      <c r="V55" s="218">
        <f>'AEO 2023 Table 58 Raw'!Y41</f>
        <v>100.062691</v>
      </c>
      <c r="W55" s="218">
        <f>'AEO 2023 Table 58 Raw'!Z41</f>
        <v>100.453789</v>
      </c>
      <c r="X55" s="218">
        <f>'AEO 2023 Table 58 Raw'!AA41</f>
        <v>100.804619</v>
      </c>
      <c r="Y55" s="218">
        <f>'AEO 2023 Table 58 Raw'!AB41</f>
        <v>101.212402</v>
      </c>
      <c r="Z55" s="218">
        <f>'AEO 2023 Table 58 Raw'!AC41</f>
        <v>101.616806</v>
      </c>
      <c r="AA55" s="218">
        <f>'AEO 2023 Table 58 Raw'!AD41</f>
        <v>102.36889600000001</v>
      </c>
      <c r="AB55" s="218">
        <f>'AEO 2023 Table 58 Raw'!AE41</f>
        <v>102.921783</v>
      </c>
      <c r="AC55" s="218">
        <f>'AEO 2023 Table 58 Raw'!AF41</f>
        <v>103.49346199999999</v>
      </c>
      <c r="AD55" s="218">
        <f>'AEO 2023 Table 58 Raw'!AG41</f>
        <v>104.019524</v>
      </c>
      <c r="AE55" s="218">
        <f>'AEO 2023 Table 58 Raw'!AH41</f>
        <v>104.26900500000001</v>
      </c>
      <c r="AF55" s="256">
        <f>'AEO 2023 Table 58 Raw'!AI41</f>
        <v>3.0000000000000001E-3</v>
      </c>
    </row>
    <row r="56" spans="1:32" ht="15" customHeight="1" x14ac:dyDescent="0.25">
      <c r="A56" s="213" t="s">
        <v>669</v>
      </c>
      <c r="B56" s="212" t="s">
        <v>668</v>
      </c>
      <c r="C56" s="218">
        <f>'AEO 2023 Table 58 Raw'!F42</f>
        <v>70.551292000000004</v>
      </c>
      <c r="D56" s="218">
        <f>'AEO 2023 Table 58 Raw'!G42</f>
        <v>94.045676999999998</v>
      </c>
      <c r="E56" s="218">
        <f>'AEO 2023 Table 58 Raw'!H42</f>
        <v>95.098320000000001</v>
      </c>
      <c r="F56" s="218">
        <f>'AEO 2023 Table 58 Raw'!I42</f>
        <v>89.280617000000007</v>
      </c>
      <c r="G56" s="218">
        <f>'AEO 2023 Table 58 Raw'!J42</f>
        <v>89.667525999999995</v>
      </c>
      <c r="H56" s="218">
        <f>'AEO 2023 Table 58 Raw'!K42</f>
        <v>90.015343000000001</v>
      </c>
      <c r="I56" s="218">
        <f>'AEO 2023 Table 58 Raw'!L42</f>
        <v>90.526176000000007</v>
      </c>
      <c r="J56" s="218">
        <f>'AEO 2023 Table 58 Raw'!M42</f>
        <v>90.989204000000001</v>
      </c>
      <c r="K56" s="218">
        <f>'AEO 2023 Table 58 Raw'!N42</f>
        <v>91.176765000000003</v>
      </c>
      <c r="L56" s="218">
        <f>'AEO 2023 Table 58 Raw'!O42</f>
        <v>91.685019999999994</v>
      </c>
      <c r="M56" s="218">
        <f>'AEO 2023 Table 58 Raw'!P42</f>
        <v>92.435164999999998</v>
      </c>
      <c r="N56" s="218">
        <f>'AEO 2023 Table 58 Raw'!Q42</f>
        <v>92.69014</v>
      </c>
      <c r="O56" s="218">
        <f>'AEO 2023 Table 58 Raw'!R42</f>
        <v>93.147789000000003</v>
      </c>
      <c r="P56" s="218">
        <f>'AEO 2023 Table 58 Raw'!S42</f>
        <v>93.708275</v>
      </c>
      <c r="Q56" s="218">
        <f>'AEO 2023 Table 58 Raw'!T42</f>
        <v>94.256103999999993</v>
      </c>
      <c r="R56" s="218">
        <f>'AEO 2023 Table 58 Raw'!U42</f>
        <v>94.817665000000005</v>
      </c>
      <c r="S56" s="218">
        <f>'AEO 2023 Table 58 Raw'!V42</f>
        <v>95.323363999999998</v>
      </c>
      <c r="T56" s="218">
        <f>'AEO 2023 Table 58 Raw'!W42</f>
        <v>96.041556999999997</v>
      </c>
      <c r="U56" s="218">
        <f>'AEO 2023 Table 58 Raw'!X42</f>
        <v>96.441490000000002</v>
      </c>
      <c r="V56" s="218">
        <f>'AEO 2023 Table 58 Raw'!Y42</f>
        <v>97.234436000000002</v>
      </c>
      <c r="W56" s="218">
        <f>'AEO 2023 Table 58 Raw'!Z42</f>
        <v>97.643051</v>
      </c>
      <c r="X56" s="218">
        <f>'AEO 2023 Table 58 Raw'!AA42</f>
        <v>98.205544000000003</v>
      </c>
      <c r="Y56" s="218">
        <f>'AEO 2023 Table 58 Raw'!AB42</f>
        <v>99.080916999999999</v>
      </c>
      <c r="Z56" s="218">
        <f>'AEO 2023 Table 58 Raw'!AC42</f>
        <v>99.543685999999994</v>
      </c>
      <c r="AA56" s="218">
        <f>'AEO 2023 Table 58 Raw'!AD42</f>
        <v>99.042709000000002</v>
      </c>
      <c r="AB56" s="218">
        <f>'AEO 2023 Table 58 Raw'!AE42</f>
        <v>99.467788999999996</v>
      </c>
      <c r="AC56" s="218">
        <f>'AEO 2023 Table 58 Raw'!AF42</f>
        <v>99.620307999999994</v>
      </c>
      <c r="AD56" s="218">
        <f>'AEO 2023 Table 58 Raw'!AG42</f>
        <v>100.30740400000001</v>
      </c>
      <c r="AE56" s="218">
        <f>'AEO 2023 Table 58 Raw'!AH42</f>
        <v>100.51384</v>
      </c>
      <c r="AF56" s="256">
        <f>'AEO 2023 Table 58 Raw'!AI42</f>
        <v>1.2999999999999999E-2</v>
      </c>
    </row>
    <row r="57" spans="1:32" ht="15" customHeight="1" x14ac:dyDescent="0.25">
      <c r="A57" s="213" t="s">
        <v>667</v>
      </c>
      <c r="B57" s="212" t="s">
        <v>666</v>
      </c>
      <c r="C57" s="218">
        <f>'AEO 2023 Table 58 Raw'!F43</f>
        <v>0</v>
      </c>
      <c r="D57" s="218">
        <f>'AEO 2023 Table 58 Raw'!G43</f>
        <v>95.169678000000005</v>
      </c>
      <c r="E57" s="218">
        <f>'AEO 2023 Table 58 Raw'!H43</f>
        <v>93.930976999999999</v>
      </c>
      <c r="F57" s="218">
        <f>'AEO 2023 Table 58 Raw'!I43</f>
        <v>88.551704000000001</v>
      </c>
      <c r="G57" s="218">
        <f>'AEO 2023 Table 58 Raw'!J43</f>
        <v>89.145034999999993</v>
      </c>
      <c r="H57" s="218">
        <f>'AEO 2023 Table 58 Raw'!K43</f>
        <v>89.565460000000002</v>
      </c>
      <c r="I57" s="218">
        <f>'AEO 2023 Table 58 Raw'!L43</f>
        <v>90.069564999999997</v>
      </c>
      <c r="J57" s="218">
        <f>'AEO 2023 Table 58 Raw'!M43</f>
        <v>90.752196999999995</v>
      </c>
      <c r="K57" s="218">
        <f>'AEO 2023 Table 58 Raw'!N43</f>
        <v>91.383826999999997</v>
      </c>
      <c r="L57" s="218">
        <f>'AEO 2023 Table 58 Raw'!O43</f>
        <v>91.704680999999994</v>
      </c>
      <c r="M57" s="218">
        <f>'AEO 2023 Table 58 Raw'!P43</f>
        <v>92.557143999999994</v>
      </c>
      <c r="N57" s="218">
        <f>'AEO 2023 Table 58 Raw'!Q43</f>
        <v>92.936286999999993</v>
      </c>
      <c r="O57" s="218">
        <f>'AEO 2023 Table 58 Raw'!R43</f>
        <v>93.634665999999996</v>
      </c>
      <c r="P57" s="218">
        <f>'AEO 2023 Table 58 Raw'!S43</f>
        <v>94.611748000000006</v>
      </c>
      <c r="Q57" s="218">
        <f>'AEO 2023 Table 58 Raw'!T43</f>
        <v>95.246398999999997</v>
      </c>
      <c r="R57" s="218">
        <f>'AEO 2023 Table 58 Raw'!U43</f>
        <v>95.927978999999993</v>
      </c>
      <c r="S57" s="218">
        <f>'AEO 2023 Table 58 Raw'!V43</f>
        <v>96.400688000000002</v>
      </c>
      <c r="T57" s="218">
        <f>'AEO 2023 Table 58 Raw'!W43</f>
        <v>96.986427000000006</v>
      </c>
      <c r="U57" s="218">
        <f>'AEO 2023 Table 58 Raw'!X43</f>
        <v>97.520163999999994</v>
      </c>
      <c r="V57" s="218">
        <f>'AEO 2023 Table 58 Raw'!Y43</f>
        <v>97.897841999999997</v>
      </c>
      <c r="W57" s="218">
        <f>'AEO 2023 Table 58 Raw'!Z43</f>
        <v>98.306685999999999</v>
      </c>
      <c r="X57" s="218">
        <f>'AEO 2023 Table 58 Raw'!AA43</f>
        <v>98.543892</v>
      </c>
      <c r="Y57" s="218">
        <f>'AEO 2023 Table 58 Raw'!AB43</f>
        <v>99.086692999999997</v>
      </c>
      <c r="Z57" s="218">
        <f>'AEO 2023 Table 58 Raw'!AC43</f>
        <v>99.283600000000007</v>
      </c>
      <c r="AA57" s="218">
        <f>'AEO 2023 Table 58 Raw'!AD43</f>
        <v>100.08094</v>
      </c>
      <c r="AB57" s="218">
        <f>'AEO 2023 Table 58 Raw'!AE43</f>
        <v>100.541389</v>
      </c>
      <c r="AC57" s="218">
        <f>'AEO 2023 Table 58 Raw'!AF43</f>
        <v>101.20822099999999</v>
      </c>
      <c r="AD57" s="218">
        <f>'AEO 2023 Table 58 Raw'!AG43</f>
        <v>101.781921</v>
      </c>
      <c r="AE57" s="218">
        <f>'AEO 2023 Table 58 Raw'!AH43</f>
        <v>102.010139</v>
      </c>
      <c r="AF57" s="256" t="str">
        <f>'AEO 2023 Table 58 Raw'!AI43</f>
        <v>- -</v>
      </c>
    </row>
    <row r="58" spans="1:32" ht="15" customHeight="1" x14ac:dyDescent="0.25">
      <c r="A58" s="213"/>
      <c r="B58" s="212"/>
      <c r="C58" s="218"/>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60"/>
    </row>
    <row r="59" spans="1:32" ht="15" customHeight="1" x14ac:dyDescent="0.2">
      <c r="B59" s="251" t="s">
        <v>665</v>
      </c>
      <c r="C59" s="252"/>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77"/>
    </row>
    <row r="60" spans="1:32" ht="15" customHeight="1" x14ac:dyDescent="0.25">
      <c r="A60" s="213"/>
      <c r="B60" s="254" t="s">
        <v>664</v>
      </c>
      <c r="C60" s="252">
        <f>'AEO 2023 Table 58 Raw'!F45</f>
        <v>0</v>
      </c>
      <c r="D60" s="255">
        <v>1.284764</v>
      </c>
      <c r="E60" s="255">
        <v>1.4580550000000001</v>
      </c>
      <c r="F60" s="255">
        <v>1.5908169999999999</v>
      </c>
      <c r="G60" s="255">
        <v>1.6137649999999999</v>
      </c>
      <c r="H60" s="255">
        <v>1.6009679999999999</v>
      </c>
      <c r="I60" s="255">
        <v>1.599423</v>
      </c>
      <c r="J60" s="255">
        <v>1.578719</v>
      </c>
      <c r="K60" s="255">
        <v>1.5497179999999999</v>
      </c>
      <c r="L60" s="255">
        <v>1.5040849999999999</v>
      </c>
      <c r="M60" s="255">
        <v>1.4916259999999999</v>
      </c>
      <c r="N60" s="255">
        <v>1.4868920000000001</v>
      </c>
      <c r="O60" s="255">
        <v>1.487927</v>
      </c>
      <c r="P60" s="255">
        <v>1.4872069999999999</v>
      </c>
      <c r="Q60" s="255">
        <v>1.48733</v>
      </c>
      <c r="R60" s="255">
        <v>1.483563</v>
      </c>
      <c r="S60" s="255">
        <v>1.4794579999999999</v>
      </c>
      <c r="T60" s="255">
        <v>1.514265</v>
      </c>
      <c r="U60" s="255">
        <v>1.5341340000000001</v>
      </c>
      <c r="V60" s="255">
        <v>1.5550079999999999</v>
      </c>
      <c r="W60" s="255">
        <v>1.5617829999999999</v>
      </c>
      <c r="X60" s="255">
        <v>1.5509059999999999</v>
      </c>
      <c r="Y60" s="255">
        <v>1.5359940000000001</v>
      </c>
      <c r="Z60" s="255">
        <v>1.5211079999999999</v>
      </c>
      <c r="AA60" s="255">
        <v>1.5134639999999999</v>
      </c>
      <c r="AB60" s="255">
        <v>1.494211</v>
      </c>
      <c r="AC60" s="255">
        <v>1.477779</v>
      </c>
      <c r="AD60" s="255">
        <v>1.485681</v>
      </c>
      <c r="AE60" s="255">
        <v>1.486883</v>
      </c>
      <c r="AF60" s="261">
        <v>9.94328569616032E-3</v>
      </c>
    </row>
    <row r="61" spans="1:32" ht="15" customHeight="1" x14ac:dyDescent="0.25">
      <c r="B61" s="254" t="s">
        <v>663</v>
      </c>
      <c r="C61" s="252">
        <f>'AEO 2023 Table 58 Raw'!F46</f>
        <v>0</v>
      </c>
      <c r="D61" s="255">
        <v>1.0280320000000001</v>
      </c>
      <c r="E61" s="255">
        <v>1.0314650000000001</v>
      </c>
      <c r="F61" s="255">
        <v>1.140107</v>
      </c>
      <c r="G61" s="255">
        <v>1.1831989999999999</v>
      </c>
      <c r="H61" s="255">
        <v>1.1913959999999999</v>
      </c>
      <c r="I61" s="255">
        <v>1.1917629999999999</v>
      </c>
      <c r="J61" s="255">
        <v>1.183924</v>
      </c>
      <c r="K61" s="255">
        <v>1.1745890000000001</v>
      </c>
      <c r="L61" s="255">
        <v>1.1603030000000001</v>
      </c>
      <c r="M61" s="255">
        <v>1.1514230000000001</v>
      </c>
      <c r="N61" s="255">
        <v>1.1402289999999999</v>
      </c>
      <c r="O61" s="255">
        <v>1.099218</v>
      </c>
      <c r="P61" s="255">
        <v>1.0804069999999999</v>
      </c>
      <c r="Q61" s="255">
        <v>1.0648770000000001</v>
      </c>
      <c r="R61" s="255">
        <v>1.0541480000000001</v>
      </c>
      <c r="S61" s="255">
        <v>1.0433939999999999</v>
      </c>
      <c r="T61" s="255">
        <v>1.0376399999999999</v>
      </c>
      <c r="U61" s="255">
        <v>1.0224880000000001</v>
      </c>
      <c r="V61" s="255">
        <v>1.0169570000000001</v>
      </c>
      <c r="W61" s="255">
        <v>1.0066440000000001</v>
      </c>
      <c r="X61" s="255">
        <v>0.99712800000000001</v>
      </c>
      <c r="Y61" s="255">
        <v>0.98489099999999996</v>
      </c>
      <c r="Z61" s="255">
        <v>0.97634900000000002</v>
      </c>
      <c r="AA61" s="255">
        <v>0.96655400000000002</v>
      </c>
      <c r="AB61" s="255">
        <v>0.95903799999999995</v>
      </c>
      <c r="AC61" s="255">
        <v>0.950075</v>
      </c>
      <c r="AD61" s="255">
        <v>0.94272999999999996</v>
      </c>
      <c r="AE61" s="255">
        <v>0.93457800000000002</v>
      </c>
      <c r="AF61" s="261">
        <v>-2.6385793604141168E-3</v>
      </c>
    </row>
    <row r="62" spans="1:32" ht="12" customHeight="1" x14ac:dyDescent="0.25">
      <c r="A62" s="213"/>
      <c r="B62" s="254" t="s">
        <v>662</v>
      </c>
      <c r="C62" s="252">
        <f>'AEO 2023 Table 58 Raw'!F47</f>
        <v>0</v>
      </c>
      <c r="D62" s="255">
        <v>9.0939999999999993E-2</v>
      </c>
      <c r="E62" s="255">
        <v>9.1294E-2</v>
      </c>
      <c r="F62" s="255">
        <v>8.8376999999999997E-2</v>
      </c>
      <c r="G62" s="255">
        <v>8.4127999999999994E-2</v>
      </c>
      <c r="H62" s="255">
        <v>8.0047999999999994E-2</v>
      </c>
      <c r="I62" s="255">
        <v>8.1989999999999993E-2</v>
      </c>
      <c r="J62" s="255">
        <v>8.2497000000000001E-2</v>
      </c>
      <c r="K62" s="255">
        <v>8.2003000000000006E-2</v>
      </c>
      <c r="L62" s="255">
        <v>8.3749000000000004E-2</v>
      </c>
      <c r="M62" s="255">
        <v>8.4531999999999996E-2</v>
      </c>
      <c r="N62" s="255">
        <v>8.4376999999999994E-2</v>
      </c>
      <c r="O62" s="255">
        <v>8.3419999999999994E-2</v>
      </c>
      <c r="P62" s="255">
        <v>8.2951999999999998E-2</v>
      </c>
      <c r="Q62" s="255">
        <v>8.1757999999999997E-2</v>
      </c>
      <c r="R62" s="255">
        <v>8.5082000000000005E-2</v>
      </c>
      <c r="S62" s="255">
        <v>8.6193000000000006E-2</v>
      </c>
      <c r="T62" s="255">
        <v>8.6421999999999999E-2</v>
      </c>
      <c r="U62" s="255">
        <v>8.7248000000000006E-2</v>
      </c>
      <c r="V62" s="255">
        <v>8.7848999999999997E-2</v>
      </c>
      <c r="W62" s="255">
        <v>8.7977E-2</v>
      </c>
      <c r="X62" s="255">
        <v>8.7927000000000005E-2</v>
      </c>
      <c r="Y62" s="255">
        <v>8.7832999999999994E-2</v>
      </c>
      <c r="Z62" s="255">
        <v>8.8201000000000002E-2</v>
      </c>
      <c r="AA62" s="255">
        <v>9.0679999999999997E-2</v>
      </c>
      <c r="AB62" s="255">
        <v>9.1795000000000002E-2</v>
      </c>
      <c r="AC62" s="255">
        <v>9.2543E-2</v>
      </c>
      <c r="AD62" s="255">
        <v>9.3478000000000006E-2</v>
      </c>
      <c r="AE62" s="255">
        <v>9.4021999999999994E-2</v>
      </c>
      <c r="AF62" s="261">
        <v>-1.0746697513037699E-3</v>
      </c>
    </row>
    <row r="63" spans="1:32" ht="15" customHeight="1" x14ac:dyDescent="0.25">
      <c r="B63" s="254" t="s">
        <v>661</v>
      </c>
      <c r="C63" s="252">
        <f>'AEO 2023 Table 58 Raw'!F48</f>
        <v>0</v>
      </c>
      <c r="D63" s="255">
        <v>0.108209</v>
      </c>
      <c r="E63" s="255">
        <v>0.119158</v>
      </c>
      <c r="F63" s="255">
        <v>0.13134199999999999</v>
      </c>
      <c r="G63" s="255">
        <v>0.13572500000000001</v>
      </c>
      <c r="H63" s="255">
        <v>0.13825599999999999</v>
      </c>
      <c r="I63" s="255">
        <v>0.14230999999999999</v>
      </c>
      <c r="J63" s="255">
        <v>0.16400000000000001</v>
      </c>
      <c r="K63" s="255">
        <v>0.17142399999999999</v>
      </c>
      <c r="L63" s="255">
        <v>0.17405799999999999</v>
      </c>
      <c r="M63" s="255">
        <v>0.17841499999999999</v>
      </c>
      <c r="N63" s="255">
        <v>0.18232400000000001</v>
      </c>
      <c r="O63" s="255">
        <v>0.18602099999999999</v>
      </c>
      <c r="P63" s="255">
        <v>0.187887</v>
      </c>
      <c r="Q63" s="255">
        <v>0.20077700000000001</v>
      </c>
      <c r="R63" s="255">
        <v>0.21138999999999999</v>
      </c>
      <c r="S63" s="255">
        <v>0.21752199999999999</v>
      </c>
      <c r="T63" s="255">
        <v>0.22464200000000001</v>
      </c>
      <c r="U63" s="255">
        <v>0.23003499999999999</v>
      </c>
      <c r="V63" s="255">
        <v>0.23413600000000001</v>
      </c>
      <c r="W63" s="255">
        <v>0.23627000000000001</v>
      </c>
      <c r="X63" s="255">
        <v>0.23932300000000001</v>
      </c>
      <c r="Y63" s="255">
        <v>0.245171</v>
      </c>
      <c r="Z63" s="255">
        <v>0.25260899999999997</v>
      </c>
      <c r="AA63" s="255">
        <v>0.259579</v>
      </c>
      <c r="AB63" s="255">
        <v>0.26474500000000001</v>
      </c>
      <c r="AC63" s="255">
        <v>0.26828600000000002</v>
      </c>
      <c r="AD63" s="255">
        <v>0.27250600000000003</v>
      </c>
      <c r="AE63" s="255">
        <v>0.27456599999999998</v>
      </c>
      <c r="AF63" s="261">
        <v>3.4735126759146251E-2</v>
      </c>
    </row>
    <row r="64" spans="1:32" ht="15" customHeight="1" x14ac:dyDescent="0.25">
      <c r="A64" s="213"/>
      <c r="B64" s="254" t="s">
        <v>660</v>
      </c>
      <c r="C64" s="252">
        <f>'AEO 2023 Table 58 Raw'!F49</f>
        <v>0</v>
      </c>
      <c r="D64" s="255">
        <v>0.93689800000000001</v>
      </c>
      <c r="E64" s="255">
        <v>0.91462600000000005</v>
      </c>
      <c r="F64" s="255">
        <v>0.90052699999999997</v>
      </c>
      <c r="G64" s="255">
        <v>0.84066099999999999</v>
      </c>
      <c r="H64" s="255">
        <v>0.81380799999999998</v>
      </c>
      <c r="I64" s="255">
        <v>0.78795000000000004</v>
      </c>
      <c r="J64" s="255">
        <v>0.77431499999999998</v>
      </c>
      <c r="K64" s="255">
        <v>0.76019899999999996</v>
      </c>
      <c r="L64" s="255">
        <v>0.74055400000000005</v>
      </c>
      <c r="M64" s="255">
        <v>0.71574199999999999</v>
      </c>
      <c r="N64" s="255">
        <v>0.68988099999999997</v>
      </c>
      <c r="O64" s="255">
        <v>0.66662299999999997</v>
      </c>
      <c r="P64" s="255">
        <v>0.64348099999999997</v>
      </c>
      <c r="Q64" s="255">
        <v>0.62117500000000003</v>
      </c>
      <c r="R64" s="255">
        <v>0.59982100000000005</v>
      </c>
      <c r="S64" s="255">
        <v>0.57878399999999997</v>
      </c>
      <c r="T64" s="255">
        <v>0.55893000000000004</v>
      </c>
      <c r="U64" s="255">
        <v>0.54042000000000001</v>
      </c>
      <c r="V64" s="255">
        <v>0.52385899999999996</v>
      </c>
      <c r="W64" s="255">
        <v>0.50435700000000006</v>
      </c>
      <c r="X64" s="255">
        <v>0.48875299999999999</v>
      </c>
      <c r="Y64" s="255">
        <v>0.471661</v>
      </c>
      <c r="Z64" s="255">
        <v>0.45653899999999997</v>
      </c>
      <c r="AA64" s="255">
        <v>0.44107600000000002</v>
      </c>
      <c r="AB64" s="255">
        <v>0.42733900000000002</v>
      </c>
      <c r="AC64" s="255">
        <v>0.41376099999999999</v>
      </c>
      <c r="AD64" s="255">
        <v>0.402283</v>
      </c>
      <c r="AE64" s="255">
        <v>0.390766</v>
      </c>
      <c r="AF64" s="261">
        <v>-2.8691932153612432E-2</v>
      </c>
    </row>
    <row r="65" spans="1:33" ht="15" customHeight="1" x14ac:dyDescent="0.25">
      <c r="B65" s="254" t="s">
        <v>659</v>
      </c>
      <c r="C65" s="252">
        <f>'AEO 2023 Table 58 Raw'!F50</f>
        <v>0</v>
      </c>
      <c r="D65" s="255">
        <v>0.57191999999999998</v>
      </c>
      <c r="E65" s="255">
        <v>0.58917799999999998</v>
      </c>
      <c r="F65" s="255">
        <v>0.63555499999999998</v>
      </c>
      <c r="G65" s="255">
        <v>0.64706399999999997</v>
      </c>
      <c r="H65" s="255">
        <v>0.65484100000000001</v>
      </c>
      <c r="I65" s="255">
        <v>0.65867799999999999</v>
      </c>
      <c r="J65" s="255">
        <v>0.65889500000000001</v>
      </c>
      <c r="K65" s="255">
        <v>0.65491699999999997</v>
      </c>
      <c r="L65" s="255">
        <v>0.65032900000000005</v>
      </c>
      <c r="M65" s="255">
        <v>0.64883800000000003</v>
      </c>
      <c r="N65" s="255">
        <v>0.64614700000000003</v>
      </c>
      <c r="O65" s="255">
        <v>0.64855200000000002</v>
      </c>
      <c r="P65" s="255">
        <v>0.64564699999999997</v>
      </c>
      <c r="Q65" s="255">
        <v>0.64165000000000005</v>
      </c>
      <c r="R65" s="255">
        <v>0.63980800000000004</v>
      </c>
      <c r="S65" s="255">
        <v>0.63741599999999998</v>
      </c>
      <c r="T65" s="255">
        <v>0.635988</v>
      </c>
      <c r="U65" s="255">
        <v>0.63754599999999995</v>
      </c>
      <c r="V65" s="255">
        <v>0.634853</v>
      </c>
      <c r="W65" s="255">
        <v>0.63371299999999997</v>
      </c>
      <c r="X65" s="255">
        <v>0.63036199999999998</v>
      </c>
      <c r="Y65" s="255">
        <v>0.62960499999999997</v>
      </c>
      <c r="Z65" s="255">
        <v>0.62827999999999995</v>
      </c>
      <c r="AA65" s="255">
        <v>0.63241999999999998</v>
      </c>
      <c r="AB65" s="255">
        <v>0.63028799999999996</v>
      </c>
      <c r="AC65" s="255">
        <v>0.62731599999999998</v>
      </c>
      <c r="AD65" s="255">
        <v>0.62464600000000003</v>
      </c>
      <c r="AE65" s="255">
        <v>0.62132399999999999</v>
      </c>
      <c r="AF65" s="261">
        <v>1.1970317533106961E-2</v>
      </c>
    </row>
    <row r="66" spans="1:33" ht="15" customHeight="1" x14ac:dyDescent="0.25">
      <c r="A66" s="213"/>
      <c r="B66" s="254" t="s">
        <v>658</v>
      </c>
      <c r="C66" s="252">
        <f>'AEO 2023 Table 58 Raw'!F51</f>
        <v>0</v>
      </c>
      <c r="D66" s="255">
        <v>0.66259900000000005</v>
      </c>
      <c r="E66" s="255">
        <v>0.714036</v>
      </c>
      <c r="F66" s="255">
        <v>0.74614199999999997</v>
      </c>
      <c r="G66" s="255">
        <v>0.81572699999999998</v>
      </c>
      <c r="H66" s="255">
        <v>0.85282999999999998</v>
      </c>
      <c r="I66" s="255">
        <v>0.87607599999999997</v>
      </c>
      <c r="J66" s="255">
        <v>0.88318099999999999</v>
      </c>
      <c r="K66" s="255">
        <v>0.88894300000000004</v>
      </c>
      <c r="L66" s="255">
        <v>0.89415800000000001</v>
      </c>
      <c r="M66" s="255">
        <v>0.91067900000000002</v>
      </c>
      <c r="N66" s="255">
        <v>0.91531499999999999</v>
      </c>
      <c r="O66" s="255">
        <v>0.92198199999999997</v>
      </c>
      <c r="P66" s="255">
        <v>0.92446300000000003</v>
      </c>
      <c r="Q66" s="255">
        <v>0.92510300000000001</v>
      </c>
      <c r="R66" s="255">
        <v>0.92275200000000002</v>
      </c>
      <c r="S66" s="255">
        <v>0.919678</v>
      </c>
      <c r="T66" s="255">
        <v>0.93414399999999997</v>
      </c>
      <c r="U66" s="255">
        <v>0.93334399999999995</v>
      </c>
      <c r="V66" s="255">
        <v>0.92922000000000005</v>
      </c>
      <c r="W66" s="255">
        <v>0.92518400000000001</v>
      </c>
      <c r="X66" s="255">
        <v>0.92080200000000001</v>
      </c>
      <c r="Y66" s="255">
        <v>0.90487600000000001</v>
      </c>
      <c r="Z66" s="255">
        <v>0.91307799999999995</v>
      </c>
      <c r="AA66" s="255">
        <v>0.91250799999999999</v>
      </c>
      <c r="AB66" s="255">
        <v>0.911659</v>
      </c>
      <c r="AC66" s="255">
        <v>0.91034599999999999</v>
      </c>
      <c r="AD66" s="255">
        <v>0.90981999999999996</v>
      </c>
      <c r="AE66" s="255">
        <v>0.90815400000000002</v>
      </c>
      <c r="AF66" s="261">
        <v>1.712588640701318E-2</v>
      </c>
    </row>
    <row r="67" spans="1:33" ht="15" customHeight="1" x14ac:dyDescent="0.25">
      <c r="B67" s="254" t="s">
        <v>657</v>
      </c>
      <c r="C67" s="252">
        <f>'AEO 2023 Table 58 Raw'!F52</f>
        <v>0</v>
      </c>
      <c r="D67" s="255">
        <v>2.4514999999999999E-2</v>
      </c>
      <c r="E67" s="255">
        <v>2.3675000000000002E-2</v>
      </c>
      <c r="F67" s="255">
        <v>2.2865E-2</v>
      </c>
      <c r="G67" s="255">
        <v>2.2082999999999998E-2</v>
      </c>
      <c r="H67" s="255">
        <v>2.1328E-2</v>
      </c>
      <c r="I67" s="255">
        <v>2.0598999999999999E-2</v>
      </c>
      <c r="J67" s="255">
        <v>1.9896E-2</v>
      </c>
      <c r="K67" s="255">
        <v>1.9217000000000001E-2</v>
      </c>
      <c r="L67" s="255">
        <v>1.8561999999999999E-2</v>
      </c>
      <c r="M67" s="255">
        <v>1.7929E-2</v>
      </c>
      <c r="N67" s="255">
        <v>1.7319000000000001E-2</v>
      </c>
      <c r="O67" s="255">
        <v>1.6729000000000001E-2</v>
      </c>
      <c r="P67" s="255">
        <v>1.6160999999999998E-2</v>
      </c>
      <c r="Q67" s="255">
        <v>1.5306E-2</v>
      </c>
      <c r="R67" s="255">
        <v>1.4787E-2</v>
      </c>
      <c r="S67" s="255">
        <v>1.4285000000000001E-2</v>
      </c>
      <c r="T67" s="255">
        <v>1.3801000000000001E-2</v>
      </c>
      <c r="U67" s="255">
        <v>1.3334E-2</v>
      </c>
      <c r="V67" s="255">
        <v>1.2883E-2</v>
      </c>
      <c r="W67" s="255">
        <v>1.2447E-2</v>
      </c>
      <c r="X67" s="255">
        <v>1.201E-2</v>
      </c>
      <c r="Y67" s="255">
        <v>1.1605000000000001E-2</v>
      </c>
      <c r="Z67" s="255">
        <v>1.1213000000000001E-2</v>
      </c>
      <c r="AA67" s="255">
        <v>1.0834999999999999E-2</v>
      </c>
      <c r="AB67" s="255">
        <v>1.047E-2</v>
      </c>
      <c r="AC67" s="255">
        <v>1.0106E-2</v>
      </c>
      <c r="AD67" s="255">
        <v>9.7660000000000004E-3</v>
      </c>
      <c r="AE67" s="255">
        <v>9.4380000000000002E-3</v>
      </c>
      <c r="AF67" s="261">
        <v>-3.4339723966695601E-2</v>
      </c>
    </row>
    <row r="68" spans="1:33" ht="15" customHeight="1" x14ac:dyDescent="0.25">
      <c r="A68" s="213"/>
      <c r="B68" s="254" t="s">
        <v>656</v>
      </c>
      <c r="C68" s="252">
        <f>'AEO 2023 Table 58 Raw'!F53</f>
        <v>0</v>
      </c>
      <c r="D68" s="255">
        <v>2.9532660000000002</v>
      </c>
      <c r="E68" s="255">
        <v>2.965916</v>
      </c>
      <c r="F68" s="255">
        <v>2.9557959999999999</v>
      </c>
      <c r="G68" s="255">
        <v>2.9667849999999998</v>
      </c>
      <c r="H68" s="255">
        <v>2.8972009999999999</v>
      </c>
      <c r="I68" s="255">
        <v>2.8384860000000001</v>
      </c>
      <c r="J68" s="255">
        <v>2.7772760000000001</v>
      </c>
      <c r="K68" s="255">
        <v>2.7183890000000002</v>
      </c>
      <c r="L68" s="255">
        <v>2.6596289999999998</v>
      </c>
      <c r="M68" s="255">
        <v>2.630852</v>
      </c>
      <c r="N68" s="255">
        <v>2.5908549999999999</v>
      </c>
      <c r="O68" s="255">
        <v>2.566443</v>
      </c>
      <c r="P68" s="255">
        <v>2.5687519999999999</v>
      </c>
      <c r="Q68" s="255">
        <v>2.5559699999999999</v>
      </c>
      <c r="R68" s="255">
        <v>2.5856520000000001</v>
      </c>
      <c r="S68" s="255">
        <v>2.59788</v>
      </c>
      <c r="T68" s="255">
        <v>2.623691</v>
      </c>
      <c r="U68" s="255">
        <v>2.628755</v>
      </c>
      <c r="V68" s="255">
        <v>2.6226189999999998</v>
      </c>
      <c r="W68" s="255">
        <v>2.6181760000000001</v>
      </c>
      <c r="X68" s="255">
        <v>2.610916</v>
      </c>
      <c r="Y68" s="255">
        <v>2.6086330000000002</v>
      </c>
      <c r="Z68" s="255">
        <v>2.6322230000000002</v>
      </c>
      <c r="AA68" s="255">
        <v>2.6362909999999999</v>
      </c>
      <c r="AB68" s="255">
        <v>2.6419679999999999</v>
      </c>
      <c r="AC68" s="255">
        <v>2.6491899999999999</v>
      </c>
      <c r="AD68" s="255">
        <v>2.6548240000000001</v>
      </c>
      <c r="AE68" s="255">
        <v>2.6649790000000002</v>
      </c>
      <c r="AF68" s="261">
        <v>1.5354898062709399E-3</v>
      </c>
    </row>
    <row r="69" spans="1:33" ht="15" customHeight="1" x14ac:dyDescent="0.25">
      <c r="B69" s="254" t="s">
        <v>655</v>
      </c>
      <c r="C69" s="252">
        <f>'AEO 2023 Table 58 Raw'!F54</f>
        <v>0</v>
      </c>
      <c r="D69" s="255">
        <v>8.5125000000000006E-2</v>
      </c>
      <c r="E69" s="255">
        <v>8.4968000000000002E-2</v>
      </c>
      <c r="F69" s="255">
        <v>8.0169000000000004E-2</v>
      </c>
      <c r="G69" s="255">
        <v>7.5577000000000005E-2</v>
      </c>
      <c r="H69" s="255">
        <v>7.0812E-2</v>
      </c>
      <c r="I69" s="255">
        <v>6.9669999999999996E-2</v>
      </c>
      <c r="J69" s="255">
        <v>6.7444000000000004E-2</v>
      </c>
      <c r="K69" s="255">
        <v>6.3023999999999997E-2</v>
      </c>
      <c r="L69" s="255">
        <v>5.9395999999999997E-2</v>
      </c>
      <c r="M69" s="255">
        <v>5.6011999999999999E-2</v>
      </c>
      <c r="N69" s="255">
        <v>5.3795999999999997E-2</v>
      </c>
      <c r="O69" s="255">
        <v>5.2447000000000001E-2</v>
      </c>
      <c r="P69" s="255">
        <v>5.0970000000000001E-2</v>
      </c>
      <c r="Q69" s="255">
        <v>5.0594E-2</v>
      </c>
      <c r="R69" s="255">
        <v>5.4174E-2</v>
      </c>
      <c r="S69" s="255">
        <v>5.4212000000000003E-2</v>
      </c>
      <c r="T69" s="255">
        <v>6.7061999999999997E-2</v>
      </c>
      <c r="U69" s="255">
        <v>7.1486999999999995E-2</v>
      </c>
      <c r="V69" s="255">
        <v>7.3588000000000001E-2</v>
      </c>
      <c r="W69" s="255">
        <v>7.4077000000000004E-2</v>
      </c>
      <c r="X69" s="255">
        <v>7.4184E-2</v>
      </c>
      <c r="Y69" s="255">
        <v>7.4565000000000006E-2</v>
      </c>
      <c r="Z69" s="255">
        <v>7.5391E-2</v>
      </c>
      <c r="AA69" s="255">
        <v>7.8283000000000005E-2</v>
      </c>
      <c r="AB69" s="255">
        <v>8.0937999999999996E-2</v>
      </c>
      <c r="AC69" s="255">
        <v>8.2483000000000001E-2</v>
      </c>
      <c r="AD69" s="255">
        <v>8.4103999999999998E-2</v>
      </c>
      <c r="AE69" s="255">
        <v>8.5531999999999997E-2</v>
      </c>
      <c r="AF69" s="261">
        <v>1.230076423969173E-2</v>
      </c>
    </row>
    <row r="70" spans="1:33" ht="12" customHeight="1" x14ac:dyDescent="0.25">
      <c r="A70" s="213"/>
      <c r="B70" s="254" t="s">
        <v>654</v>
      </c>
      <c r="C70" s="252">
        <f>'AEO 2023 Table 58 Raw'!F55</f>
        <v>0</v>
      </c>
      <c r="D70" s="255">
        <v>0.880444</v>
      </c>
      <c r="E70" s="255">
        <v>0.90887499999999999</v>
      </c>
      <c r="F70" s="255">
        <v>0.97579000000000005</v>
      </c>
      <c r="G70" s="255">
        <v>0.98759399999999997</v>
      </c>
      <c r="H70" s="255">
        <v>0.99220299999999995</v>
      </c>
      <c r="I70" s="255">
        <v>0.99519999999999997</v>
      </c>
      <c r="J70" s="255">
        <v>0.99718099999999998</v>
      </c>
      <c r="K70" s="255">
        <v>0.99511799999999995</v>
      </c>
      <c r="L70" s="255">
        <v>0.99204499999999995</v>
      </c>
      <c r="M70" s="255">
        <v>0.99677300000000002</v>
      </c>
      <c r="N70" s="255">
        <v>1.056262</v>
      </c>
      <c r="O70" s="255">
        <v>1.0919620000000001</v>
      </c>
      <c r="P70" s="255">
        <v>1.128754</v>
      </c>
      <c r="Q70" s="255">
        <v>1.155376</v>
      </c>
      <c r="R70" s="255">
        <v>1.186167</v>
      </c>
      <c r="S70" s="255">
        <v>1.2150099999999999</v>
      </c>
      <c r="T70" s="255">
        <v>1.241271</v>
      </c>
      <c r="U70" s="255">
        <v>1.3296760000000001</v>
      </c>
      <c r="V70" s="255">
        <v>1.38167</v>
      </c>
      <c r="W70" s="255">
        <v>1.4153960000000001</v>
      </c>
      <c r="X70" s="255">
        <v>1.442509</v>
      </c>
      <c r="Y70" s="255">
        <v>1.4783599999999999</v>
      </c>
      <c r="Z70" s="255">
        <v>1.5060770000000001</v>
      </c>
      <c r="AA70" s="255">
        <v>1.531763</v>
      </c>
      <c r="AB70" s="255">
        <v>1.5538110000000001</v>
      </c>
      <c r="AC70" s="255">
        <v>1.5875680000000001</v>
      </c>
      <c r="AD70" s="255">
        <v>1.617103</v>
      </c>
      <c r="AE70" s="255">
        <v>1.668501</v>
      </c>
      <c r="AF70" s="261">
        <v>3.3873338912561612E-2</v>
      </c>
    </row>
    <row r="71" spans="1:33" ht="15" customHeight="1" x14ac:dyDescent="0.25">
      <c r="B71" s="254" t="s">
        <v>653</v>
      </c>
      <c r="C71" s="252">
        <f>'AEO 2023 Table 58 Raw'!F56</f>
        <v>0</v>
      </c>
      <c r="D71" s="255">
        <v>8.6267139999999998</v>
      </c>
      <c r="E71" s="255">
        <v>8.9012469999999997</v>
      </c>
      <c r="F71" s="255">
        <v>9.2674869999999991</v>
      </c>
      <c r="G71" s="255">
        <v>9.3723089999999996</v>
      </c>
      <c r="H71" s="255">
        <v>9.3136899999999994</v>
      </c>
      <c r="I71" s="255">
        <v>9.2621450000000003</v>
      </c>
      <c r="J71" s="255">
        <v>9.1873269999999998</v>
      </c>
      <c r="K71" s="255">
        <v>9.0775419999999993</v>
      </c>
      <c r="L71" s="255">
        <v>8.9368680000000005</v>
      </c>
      <c r="M71" s="255">
        <v>8.8828200000000006</v>
      </c>
      <c r="N71" s="255">
        <v>8.8633939999999996</v>
      </c>
      <c r="O71" s="255">
        <v>8.8213259999999991</v>
      </c>
      <c r="P71" s="255">
        <v>8.8166810000000009</v>
      </c>
      <c r="Q71" s="255">
        <v>8.7999159999999996</v>
      </c>
      <c r="R71" s="255">
        <v>8.8373419999999996</v>
      </c>
      <c r="S71" s="255">
        <v>8.8438309999999998</v>
      </c>
      <c r="T71" s="255">
        <v>8.937856</v>
      </c>
      <c r="U71" s="255">
        <v>9.0284659999999999</v>
      </c>
      <c r="V71" s="255">
        <v>9.0726399999999998</v>
      </c>
      <c r="W71" s="255">
        <v>9.0760260000000006</v>
      </c>
      <c r="X71" s="255">
        <v>9.0548210000000005</v>
      </c>
      <c r="Y71" s="255">
        <v>9.0331939999999999</v>
      </c>
      <c r="Z71" s="255">
        <v>9.0610680000000006</v>
      </c>
      <c r="AA71" s="255">
        <v>9.0734530000000007</v>
      </c>
      <c r="AB71" s="255">
        <v>9.0662629999999993</v>
      </c>
      <c r="AC71" s="255">
        <v>9.0694520000000001</v>
      </c>
      <c r="AD71" s="255">
        <v>9.0969420000000003</v>
      </c>
      <c r="AE71" s="255">
        <v>9.1387420000000006</v>
      </c>
      <c r="AF71" s="261">
        <v>6.8470039657695381E-3</v>
      </c>
    </row>
    <row r="72" spans="1:33" ht="15" customHeight="1" x14ac:dyDescent="0.25">
      <c r="A72" s="213"/>
      <c r="B72" s="212"/>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c r="AF72" s="260"/>
    </row>
    <row r="74" spans="1:33" ht="15" customHeight="1" x14ac:dyDescent="0.2">
      <c r="B74" s="301" t="s">
        <v>652</v>
      </c>
      <c r="C74" s="297"/>
      <c r="D74" s="297"/>
      <c r="E74" s="297"/>
      <c r="F74" s="297"/>
      <c r="G74" s="297"/>
      <c r="H74" s="297"/>
      <c r="I74" s="297"/>
      <c r="J74" s="297"/>
      <c r="K74" s="297"/>
      <c r="L74" s="297"/>
      <c r="M74" s="297"/>
      <c r="N74" s="297"/>
      <c r="O74" s="297"/>
      <c r="P74" s="297"/>
      <c r="Q74" s="297"/>
      <c r="R74" s="297"/>
      <c r="S74" s="297"/>
      <c r="T74" s="297"/>
      <c r="U74" s="297"/>
      <c r="V74" s="297"/>
      <c r="W74" s="297"/>
      <c r="X74" s="297"/>
      <c r="Y74" s="297"/>
      <c r="Z74" s="297"/>
      <c r="AA74" s="297"/>
      <c r="AB74" s="297"/>
      <c r="AC74" s="297"/>
      <c r="AD74" s="297"/>
      <c r="AE74" s="297"/>
      <c r="AF74" s="297"/>
      <c r="AG74" s="234"/>
    </row>
    <row r="75" spans="1:33" ht="15" customHeight="1" x14ac:dyDescent="0.2">
      <c r="B75" s="208" t="s">
        <v>651</v>
      </c>
    </row>
    <row r="76" spans="1:33" ht="15" customHeight="1" x14ac:dyDescent="0.2">
      <c r="B76" s="208" t="s">
        <v>601</v>
      </c>
    </row>
    <row r="77" spans="1:33" ht="15" customHeight="1" x14ac:dyDescent="0.2">
      <c r="B77" s="208" t="s">
        <v>650</v>
      </c>
    </row>
    <row r="78" spans="1:33" ht="12" customHeight="1" x14ac:dyDescent="0.2">
      <c r="B78" s="208" t="s">
        <v>649</v>
      </c>
    </row>
    <row r="79" spans="1:33" ht="15" customHeight="1" x14ac:dyDescent="0.2">
      <c r="B79" s="208" t="s">
        <v>613</v>
      </c>
    </row>
    <row r="80" spans="1:33" ht="15" customHeight="1" x14ac:dyDescent="0.2">
      <c r="B80" s="208" t="s">
        <v>612</v>
      </c>
    </row>
    <row r="84" spans="2:32" ht="12" customHeight="1" x14ac:dyDescent="0.2"/>
    <row r="88" spans="2:32" ht="15" customHeight="1" x14ac:dyDescent="0.2">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2"/>
    <row r="94" spans="2:32" ht="12" customHeight="1" x14ac:dyDescent="0.2"/>
    <row r="95" spans="2:32" ht="12" customHeight="1" x14ac:dyDescent="0.2"/>
    <row r="96" spans="2:32"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8" ht="12" customHeight="1" x14ac:dyDescent="0.2"/>
    <row r="167" ht="12" customHeight="1" x14ac:dyDescent="0.2"/>
    <row r="179" ht="12" customHeight="1" x14ac:dyDescent="0.2"/>
    <row r="180" ht="12" customHeight="1" x14ac:dyDescent="0.2"/>
    <row r="182" ht="12" customHeight="1" x14ac:dyDescent="0.2"/>
    <row r="184" ht="12" customHeight="1" x14ac:dyDescent="0.2"/>
    <row r="193" ht="12" customHeight="1" x14ac:dyDescent="0.2"/>
    <row r="214" spans="2:32" ht="15" customHeight="1" x14ac:dyDescent="0.2">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2"/>
    <row r="222" spans="2:32" ht="12" customHeight="1" x14ac:dyDescent="0.2"/>
    <row r="223" spans="2:32" ht="12" customHeight="1" x14ac:dyDescent="0.2"/>
    <row r="224" spans="2:32"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22" ht="12" customHeight="1" x14ac:dyDescent="0.2"/>
    <row r="331" ht="12" customHeight="1" x14ac:dyDescent="0.2"/>
    <row r="343" ht="12" customHeight="1" x14ac:dyDescent="0.2"/>
    <row r="344" ht="12" customHeight="1" x14ac:dyDescent="0.2"/>
    <row r="349" ht="12" customHeight="1" x14ac:dyDescent="0.2"/>
    <row r="352" ht="12" customHeight="1" x14ac:dyDescent="0.2"/>
    <row r="361" ht="12" customHeight="1" x14ac:dyDescent="0.2"/>
    <row r="383" spans="2:32" ht="15" customHeight="1" x14ac:dyDescent="0.2">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500" spans="2:32" ht="15" customHeight="1" x14ac:dyDescent="0.2">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2"/>
    <row r="505" spans="2:32" ht="12" customHeight="1" x14ac:dyDescent="0.2"/>
    <row r="506" spans="2:32" ht="12" customHeight="1" x14ac:dyDescent="0.2"/>
    <row r="507" spans="2:32" ht="12" customHeight="1" x14ac:dyDescent="0.2"/>
    <row r="508" spans="2:32" ht="12" customHeight="1" x14ac:dyDescent="0.2"/>
    <row r="509" spans="2:32" ht="12" customHeight="1" x14ac:dyDescent="0.2"/>
    <row r="510" spans="2:32" ht="12" customHeight="1" x14ac:dyDescent="0.2"/>
    <row r="511" spans="2:32" ht="12" customHeight="1" x14ac:dyDescent="0.2"/>
    <row r="512" spans="2:3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96" ht="12" customHeight="1" x14ac:dyDescent="0.2"/>
    <row r="607" ht="12" customHeight="1" x14ac:dyDescent="0.2"/>
    <row r="618" ht="12" customHeight="1" x14ac:dyDescent="0.2"/>
    <row r="629" ht="12" customHeight="1" x14ac:dyDescent="0.2"/>
    <row r="640" ht="12" customHeight="1" x14ac:dyDescent="0.2"/>
    <row r="652" spans="2:32" ht="15" customHeight="1" x14ac:dyDescent="0.2">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96" ht="12" customHeight="1" x14ac:dyDescent="0.2"/>
    <row r="707" ht="12" customHeight="1" x14ac:dyDescent="0.2"/>
    <row r="718" ht="12" customHeight="1" x14ac:dyDescent="0.2"/>
    <row r="729" ht="12" customHeight="1" x14ac:dyDescent="0.2"/>
    <row r="740" spans="2:32" ht="12" customHeight="1" x14ac:dyDescent="0.2"/>
    <row r="752" spans="2:32" ht="15" customHeight="1" x14ac:dyDescent="0.2">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9" ht="12" customHeight="1" x14ac:dyDescent="0.2"/>
    <row r="794" ht="12" customHeight="1" x14ac:dyDescent="0.2"/>
    <row r="801" ht="12" customHeight="1" x14ac:dyDescent="0.2"/>
    <row r="806" ht="12" customHeight="1" x14ac:dyDescent="0.2"/>
    <row r="810" ht="12" customHeight="1" x14ac:dyDescent="0.2"/>
    <row r="816" ht="12" customHeight="1" x14ac:dyDescent="0.2"/>
    <row r="823" ht="12" customHeight="1" x14ac:dyDescent="0.2"/>
    <row r="828" ht="12" customHeight="1" x14ac:dyDescent="0.2"/>
    <row r="832" ht="12" customHeight="1" x14ac:dyDescent="0.2"/>
    <row r="837" spans="2:32" ht="12" customHeight="1" x14ac:dyDescent="0.2"/>
    <row r="843" spans="2:32" ht="15" customHeight="1" x14ac:dyDescent="0.2">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7" ht="12" customHeight="1" x14ac:dyDescent="0.2"/>
    <row r="893" ht="12" customHeight="1" x14ac:dyDescent="0.2"/>
    <row r="896" ht="12" customHeight="1" x14ac:dyDescent="0.2"/>
    <row r="898" ht="12" customHeight="1" x14ac:dyDescent="0.2"/>
    <row r="899" ht="12" customHeight="1" x14ac:dyDescent="0.2"/>
    <row r="902" ht="12" customHeight="1" x14ac:dyDescent="0.2"/>
    <row r="908" ht="12" customHeight="1" x14ac:dyDescent="0.2"/>
    <row r="911" ht="12" customHeight="1" x14ac:dyDescent="0.2"/>
    <row r="914" spans="2:32" ht="15" customHeight="1" x14ac:dyDescent="0.2">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2"/>
    <row r="924" spans="2:32" ht="12" customHeight="1" x14ac:dyDescent="0.2"/>
    <row r="925" spans="2:32" ht="12" customHeight="1" x14ac:dyDescent="0.2"/>
    <row r="926" spans="2:32" ht="12" customHeight="1" x14ac:dyDescent="0.2"/>
    <row r="927" spans="2:32" ht="12" customHeight="1" x14ac:dyDescent="0.2"/>
    <row r="928" spans="2:32" ht="12" customHeight="1" x14ac:dyDescent="0.2"/>
    <row r="929" ht="12" customHeight="1" x14ac:dyDescent="0.2"/>
    <row r="930" ht="12" customHeight="1" x14ac:dyDescent="0.2"/>
    <row r="940" ht="12" customHeight="1" x14ac:dyDescent="0.2"/>
    <row r="945" ht="12" customHeight="1" x14ac:dyDescent="0.2"/>
    <row r="950" ht="12" customHeight="1" x14ac:dyDescent="0.2"/>
    <row r="955" ht="12" customHeight="1" x14ac:dyDescent="0.2"/>
    <row r="957" ht="12" customHeight="1" x14ac:dyDescent="0.2"/>
    <row r="961" ht="12" customHeight="1" x14ac:dyDescent="0.2"/>
    <row r="963" ht="12" customHeight="1" x14ac:dyDescent="0.2"/>
    <row r="968" ht="12" customHeight="1" x14ac:dyDescent="0.2"/>
    <row r="972" ht="12" customHeight="1" x14ac:dyDescent="0.2"/>
    <row r="976" ht="12" customHeight="1" x14ac:dyDescent="0.2"/>
    <row r="977" ht="12" customHeight="1" x14ac:dyDescent="0.2"/>
    <row r="982" ht="12" customHeight="1" x14ac:dyDescent="0.2"/>
    <row r="987" ht="12" customHeight="1" x14ac:dyDescent="0.2"/>
    <row r="990" ht="12" customHeight="1" x14ac:dyDescent="0.2"/>
    <row r="992" ht="12" customHeight="1" x14ac:dyDescent="0.2"/>
    <row r="997" ht="12" customHeight="1" x14ac:dyDescent="0.2"/>
    <row r="1001" ht="12" customHeight="1" x14ac:dyDescent="0.2"/>
    <row r="1004" ht="12" customHeight="1" x14ac:dyDescent="0.2"/>
    <row r="1006" ht="12" customHeight="1" x14ac:dyDescent="0.2"/>
    <row r="1009" spans="2:32" ht="15" customHeight="1" x14ac:dyDescent="0.2">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2"/>
    <row r="1033" ht="12" customHeight="1" x14ac:dyDescent="0.2"/>
    <row r="1034" ht="12" customHeight="1" x14ac:dyDescent="0.2"/>
    <row r="1035" ht="12" customHeight="1" x14ac:dyDescent="0.2"/>
    <row r="1036" ht="12" customHeight="1" x14ac:dyDescent="0.2"/>
    <row r="1037" ht="12" customHeight="1" x14ac:dyDescent="0.2"/>
    <row r="1038" ht="12" customHeight="1" x14ac:dyDescent="0.2"/>
    <row r="1039" ht="12" customHeight="1" x14ac:dyDescent="0.2"/>
    <row r="1040" ht="12" customHeight="1" x14ac:dyDescent="0.2"/>
    <row r="1041" ht="12" customHeight="1" x14ac:dyDescent="0.2"/>
    <row r="1042" ht="12" customHeight="1" x14ac:dyDescent="0.2"/>
    <row r="1043" ht="12" customHeight="1" x14ac:dyDescent="0.2"/>
    <row r="1044" ht="12" customHeight="1" x14ac:dyDescent="0.2"/>
    <row r="1045" ht="12" customHeight="1" x14ac:dyDescent="0.2"/>
    <row r="1046" ht="12" customHeight="1" x14ac:dyDescent="0.2"/>
    <row r="1047" ht="12" customHeight="1" x14ac:dyDescent="0.2"/>
    <row r="1048" ht="12" customHeight="1" x14ac:dyDescent="0.2"/>
    <row r="1049" ht="12" customHeight="1" x14ac:dyDescent="0.2"/>
    <row r="1050" ht="12" customHeight="1" x14ac:dyDescent="0.2"/>
    <row r="1051" ht="12" customHeight="1" x14ac:dyDescent="0.2"/>
    <row r="1052" ht="12" customHeight="1" x14ac:dyDescent="0.2"/>
    <row r="1053" ht="12" customHeight="1" x14ac:dyDescent="0.2"/>
    <row r="1054" ht="12" customHeight="1" x14ac:dyDescent="0.2"/>
    <row r="1055" ht="12" customHeight="1" x14ac:dyDescent="0.2"/>
    <row r="1056" ht="12" customHeight="1" x14ac:dyDescent="0.2"/>
    <row r="1057" ht="12" customHeight="1" x14ac:dyDescent="0.2"/>
    <row r="1058" ht="12" customHeight="1" x14ac:dyDescent="0.2"/>
    <row r="1059" ht="12" customHeight="1" x14ac:dyDescent="0.2"/>
    <row r="1060" ht="12" customHeight="1" x14ac:dyDescent="0.2"/>
    <row r="1061" ht="12" customHeight="1" x14ac:dyDescent="0.2"/>
    <row r="1062" ht="12" customHeight="1" x14ac:dyDescent="0.2"/>
    <row r="1063" ht="12" customHeight="1" x14ac:dyDescent="0.2"/>
    <row r="1064" ht="12" customHeight="1" x14ac:dyDescent="0.2"/>
    <row r="1065" ht="12" customHeight="1" x14ac:dyDescent="0.2"/>
    <row r="1066" ht="12" customHeight="1" x14ac:dyDescent="0.2"/>
    <row r="1067" ht="12" customHeight="1" x14ac:dyDescent="0.2"/>
    <row r="1068" ht="12" customHeight="1" x14ac:dyDescent="0.2"/>
    <row r="1069" ht="12" customHeight="1" x14ac:dyDescent="0.2"/>
    <row r="1070" ht="12" customHeight="1" x14ac:dyDescent="0.2"/>
    <row r="1071" ht="12" customHeight="1" x14ac:dyDescent="0.2"/>
    <row r="1072" ht="12" customHeight="1" x14ac:dyDescent="0.2"/>
    <row r="1073" ht="12" customHeight="1" x14ac:dyDescent="0.2"/>
    <row r="1074" ht="12" customHeight="1" x14ac:dyDescent="0.2"/>
    <row r="1075" ht="12" customHeight="1" x14ac:dyDescent="0.2"/>
    <row r="1076" ht="12" customHeight="1" x14ac:dyDescent="0.2"/>
    <row r="1077" ht="12" customHeight="1" x14ac:dyDescent="0.2"/>
    <row r="1078" ht="12" customHeight="1" x14ac:dyDescent="0.2"/>
    <row r="1079" ht="12" customHeight="1" x14ac:dyDescent="0.2"/>
    <row r="1080" ht="12" customHeight="1" x14ac:dyDescent="0.2"/>
    <row r="1090" ht="12" customHeight="1" x14ac:dyDescent="0.2"/>
    <row r="1095" ht="12" customHeight="1" x14ac:dyDescent="0.2"/>
    <row r="1100" ht="12" customHeight="1" x14ac:dyDescent="0.2"/>
    <row r="1105" ht="12" customHeight="1" x14ac:dyDescent="0.2"/>
    <row r="1107" ht="12" customHeight="1" x14ac:dyDescent="0.2"/>
    <row r="1111" ht="12" customHeight="1" x14ac:dyDescent="0.2"/>
    <row r="1113" ht="12" customHeight="1" x14ac:dyDescent="0.2"/>
    <row r="1118" ht="12" customHeight="1" x14ac:dyDescent="0.2"/>
    <row r="1122" ht="12" customHeight="1" x14ac:dyDescent="0.2"/>
    <row r="1126" ht="12" customHeight="1" x14ac:dyDescent="0.2"/>
    <row r="1127" ht="12" customHeight="1" x14ac:dyDescent="0.2"/>
    <row r="1132" ht="12" customHeight="1" x14ac:dyDescent="0.2"/>
    <row r="1137" ht="12" customHeight="1" x14ac:dyDescent="0.2"/>
    <row r="1140" ht="12" customHeight="1" x14ac:dyDescent="0.2"/>
    <row r="1142" ht="12" customHeight="1" x14ac:dyDescent="0.2"/>
    <row r="1147" ht="12" customHeight="1" x14ac:dyDescent="0.2"/>
    <row r="1151" ht="12" customHeight="1" x14ac:dyDescent="0.2"/>
    <row r="1154" spans="2:32" ht="12" customHeight="1" x14ac:dyDescent="0.2"/>
    <row r="1156" spans="2:32" ht="12" customHeight="1" x14ac:dyDescent="0.2"/>
    <row r="1159" spans="2:32" ht="15" customHeight="1" x14ac:dyDescent="0.2">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2"/>
    <row r="1181" ht="12" customHeight="1" x14ac:dyDescent="0.2"/>
    <row r="1182" ht="12" customHeight="1" x14ac:dyDescent="0.2"/>
    <row r="1183" ht="12" customHeight="1" x14ac:dyDescent="0.2"/>
    <row r="1184" ht="12" customHeight="1" x14ac:dyDescent="0.2"/>
    <row r="1185" ht="12" customHeight="1" x14ac:dyDescent="0.2"/>
    <row r="1186" ht="12" customHeight="1" x14ac:dyDescent="0.2"/>
    <row r="1187" ht="12" customHeight="1" x14ac:dyDescent="0.2"/>
    <row r="1188" ht="12" customHeight="1" x14ac:dyDescent="0.2"/>
    <row r="1189" ht="12" customHeight="1" x14ac:dyDescent="0.2"/>
    <row r="1190" ht="12" customHeight="1" x14ac:dyDescent="0.2"/>
    <row r="1191" ht="12" customHeight="1" x14ac:dyDescent="0.2"/>
    <row r="1192" ht="12" customHeight="1" x14ac:dyDescent="0.2"/>
    <row r="1193" ht="12" customHeight="1" x14ac:dyDescent="0.2"/>
    <row r="1194" ht="12" customHeight="1" x14ac:dyDescent="0.2"/>
    <row r="1195" ht="12" customHeight="1" x14ac:dyDescent="0.2"/>
    <row r="1196" ht="12" customHeight="1" x14ac:dyDescent="0.2"/>
    <row r="1197" ht="12" customHeight="1" x14ac:dyDescent="0.2"/>
    <row r="1198" ht="12" customHeight="1" x14ac:dyDescent="0.2"/>
    <row r="1199" ht="12" customHeight="1" x14ac:dyDescent="0.2"/>
    <row r="1200" ht="12" customHeight="1" x14ac:dyDescent="0.2"/>
    <row r="1201" ht="12" customHeight="1" x14ac:dyDescent="0.2"/>
    <row r="1202" ht="12" customHeight="1" x14ac:dyDescent="0.2"/>
    <row r="1203" ht="12" customHeight="1" x14ac:dyDescent="0.2"/>
    <row r="1204" ht="12" customHeight="1" x14ac:dyDescent="0.2"/>
    <row r="1205" ht="12" customHeight="1" x14ac:dyDescent="0.2"/>
    <row r="1269" ht="12" customHeight="1" x14ac:dyDescent="0.2"/>
    <row r="1304" ht="12" customHeight="1" x14ac:dyDescent="0.2"/>
    <row r="1317" ht="12" customHeight="1" x14ac:dyDescent="0.2"/>
    <row r="1331" spans="2:32" ht="15" customHeight="1" x14ac:dyDescent="0.2">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2"/>
    <row r="1336" spans="2:32" ht="12" customHeight="1" x14ac:dyDescent="0.2"/>
    <row r="1337" spans="2:32" ht="12" customHeight="1" x14ac:dyDescent="0.2"/>
    <row r="1338" spans="2:32" ht="12" customHeight="1" x14ac:dyDescent="0.2"/>
    <row r="1339" spans="2:32" ht="12" customHeight="1" x14ac:dyDescent="0.2"/>
    <row r="1340" spans="2:32" ht="12" customHeight="1" x14ac:dyDescent="0.2"/>
    <row r="1341" spans="2:32" ht="12" customHeight="1" x14ac:dyDescent="0.2"/>
    <row r="1342" spans="2:32" ht="12" customHeight="1" x14ac:dyDescent="0.2"/>
    <row r="1343" spans="2:32" ht="12" customHeight="1" x14ac:dyDescent="0.2"/>
    <row r="1344" spans="2:32" ht="12" customHeight="1" x14ac:dyDescent="0.2"/>
    <row r="1345" ht="12" customHeight="1" x14ac:dyDescent="0.2"/>
    <row r="1346" ht="12" customHeight="1" x14ac:dyDescent="0.2"/>
    <row r="1347" ht="12" customHeight="1" x14ac:dyDescent="0.2"/>
    <row r="1348" ht="12" customHeight="1" x14ac:dyDescent="0.2"/>
    <row r="1349" ht="12" customHeight="1" x14ac:dyDescent="0.2"/>
    <row r="1350" ht="12" customHeight="1" x14ac:dyDescent="0.2"/>
    <row r="1351" ht="12" customHeight="1" x14ac:dyDescent="0.2"/>
    <row r="1352" ht="12" customHeight="1" x14ac:dyDescent="0.2"/>
    <row r="1353" ht="12" customHeight="1" x14ac:dyDescent="0.2"/>
    <row r="1354" ht="12" customHeight="1" x14ac:dyDescent="0.2"/>
    <row r="1355" ht="12" customHeight="1" x14ac:dyDescent="0.2"/>
    <row r="1398" ht="12" customHeight="1" x14ac:dyDescent="0.2"/>
    <row r="1407" ht="12" customHeight="1" x14ac:dyDescent="0.2"/>
    <row r="1421" ht="12" customHeight="1" x14ac:dyDescent="0.2"/>
    <row r="1426" spans="2:32" ht="15" customHeight="1" x14ac:dyDescent="0.2">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2"/>
    <row r="1433" spans="2:32" ht="12" customHeight="1" x14ac:dyDescent="0.2"/>
    <row r="1434" spans="2:32" ht="12" customHeight="1" x14ac:dyDescent="0.2"/>
    <row r="1435" spans="2:32" ht="12" customHeight="1" x14ac:dyDescent="0.2"/>
    <row r="1436" spans="2:32" ht="12" customHeight="1" x14ac:dyDescent="0.2"/>
    <row r="1437" spans="2:32" ht="12" customHeight="1" x14ac:dyDescent="0.2"/>
    <row r="1438" spans="2:32" ht="12" customHeight="1" x14ac:dyDescent="0.2"/>
    <row r="1439" spans="2:32" ht="12" customHeight="1" x14ac:dyDescent="0.2"/>
    <row r="1440" spans="2:32" ht="12" customHeight="1" x14ac:dyDescent="0.2"/>
    <row r="1441" ht="12" customHeight="1" x14ac:dyDescent="0.2"/>
    <row r="1442" ht="12" customHeight="1" x14ac:dyDescent="0.2"/>
    <row r="1443" ht="12" customHeight="1" x14ac:dyDescent="0.2"/>
    <row r="1444" ht="12" customHeight="1" x14ac:dyDescent="0.2"/>
    <row r="1445" ht="12" customHeight="1" x14ac:dyDescent="0.2"/>
    <row r="1446" ht="12" customHeight="1" x14ac:dyDescent="0.2"/>
    <row r="1447" ht="12" customHeight="1" x14ac:dyDescent="0.2"/>
    <row r="1448" ht="12" customHeight="1" x14ac:dyDescent="0.2"/>
    <row r="1449" ht="12" customHeight="1" x14ac:dyDescent="0.2"/>
    <row r="1450" ht="12" customHeight="1" x14ac:dyDescent="0.2"/>
    <row r="1451" ht="12" customHeight="1" x14ac:dyDescent="0.2"/>
    <row r="1452" ht="12" customHeight="1" x14ac:dyDescent="0.2"/>
    <row r="1453" ht="12" customHeight="1" x14ac:dyDescent="0.2"/>
    <row r="1454" ht="12" customHeight="1" x14ac:dyDescent="0.2"/>
    <row r="1455" ht="12" customHeight="1" x14ac:dyDescent="0.2"/>
    <row r="1456" ht="12" customHeight="1" x14ac:dyDescent="0.2"/>
    <row r="1457" ht="12" customHeight="1" x14ac:dyDescent="0.2"/>
    <row r="1458" ht="12" customHeight="1" x14ac:dyDescent="0.2"/>
    <row r="1459" ht="12" customHeight="1" x14ac:dyDescent="0.2"/>
    <row r="1460" ht="12" customHeight="1" x14ac:dyDescent="0.2"/>
    <row r="1461" ht="12" customHeight="1" x14ac:dyDescent="0.2"/>
    <row r="1462" ht="12" customHeight="1" x14ac:dyDescent="0.2"/>
    <row r="1463" ht="12" customHeight="1" x14ac:dyDescent="0.2"/>
    <row r="1464" ht="12" customHeight="1" x14ac:dyDescent="0.2"/>
    <row r="1465" ht="12" customHeight="1" x14ac:dyDescent="0.2"/>
    <row r="1466" ht="12" customHeight="1" x14ac:dyDescent="0.2"/>
    <row r="1467" ht="12" customHeight="1" x14ac:dyDescent="0.2"/>
    <row r="1468" ht="12" customHeight="1" x14ac:dyDescent="0.2"/>
    <row r="1469" ht="12" customHeight="1" x14ac:dyDescent="0.2"/>
    <row r="1470" ht="12" customHeight="1" x14ac:dyDescent="0.2"/>
    <row r="1471" ht="12" customHeight="1" x14ac:dyDescent="0.2"/>
    <row r="1472" ht="12" customHeight="1" x14ac:dyDescent="0.2"/>
    <row r="1473" ht="12" customHeight="1" x14ac:dyDescent="0.2"/>
    <row r="1474" ht="12" customHeight="1" x14ac:dyDescent="0.2"/>
    <row r="1475" ht="12" customHeight="1" x14ac:dyDescent="0.2"/>
    <row r="1476" ht="12" customHeight="1" x14ac:dyDescent="0.2"/>
    <row r="1477" ht="12" customHeight="1" x14ac:dyDescent="0.2"/>
    <row r="1478" ht="12" customHeight="1" x14ac:dyDescent="0.2"/>
    <row r="1479" ht="12" customHeight="1" x14ac:dyDescent="0.2"/>
    <row r="1480" ht="12" customHeight="1" x14ac:dyDescent="0.2"/>
    <row r="1481" ht="12" customHeight="1" x14ac:dyDescent="0.2"/>
    <row r="1482" ht="12" customHeight="1" x14ac:dyDescent="0.2"/>
    <row r="1483" ht="12" customHeight="1" x14ac:dyDescent="0.2"/>
    <row r="1484" ht="12" customHeight="1" x14ac:dyDescent="0.2"/>
    <row r="1485" ht="12" customHeight="1" x14ac:dyDescent="0.2"/>
    <row r="1486" ht="12" customHeight="1" x14ac:dyDescent="0.2"/>
    <row r="1487" ht="12" customHeight="1" x14ac:dyDescent="0.2"/>
    <row r="1488" ht="12" customHeight="1" x14ac:dyDescent="0.2"/>
    <row r="1489" ht="12" customHeight="1" x14ac:dyDescent="0.2"/>
    <row r="1490" ht="12" customHeight="1" x14ac:dyDescent="0.2"/>
    <row r="1491" ht="12" customHeight="1" x14ac:dyDescent="0.2"/>
    <row r="1492" ht="12" customHeight="1" x14ac:dyDescent="0.2"/>
    <row r="1493" ht="12" customHeight="1" x14ac:dyDescent="0.2"/>
    <row r="1494" ht="12" customHeight="1" x14ac:dyDescent="0.2"/>
    <row r="1495" ht="12" customHeight="1" x14ac:dyDescent="0.2"/>
    <row r="1496" ht="12" customHeight="1" x14ac:dyDescent="0.2"/>
    <row r="1497" ht="12" customHeight="1" x14ac:dyDescent="0.2"/>
    <row r="1498" ht="12" customHeight="1" x14ac:dyDescent="0.2"/>
    <row r="1499" ht="12" customHeight="1" x14ac:dyDescent="0.2"/>
    <row r="1500" ht="12" customHeight="1" x14ac:dyDescent="0.2"/>
    <row r="1501" ht="12" customHeight="1" x14ac:dyDescent="0.2"/>
    <row r="1502" ht="12" customHeight="1" x14ac:dyDescent="0.2"/>
    <row r="1503" ht="12" customHeight="1" x14ac:dyDescent="0.2"/>
    <row r="1504" ht="12" customHeight="1" x14ac:dyDescent="0.2"/>
    <row r="1505" ht="12" customHeight="1" x14ac:dyDescent="0.2"/>
    <row r="1518" ht="12" customHeight="1" x14ac:dyDescent="0.2"/>
    <row r="1526" ht="12" customHeight="1" x14ac:dyDescent="0.2"/>
    <row r="1534" ht="12" customHeight="1" x14ac:dyDescent="0.2"/>
    <row r="1540" spans="2:32" ht="12" customHeight="1" x14ac:dyDescent="0.2"/>
    <row r="1544" spans="2:32" ht="15" customHeight="1" x14ac:dyDescent="0.2">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2"/>
    <row r="1550" spans="2:32" ht="12" customHeight="1" x14ac:dyDescent="0.2"/>
    <row r="1551" spans="2:32" ht="12" customHeight="1" x14ac:dyDescent="0.2"/>
    <row r="1552" spans="2:32" ht="12" customHeight="1" x14ac:dyDescent="0.2"/>
    <row r="1553" ht="12" customHeight="1" x14ac:dyDescent="0.2"/>
    <row r="1554" ht="12" customHeight="1" x14ac:dyDescent="0.2"/>
    <row r="1555" ht="12" customHeight="1" x14ac:dyDescent="0.2"/>
    <row r="1556" ht="12" customHeight="1" x14ac:dyDescent="0.2"/>
    <row r="1557" ht="12" customHeight="1" x14ac:dyDescent="0.2"/>
    <row r="1558" ht="12" customHeight="1" x14ac:dyDescent="0.2"/>
    <row r="1559" ht="12" customHeight="1" x14ac:dyDescent="0.2"/>
    <row r="1560" ht="12" customHeight="1" x14ac:dyDescent="0.2"/>
    <row r="1561" ht="12" customHeight="1" x14ac:dyDescent="0.2"/>
    <row r="1562" ht="12" customHeight="1" x14ac:dyDescent="0.2"/>
    <row r="1563" ht="12" customHeight="1" x14ac:dyDescent="0.2"/>
    <row r="1564" ht="12" customHeight="1" x14ac:dyDescent="0.2"/>
    <row r="1565" ht="12" customHeight="1" x14ac:dyDescent="0.2"/>
    <row r="1566" ht="12" customHeight="1" x14ac:dyDescent="0.2"/>
    <row r="1567" ht="12" customHeight="1" x14ac:dyDescent="0.2"/>
    <row r="1568" ht="12" customHeight="1" x14ac:dyDescent="0.2"/>
    <row r="1569" ht="12" customHeight="1" x14ac:dyDescent="0.2"/>
    <row r="1570" ht="12" customHeight="1" x14ac:dyDescent="0.2"/>
    <row r="1571" ht="12" customHeight="1" x14ac:dyDescent="0.2"/>
    <row r="1572" ht="12" customHeight="1" x14ac:dyDescent="0.2"/>
    <row r="1573" ht="12" customHeight="1" x14ac:dyDescent="0.2"/>
    <row r="1574" ht="12" customHeight="1" x14ac:dyDescent="0.2"/>
    <row r="1575" ht="12" customHeight="1" x14ac:dyDescent="0.2"/>
    <row r="1576" ht="12" customHeight="1" x14ac:dyDescent="0.2"/>
    <row r="1577" ht="12" customHeight="1" x14ac:dyDescent="0.2"/>
    <row r="1578" ht="12" customHeight="1" x14ac:dyDescent="0.2"/>
    <row r="1579" ht="12" customHeight="1" x14ac:dyDescent="0.2"/>
    <row r="1580" ht="12" customHeight="1" x14ac:dyDescent="0.2"/>
    <row r="1581" ht="12" customHeight="1" x14ac:dyDescent="0.2"/>
    <row r="1582" ht="12" customHeight="1" x14ac:dyDescent="0.2"/>
    <row r="1583" ht="12" customHeight="1" x14ac:dyDescent="0.2"/>
    <row r="1584" ht="12" customHeight="1" x14ac:dyDescent="0.2"/>
    <row r="1585" ht="12" customHeight="1" x14ac:dyDescent="0.2"/>
    <row r="1586" ht="12" customHeight="1" x14ac:dyDescent="0.2"/>
    <row r="1587" ht="12" customHeight="1" x14ac:dyDescent="0.2"/>
    <row r="1588" ht="12" customHeight="1" x14ac:dyDescent="0.2"/>
    <row r="1589" ht="12" customHeight="1" x14ac:dyDescent="0.2"/>
    <row r="1590" ht="12" customHeight="1" x14ac:dyDescent="0.2"/>
    <row r="1591" ht="12" customHeight="1" x14ac:dyDescent="0.2"/>
    <row r="1592" ht="12" customHeight="1" x14ac:dyDescent="0.2"/>
    <row r="1593" ht="12" customHeight="1" x14ac:dyDescent="0.2"/>
    <row r="1594" ht="12" customHeight="1" x14ac:dyDescent="0.2"/>
    <row r="1595" ht="12" customHeight="1" x14ac:dyDescent="0.2"/>
    <row r="1596" ht="12" customHeight="1" x14ac:dyDescent="0.2"/>
    <row r="1597" ht="12" customHeight="1" x14ac:dyDescent="0.2"/>
    <row r="1598" ht="12" customHeight="1" x14ac:dyDescent="0.2"/>
    <row r="1599" ht="12" customHeight="1" x14ac:dyDescent="0.2"/>
    <row r="1600" ht="12" customHeight="1" x14ac:dyDescent="0.2"/>
    <row r="1601" ht="12" customHeight="1" x14ac:dyDescent="0.2"/>
    <row r="1602" ht="12" customHeight="1" x14ac:dyDescent="0.2"/>
    <row r="1603" ht="12" customHeight="1" x14ac:dyDescent="0.2"/>
    <row r="1604" ht="12" customHeight="1" x14ac:dyDescent="0.2"/>
    <row r="1605" ht="12" customHeight="1" x14ac:dyDescent="0.2"/>
    <row r="1618" ht="12" customHeight="1" x14ac:dyDescent="0.2"/>
    <row r="1626" ht="12" customHeight="1" x14ac:dyDescent="0.2"/>
    <row r="1634" spans="2:32" ht="12" customHeight="1" x14ac:dyDescent="0.2"/>
    <row r="1640" spans="2:32" ht="12" customHeight="1" x14ac:dyDescent="0.2"/>
    <row r="1644" spans="2:32" ht="15" customHeight="1" x14ac:dyDescent="0.2">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2"/>
    <row r="1650" ht="12" customHeight="1" x14ac:dyDescent="0.2"/>
    <row r="1651" ht="12" customHeight="1" x14ac:dyDescent="0.2"/>
    <row r="1652" ht="12" customHeight="1" x14ac:dyDescent="0.2"/>
    <row r="1653" ht="12" customHeight="1" x14ac:dyDescent="0.2"/>
    <row r="1654" ht="12" customHeight="1" x14ac:dyDescent="0.2"/>
    <row r="1655" ht="12" customHeight="1" x14ac:dyDescent="0.2"/>
    <row r="1656" ht="12" customHeight="1" x14ac:dyDescent="0.2"/>
    <row r="1657" ht="12" customHeight="1" x14ac:dyDescent="0.2"/>
    <row r="1658" ht="12" customHeight="1" x14ac:dyDescent="0.2"/>
    <row r="1659" ht="12" customHeight="1" x14ac:dyDescent="0.2"/>
    <row r="1660" ht="12" customHeight="1" x14ac:dyDescent="0.2"/>
    <row r="1661" ht="12" customHeight="1" x14ac:dyDescent="0.2"/>
    <row r="1662" ht="12" customHeight="1" x14ac:dyDescent="0.2"/>
    <row r="1663" ht="12" customHeight="1" x14ac:dyDescent="0.2"/>
    <row r="1664" ht="12" customHeight="1" x14ac:dyDescent="0.2"/>
    <row r="1665" ht="12" customHeight="1" x14ac:dyDescent="0.2"/>
    <row r="1666" ht="12" customHeight="1" x14ac:dyDescent="0.2"/>
    <row r="1667" ht="12" customHeight="1" x14ac:dyDescent="0.2"/>
    <row r="1668" ht="12" customHeight="1" x14ac:dyDescent="0.2"/>
    <row r="1669" ht="12" customHeight="1" x14ac:dyDescent="0.2"/>
    <row r="1670" ht="12" customHeight="1" x14ac:dyDescent="0.2"/>
    <row r="1671" ht="12" customHeight="1" x14ac:dyDescent="0.2"/>
    <row r="1672" ht="12" customHeight="1" x14ac:dyDescent="0.2"/>
    <row r="1673" ht="12" customHeight="1" x14ac:dyDescent="0.2"/>
    <row r="1674" ht="12" customHeight="1" x14ac:dyDescent="0.2"/>
    <row r="1675" ht="12" customHeight="1" x14ac:dyDescent="0.2"/>
    <row r="1676" ht="12" customHeight="1" x14ac:dyDescent="0.2"/>
    <row r="1677" ht="12" customHeight="1" x14ac:dyDescent="0.2"/>
    <row r="1678" ht="12" customHeight="1" x14ac:dyDescent="0.2"/>
    <row r="1679" ht="12" customHeight="1" x14ac:dyDescent="0.2"/>
    <row r="1680" ht="12" customHeight="1" x14ac:dyDescent="0.2"/>
    <row r="1681" ht="12" customHeight="1" x14ac:dyDescent="0.2"/>
    <row r="1682" ht="12" customHeight="1" x14ac:dyDescent="0.2"/>
    <row r="1683" ht="12" customHeight="1" x14ac:dyDescent="0.2"/>
    <row r="1684" ht="12" customHeight="1" x14ac:dyDescent="0.2"/>
    <row r="1685" ht="12" customHeight="1" x14ac:dyDescent="0.2"/>
    <row r="1686" ht="12" customHeight="1" x14ac:dyDescent="0.2"/>
    <row r="1687" ht="12" customHeight="1" x14ac:dyDescent="0.2"/>
    <row r="1688" ht="12" customHeight="1" x14ac:dyDescent="0.2"/>
    <row r="1689" ht="12" customHeight="1" x14ac:dyDescent="0.2"/>
    <row r="1690" ht="12" customHeight="1" x14ac:dyDescent="0.2"/>
    <row r="1691" ht="12" customHeight="1" x14ac:dyDescent="0.2"/>
    <row r="1692" ht="12" customHeight="1" x14ac:dyDescent="0.2"/>
    <row r="1693" ht="12" customHeight="1" x14ac:dyDescent="0.2"/>
    <row r="1694" ht="12" customHeight="1" x14ac:dyDescent="0.2"/>
    <row r="1695" ht="12" customHeight="1" x14ac:dyDescent="0.2"/>
    <row r="1696" ht="12" customHeight="1" x14ac:dyDescent="0.2"/>
    <row r="1697" ht="12" customHeight="1" x14ac:dyDescent="0.2"/>
    <row r="1698" ht="12" customHeight="1" x14ac:dyDescent="0.2"/>
    <row r="1699" ht="12" customHeight="1" x14ac:dyDescent="0.2"/>
    <row r="1700" ht="12" customHeight="1" x14ac:dyDescent="0.2"/>
    <row r="1701" ht="12" customHeight="1" x14ac:dyDescent="0.2"/>
    <row r="1702" ht="12" customHeight="1" x14ac:dyDescent="0.2"/>
    <row r="1703" ht="12" customHeight="1" x14ac:dyDescent="0.2"/>
    <row r="1704" ht="12" customHeight="1" x14ac:dyDescent="0.2"/>
    <row r="1705" ht="12" customHeight="1" x14ac:dyDescent="0.2"/>
    <row r="1718" ht="12" customHeight="1" x14ac:dyDescent="0.2"/>
    <row r="1726" ht="12" customHeight="1" x14ac:dyDescent="0.2"/>
    <row r="1734" spans="2:32" ht="12" customHeight="1" x14ac:dyDescent="0.2"/>
    <row r="1740" spans="2:32" ht="12" customHeight="1" x14ac:dyDescent="0.2"/>
    <row r="1744" spans="2:32" ht="15" customHeight="1" x14ac:dyDescent="0.2">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2"/>
    <row r="1750" ht="12" customHeight="1" x14ac:dyDescent="0.2"/>
    <row r="1751" ht="12" customHeight="1" x14ac:dyDescent="0.2"/>
    <row r="1752" ht="12" customHeight="1" x14ac:dyDescent="0.2"/>
    <row r="1753" ht="12" customHeight="1" x14ac:dyDescent="0.2"/>
    <row r="1754" ht="12" customHeight="1" x14ac:dyDescent="0.2"/>
    <row r="1755" ht="12" customHeight="1" x14ac:dyDescent="0.2"/>
    <row r="1756" ht="12" customHeight="1" x14ac:dyDescent="0.2"/>
    <row r="1757" ht="12" customHeight="1" x14ac:dyDescent="0.2"/>
    <row r="1758" ht="12" customHeight="1" x14ac:dyDescent="0.2"/>
    <row r="1759" ht="12" customHeight="1" x14ac:dyDescent="0.2"/>
    <row r="1760" ht="12" customHeight="1" x14ac:dyDescent="0.2"/>
    <row r="1761" ht="12" customHeight="1" x14ac:dyDescent="0.2"/>
    <row r="1762" ht="12" customHeight="1" x14ac:dyDescent="0.2"/>
    <row r="1763" ht="12" customHeight="1" x14ac:dyDescent="0.2"/>
    <row r="1764" ht="12" customHeight="1" x14ac:dyDescent="0.2"/>
    <row r="1765" ht="12" customHeight="1" x14ac:dyDescent="0.2"/>
    <row r="1766" ht="12" customHeight="1" x14ac:dyDescent="0.2"/>
    <row r="1767" ht="12" customHeight="1" x14ac:dyDescent="0.2"/>
    <row r="1768" ht="12" customHeight="1" x14ac:dyDescent="0.2"/>
    <row r="1769" ht="12" customHeight="1" x14ac:dyDescent="0.2"/>
    <row r="1770" ht="12" customHeight="1" x14ac:dyDescent="0.2"/>
    <row r="1771" ht="12" customHeight="1" x14ac:dyDescent="0.2"/>
    <row r="1772" ht="12" customHeight="1" x14ac:dyDescent="0.2"/>
    <row r="1773" ht="12" customHeight="1" x14ac:dyDescent="0.2"/>
    <row r="1774" ht="12" customHeight="1" x14ac:dyDescent="0.2"/>
    <row r="1775" ht="12" customHeight="1" x14ac:dyDescent="0.2"/>
    <row r="1776" ht="12" customHeight="1" x14ac:dyDescent="0.2"/>
    <row r="1777" ht="12" customHeight="1" x14ac:dyDescent="0.2"/>
    <row r="1778" ht="12" customHeight="1" x14ac:dyDescent="0.2"/>
    <row r="1779" ht="12" customHeight="1" x14ac:dyDescent="0.2"/>
    <row r="1780" ht="12" customHeight="1" x14ac:dyDescent="0.2"/>
    <row r="1781" ht="12" customHeight="1" x14ac:dyDescent="0.2"/>
    <row r="1782" ht="12" customHeight="1" x14ac:dyDescent="0.2"/>
    <row r="1783" ht="12" customHeight="1" x14ac:dyDescent="0.2"/>
    <row r="1784" ht="12" customHeight="1" x14ac:dyDescent="0.2"/>
    <row r="1785" ht="12" customHeight="1" x14ac:dyDescent="0.2"/>
    <row r="1786" ht="12" customHeight="1" x14ac:dyDescent="0.2"/>
    <row r="1787" ht="12" customHeight="1" x14ac:dyDescent="0.2"/>
    <row r="1788" ht="12" customHeight="1" x14ac:dyDescent="0.2"/>
    <row r="1789" ht="12" customHeight="1" x14ac:dyDescent="0.2"/>
    <row r="1790" ht="12" customHeight="1" x14ac:dyDescent="0.2"/>
    <row r="1791" ht="12" customHeight="1" x14ac:dyDescent="0.2"/>
    <row r="1792" ht="12" customHeight="1" x14ac:dyDescent="0.2"/>
    <row r="1793" ht="12" customHeight="1" x14ac:dyDescent="0.2"/>
    <row r="1794" ht="12" customHeight="1" x14ac:dyDescent="0.2"/>
    <row r="1795" ht="12" customHeight="1" x14ac:dyDescent="0.2"/>
    <row r="1796" ht="12" customHeight="1" x14ac:dyDescent="0.2"/>
    <row r="1797" ht="12" customHeight="1" x14ac:dyDescent="0.2"/>
    <row r="1798" ht="12" customHeight="1" x14ac:dyDescent="0.2"/>
    <row r="1799" ht="12" customHeight="1" x14ac:dyDescent="0.2"/>
    <row r="1800" ht="12" customHeight="1" x14ac:dyDescent="0.2"/>
    <row r="1801" ht="12" customHeight="1" x14ac:dyDescent="0.2"/>
    <row r="1802" ht="12" customHeight="1" x14ac:dyDescent="0.2"/>
    <row r="1803" ht="12" customHeight="1" x14ac:dyDescent="0.2"/>
    <row r="1804" ht="12" customHeight="1" x14ac:dyDescent="0.2"/>
    <row r="1805" ht="12" customHeight="1" x14ac:dyDescent="0.2"/>
    <row r="1818" ht="12" customHeight="1" x14ac:dyDescent="0.2"/>
    <row r="1826" ht="12" customHeight="1" x14ac:dyDescent="0.2"/>
    <row r="1834" ht="12" customHeight="1" x14ac:dyDescent="0.2"/>
    <row r="1840" ht="12" customHeight="1" x14ac:dyDescent="0.2"/>
    <row r="1844" spans="2:32" ht="15" customHeight="1" x14ac:dyDescent="0.2">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2"/>
    <row r="1850" spans="2:32" ht="12" customHeight="1" x14ac:dyDescent="0.2"/>
    <row r="1851" spans="2:32" ht="12" customHeight="1" x14ac:dyDescent="0.2"/>
    <row r="1852" spans="2:32" ht="12" customHeight="1" x14ac:dyDescent="0.2"/>
    <row r="1853" spans="2:32" ht="12" customHeight="1" x14ac:dyDescent="0.2"/>
    <row r="1854" spans="2:32" ht="12" customHeight="1" x14ac:dyDescent="0.2"/>
    <row r="1855" spans="2:32" ht="12" customHeight="1" x14ac:dyDescent="0.2"/>
    <row r="1856" spans="2:32" ht="12" customHeight="1" x14ac:dyDescent="0.2"/>
    <row r="1857" ht="12" customHeight="1" x14ac:dyDescent="0.2"/>
    <row r="1858" ht="12" customHeight="1" x14ac:dyDescent="0.2"/>
    <row r="1859" ht="12" customHeight="1" x14ac:dyDescent="0.2"/>
    <row r="1860" ht="12" customHeight="1" x14ac:dyDescent="0.2"/>
    <row r="1861" ht="12" customHeight="1" x14ac:dyDescent="0.2"/>
    <row r="1862" ht="12" customHeight="1" x14ac:dyDescent="0.2"/>
    <row r="1863" ht="12" customHeight="1" x14ac:dyDescent="0.2"/>
    <row r="1864" ht="12" customHeight="1" x14ac:dyDescent="0.2"/>
    <row r="1865" ht="12" customHeight="1" x14ac:dyDescent="0.2"/>
    <row r="1866" ht="12" customHeight="1" x14ac:dyDescent="0.2"/>
    <row r="1867" ht="12" customHeight="1" x14ac:dyDescent="0.2"/>
    <row r="1868" ht="12" customHeight="1" x14ac:dyDescent="0.2"/>
    <row r="1869" ht="12" customHeight="1" x14ac:dyDescent="0.2"/>
    <row r="1870" ht="12" customHeight="1" x14ac:dyDescent="0.2"/>
    <row r="1871" ht="12" customHeight="1" x14ac:dyDescent="0.2"/>
    <row r="1872" ht="12" customHeight="1" x14ac:dyDescent="0.2"/>
    <row r="1873" ht="12" customHeight="1" x14ac:dyDescent="0.2"/>
    <row r="1874" ht="12" customHeight="1" x14ac:dyDescent="0.2"/>
    <row r="1875" ht="12" customHeight="1" x14ac:dyDescent="0.2"/>
    <row r="1876" ht="12" customHeight="1" x14ac:dyDescent="0.2"/>
    <row r="1877" ht="12" customHeight="1" x14ac:dyDescent="0.2"/>
    <row r="1878" ht="12" customHeight="1" x14ac:dyDescent="0.2"/>
    <row r="1879" ht="12" customHeight="1" x14ac:dyDescent="0.2"/>
    <row r="1880" ht="12" customHeight="1" x14ac:dyDescent="0.2"/>
    <row r="1881" ht="12" customHeight="1" x14ac:dyDescent="0.2"/>
    <row r="1882" ht="12" customHeight="1" x14ac:dyDescent="0.2"/>
    <row r="1883" ht="12" customHeight="1" x14ac:dyDescent="0.2"/>
    <row r="1884" ht="12" customHeight="1" x14ac:dyDescent="0.2"/>
    <row r="1885" ht="12" customHeight="1" x14ac:dyDescent="0.2"/>
    <row r="1886" ht="12" customHeight="1" x14ac:dyDescent="0.2"/>
    <row r="1887" ht="12" customHeight="1" x14ac:dyDescent="0.2"/>
    <row r="1888" ht="12" customHeight="1" x14ac:dyDescent="0.2"/>
    <row r="1889" ht="12" customHeight="1" x14ac:dyDescent="0.2"/>
    <row r="1890" ht="12" customHeight="1" x14ac:dyDescent="0.2"/>
    <row r="1891" ht="12" customHeight="1" x14ac:dyDescent="0.2"/>
    <row r="1892" ht="12" customHeight="1" x14ac:dyDescent="0.2"/>
    <row r="1893" ht="12" customHeight="1" x14ac:dyDescent="0.2"/>
    <row r="1894" ht="12" customHeight="1" x14ac:dyDescent="0.2"/>
    <row r="1895" ht="12" customHeight="1" x14ac:dyDescent="0.2"/>
    <row r="1896" ht="12" customHeight="1" x14ac:dyDescent="0.2"/>
    <row r="1897" ht="12" customHeight="1" x14ac:dyDescent="0.2"/>
    <row r="1898" ht="12" customHeight="1" x14ac:dyDescent="0.2"/>
    <row r="1899" ht="12" customHeight="1" x14ac:dyDescent="0.2"/>
    <row r="1900" ht="12" customHeight="1" x14ac:dyDescent="0.2"/>
    <row r="1901" ht="12" customHeight="1" x14ac:dyDescent="0.2"/>
    <row r="1902" ht="12" customHeight="1" x14ac:dyDescent="0.2"/>
    <row r="1903" ht="12" customHeight="1" x14ac:dyDescent="0.2"/>
    <row r="1904" ht="12" customHeight="1" x14ac:dyDescent="0.2"/>
    <row r="1905" ht="12" customHeight="1" x14ac:dyDescent="0.2"/>
    <row r="1918" ht="12" customHeight="1" x14ac:dyDescent="0.2"/>
    <row r="1926" ht="12" customHeight="1" x14ac:dyDescent="0.2"/>
    <row r="1934" ht="12" customHeight="1" x14ac:dyDescent="0.2"/>
    <row r="1940" spans="2:32" ht="12" customHeight="1" x14ac:dyDescent="0.2"/>
    <row r="1944" spans="2:32" ht="15" customHeight="1" x14ac:dyDescent="0.2">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2"/>
    <row r="1950" spans="2:32" ht="12" customHeight="1" x14ac:dyDescent="0.2"/>
    <row r="1951" spans="2:32" ht="12" customHeight="1" x14ac:dyDescent="0.2"/>
    <row r="1952" spans="2:32" ht="12" customHeight="1" x14ac:dyDescent="0.2"/>
    <row r="1953" ht="12" customHeight="1" x14ac:dyDescent="0.2"/>
    <row r="1954" ht="12" customHeight="1" x14ac:dyDescent="0.2"/>
    <row r="1955" ht="12" customHeight="1" x14ac:dyDescent="0.2"/>
    <row r="1956" ht="12" customHeight="1" x14ac:dyDescent="0.2"/>
    <row r="1957" ht="12" customHeight="1" x14ac:dyDescent="0.2"/>
    <row r="1958" ht="12" customHeight="1" x14ac:dyDescent="0.2"/>
    <row r="1959" ht="12" customHeight="1" x14ac:dyDescent="0.2"/>
    <row r="1960" ht="12" customHeight="1" x14ac:dyDescent="0.2"/>
    <row r="1961" ht="12" customHeight="1" x14ac:dyDescent="0.2"/>
    <row r="1962" ht="12" customHeight="1" x14ac:dyDescent="0.2"/>
    <row r="1963" ht="12" customHeight="1" x14ac:dyDescent="0.2"/>
    <row r="1964" ht="12" customHeight="1" x14ac:dyDescent="0.2"/>
    <row r="1965" ht="12" customHeight="1" x14ac:dyDescent="0.2"/>
    <row r="1966" ht="12" customHeight="1" x14ac:dyDescent="0.2"/>
    <row r="1967" ht="12" customHeight="1" x14ac:dyDescent="0.2"/>
    <row r="1968" ht="12" customHeight="1" x14ac:dyDescent="0.2"/>
    <row r="1969" ht="12" customHeight="1" x14ac:dyDescent="0.2"/>
    <row r="1970" ht="12" customHeight="1" x14ac:dyDescent="0.2"/>
    <row r="1971" ht="12" customHeight="1" x14ac:dyDescent="0.2"/>
    <row r="1972" ht="12" customHeight="1" x14ac:dyDescent="0.2"/>
    <row r="1973" ht="12" customHeight="1" x14ac:dyDescent="0.2"/>
    <row r="1974" ht="12" customHeight="1" x14ac:dyDescent="0.2"/>
    <row r="1975" ht="12" customHeight="1" x14ac:dyDescent="0.2"/>
    <row r="1976" ht="12" customHeight="1" x14ac:dyDescent="0.2"/>
    <row r="1977" ht="12" customHeight="1" x14ac:dyDescent="0.2"/>
    <row r="1978" ht="12" customHeight="1" x14ac:dyDescent="0.2"/>
    <row r="1979" ht="12" customHeight="1" x14ac:dyDescent="0.2"/>
    <row r="1980" ht="12" customHeight="1" x14ac:dyDescent="0.2"/>
    <row r="1981" ht="12" customHeight="1" x14ac:dyDescent="0.2"/>
    <row r="1982" ht="12" customHeight="1" x14ac:dyDescent="0.2"/>
    <row r="1983" ht="12" customHeight="1" x14ac:dyDescent="0.2"/>
    <row r="1984" ht="12" customHeight="1" x14ac:dyDescent="0.2"/>
    <row r="1985" ht="12" customHeight="1" x14ac:dyDescent="0.2"/>
    <row r="1986" ht="12" customHeight="1" x14ac:dyDescent="0.2"/>
    <row r="1987" ht="12" customHeight="1" x14ac:dyDescent="0.2"/>
    <row r="1988" ht="12" customHeight="1" x14ac:dyDescent="0.2"/>
    <row r="1989" ht="12" customHeight="1" x14ac:dyDescent="0.2"/>
    <row r="1990" ht="12" customHeight="1" x14ac:dyDescent="0.2"/>
    <row r="1991" ht="12" customHeight="1" x14ac:dyDescent="0.2"/>
    <row r="1992" ht="12" customHeight="1" x14ac:dyDescent="0.2"/>
    <row r="1993" ht="12" customHeight="1" x14ac:dyDescent="0.2"/>
    <row r="1994" ht="12" customHeight="1" x14ac:dyDescent="0.2"/>
    <row r="1995" ht="12" customHeight="1" x14ac:dyDescent="0.2"/>
    <row r="1996" ht="12" customHeight="1" x14ac:dyDescent="0.2"/>
    <row r="1997" ht="12" customHeight="1" x14ac:dyDescent="0.2"/>
    <row r="1998" ht="12" customHeight="1" x14ac:dyDescent="0.2"/>
    <row r="1999" ht="12" customHeight="1" x14ac:dyDescent="0.2"/>
    <row r="2000" ht="12" customHeight="1" x14ac:dyDescent="0.2"/>
    <row r="2001" ht="12" customHeight="1" x14ac:dyDescent="0.2"/>
    <row r="2002" ht="12" customHeight="1" x14ac:dyDescent="0.2"/>
    <row r="2003" ht="12" customHeight="1" x14ac:dyDescent="0.2"/>
    <row r="2004" ht="12" customHeight="1" x14ac:dyDescent="0.2"/>
    <row r="2005" ht="12" customHeight="1" x14ac:dyDescent="0.2"/>
    <row r="2018" ht="12" customHeight="1" x14ac:dyDescent="0.2"/>
    <row r="2026" ht="12" customHeight="1" x14ac:dyDescent="0.2"/>
    <row r="2034" spans="2:32" ht="12" customHeight="1" x14ac:dyDescent="0.2"/>
    <row r="2040" spans="2:32" ht="12" customHeight="1" x14ac:dyDescent="0.2"/>
    <row r="2044" spans="2:32" ht="15" customHeight="1" x14ac:dyDescent="0.2">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2"/>
    <row r="2050" ht="12" customHeight="1" x14ac:dyDescent="0.2"/>
    <row r="2051" ht="12" customHeight="1" x14ac:dyDescent="0.2"/>
    <row r="2052" ht="12" customHeight="1" x14ac:dyDescent="0.2"/>
    <row r="2053" ht="12" customHeight="1" x14ac:dyDescent="0.2"/>
    <row r="2054" ht="12" customHeight="1" x14ac:dyDescent="0.2"/>
    <row r="2055" ht="12" customHeight="1" x14ac:dyDescent="0.2"/>
    <row r="2056" ht="12" customHeight="1" x14ac:dyDescent="0.2"/>
    <row r="2057" ht="12" customHeight="1" x14ac:dyDescent="0.2"/>
    <row r="2058" ht="12" customHeight="1" x14ac:dyDescent="0.2"/>
    <row r="2059" ht="12" customHeight="1" x14ac:dyDescent="0.2"/>
    <row r="2060" ht="12" customHeight="1" x14ac:dyDescent="0.2"/>
    <row r="2061" ht="12" customHeight="1" x14ac:dyDescent="0.2"/>
    <row r="2062" ht="12" customHeight="1" x14ac:dyDescent="0.2"/>
    <row r="2063" ht="12" customHeight="1" x14ac:dyDescent="0.2"/>
    <row r="2064" ht="12" customHeight="1" x14ac:dyDescent="0.2"/>
    <row r="2065" ht="12" customHeight="1" x14ac:dyDescent="0.2"/>
    <row r="2066" ht="12" customHeight="1" x14ac:dyDescent="0.2"/>
    <row r="2067" ht="12" customHeight="1" x14ac:dyDescent="0.2"/>
    <row r="2068" ht="12" customHeight="1" x14ac:dyDescent="0.2"/>
    <row r="2069" ht="12" customHeight="1" x14ac:dyDescent="0.2"/>
    <row r="2070" ht="12" customHeight="1" x14ac:dyDescent="0.2"/>
    <row r="2071" ht="12" customHeight="1" x14ac:dyDescent="0.2"/>
    <row r="2072" ht="12" customHeight="1" x14ac:dyDescent="0.2"/>
    <row r="2073" ht="12" customHeight="1" x14ac:dyDescent="0.2"/>
    <row r="2074" ht="12" customHeight="1" x14ac:dyDescent="0.2"/>
    <row r="2075" ht="12" customHeight="1" x14ac:dyDescent="0.2"/>
    <row r="2076" ht="12" customHeight="1" x14ac:dyDescent="0.2"/>
    <row r="2077" ht="12" customHeight="1" x14ac:dyDescent="0.2"/>
    <row r="2078" ht="12" customHeight="1" x14ac:dyDescent="0.2"/>
    <row r="2079" ht="12" customHeight="1" x14ac:dyDescent="0.2"/>
    <row r="2080" ht="12" customHeight="1" x14ac:dyDescent="0.2"/>
    <row r="2081" ht="12" customHeight="1" x14ac:dyDescent="0.2"/>
    <row r="2082" ht="12" customHeight="1" x14ac:dyDescent="0.2"/>
    <row r="2083" ht="12" customHeight="1" x14ac:dyDescent="0.2"/>
    <row r="2084" ht="12" customHeight="1" x14ac:dyDescent="0.2"/>
    <row r="2085" ht="12" customHeight="1" x14ac:dyDescent="0.2"/>
    <row r="2086" ht="12" customHeight="1" x14ac:dyDescent="0.2"/>
    <row r="2087" ht="12" customHeight="1" x14ac:dyDescent="0.2"/>
    <row r="2088" ht="12" customHeight="1" x14ac:dyDescent="0.2"/>
    <row r="2089" ht="12" customHeight="1" x14ac:dyDescent="0.2"/>
    <row r="2090" ht="12" customHeight="1" x14ac:dyDescent="0.2"/>
    <row r="2091" ht="12" customHeight="1" x14ac:dyDescent="0.2"/>
    <row r="2092" ht="12" customHeight="1" x14ac:dyDescent="0.2"/>
    <row r="2093" ht="12" customHeight="1" x14ac:dyDescent="0.2"/>
    <row r="2094" ht="12" customHeight="1" x14ac:dyDescent="0.2"/>
    <row r="2095" ht="12" customHeight="1" x14ac:dyDescent="0.2"/>
    <row r="2096" ht="12" customHeight="1" x14ac:dyDescent="0.2"/>
    <row r="2097" ht="12" customHeight="1" x14ac:dyDescent="0.2"/>
    <row r="2098" ht="12" customHeight="1" x14ac:dyDescent="0.2"/>
    <row r="2099" ht="12" customHeight="1" x14ac:dyDescent="0.2"/>
    <row r="2100" ht="12" customHeight="1" x14ac:dyDescent="0.2"/>
    <row r="2101" ht="12" customHeight="1" x14ac:dyDescent="0.2"/>
    <row r="2102" ht="12" customHeight="1" x14ac:dyDescent="0.2"/>
    <row r="2103" ht="12" customHeight="1" x14ac:dyDescent="0.2"/>
    <row r="2104" ht="12" customHeight="1" x14ac:dyDescent="0.2"/>
    <row r="2105" ht="12" customHeight="1" x14ac:dyDescent="0.2"/>
    <row r="2118" ht="12" customHeight="1" x14ac:dyDescent="0.2"/>
    <row r="2126" ht="12" customHeight="1" x14ac:dyDescent="0.2"/>
    <row r="2134" spans="2:32" ht="12" customHeight="1" x14ac:dyDescent="0.2"/>
    <row r="2140" spans="2:32" ht="12" customHeight="1" x14ac:dyDescent="0.2"/>
    <row r="2144" spans="2:32" ht="15" customHeight="1" x14ac:dyDescent="0.2">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2"/>
    <row r="2150" ht="12" customHeight="1" x14ac:dyDescent="0.2"/>
    <row r="2151" ht="12" customHeight="1" x14ac:dyDescent="0.2"/>
    <row r="2152" ht="12" customHeight="1" x14ac:dyDescent="0.2"/>
    <row r="2153" ht="12" customHeight="1" x14ac:dyDescent="0.2"/>
    <row r="2154" ht="12" customHeight="1" x14ac:dyDescent="0.2"/>
    <row r="2155" ht="12" customHeight="1" x14ac:dyDescent="0.2"/>
    <row r="2156" ht="12" customHeight="1" x14ac:dyDescent="0.2"/>
    <row r="2157" ht="12" customHeight="1" x14ac:dyDescent="0.2"/>
    <row r="2158" ht="12" customHeight="1" x14ac:dyDescent="0.2"/>
    <row r="2159" ht="12" customHeight="1" x14ac:dyDescent="0.2"/>
    <row r="2160" ht="12" customHeight="1" x14ac:dyDescent="0.2"/>
    <row r="2161" ht="12" customHeight="1" x14ac:dyDescent="0.2"/>
    <row r="2162" ht="12" customHeight="1" x14ac:dyDescent="0.2"/>
    <row r="2163" ht="12" customHeight="1" x14ac:dyDescent="0.2"/>
    <row r="2164" ht="12" customHeight="1" x14ac:dyDescent="0.2"/>
    <row r="2165" ht="12" customHeight="1" x14ac:dyDescent="0.2"/>
    <row r="2166" ht="12" customHeight="1" x14ac:dyDescent="0.2"/>
    <row r="2167" ht="12" customHeight="1" x14ac:dyDescent="0.2"/>
    <row r="2168" ht="12" customHeight="1" x14ac:dyDescent="0.2"/>
    <row r="2169" ht="12" customHeight="1" x14ac:dyDescent="0.2"/>
    <row r="2170" ht="12" customHeight="1" x14ac:dyDescent="0.2"/>
    <row r="2171" ht="12" customHeight="1" x14ac:dyDescent="0.2"/>
    <row r="2172" ht="12" customHeight="1" x14ac:dyDescent="0.2"/>
    <row r="2173" ht="12" customHeight="1" x14ac:dyDescent="0.2"/>
    <row r="2174" ht="12" customHeight="1" x14ac:dyDescent="0.2"/>
    <row r="2175" ht="12" customHeight="1" x14ac:dyDescent="0.2"/>
    <row r="2176" ht="12" customHeight="1" x14ac:dyDescent="0.2"/>
    <row r="2177" ht="12" customHeight="1" x14ac:dyDescent="0.2"/>
    <row r="2178" ht="12" customHeight="1" x14ac:dyDescent="0.2"/>
    <row r="2179" ht="12" customHeight="1" x14ac:dyDescent="0.2"/>
    <row r="2180" ht="12" customHeight="1" x14ac:dyDescent="0.2"/>
    <row r="2181" ht="12" customHeight="1" x14ac:dyDescent="0.2"/>
    <row r="2182" ht="12" customHeight="1" x14ac:dyDescent="0.2"/>
    <row r="2183" ht="12" customHeight="1" x14ac:dyDescent="0.2"/>
    <row r="2184" ht="12" customHeight="1" x14ac:dyDescent="0.2"/>
    <row r="2185" ht="12" customHeight="1" x14ac:dyDescent="0.2"/>
    <row r="2186" ht="12" customHeight="1" x14ac:dyDescent="0.2"/>
    <row r="2187" ht="12" customHeight="1" x14ac:dyDescent="0.2"/>
    <row r="2188" ht="12" customHeight="1" x14ac:dyDescent="0.2"/>
    <row r="2189" ht="12" customHeight="1" x14ac:dyDescent="0.2"/>
    <row r="2190" ht="12" customHeight="1" x14ac:dyDescent="0.2"/>
    <row r="2191" ht="12" customHeight="1" x14ac:dyDescent="0.2"/>
    <row r="2192" ht="12" customHeight="1" x14ac:dyDescent="0.2"/>
    <row r="2193" ht="12" customHeight="1" x14ac:dyDescent="0.2"/>
    <row r="2194" ht="12" customHeight="1" x14ac:dyDescent="0.2"/>
    <row r="2195" ht="12" customHeight="1" x14ac:dyDescent="0.2"/>
    <row r="2196" ht="12" customHeight="1" x14ac:dyDescent="0.2"/>
    <row r="2197" ht="12" customHeight="1" x14ac:dyDescent="0.2"/>
    <row r="2198" ht="12" customHeight="1" x14ac:dyDescent="0.2"/>
    <row r="2199" ht="12" customHeight="1" x14ac:dyDescent="0.2"/>
    <row r="2200" ht="12" customHeight="1" x14ac:dyDescent="0.2"/>
    <row r="2201" ht="12" customHeight="1" x14ac:dyDescent="0.2"/>
    <row r="2202" ht="12" customHeight="1" x14ac:dyDescent="0.2"/>
    <row r="2203" ht="12" customHeight="1" x14ac:dyDescent="0.2"/>
    <row r="2204" ht="12" customHeight="1" x14ac:dyDescent="0.2"/>
    <row r="2205" ht="12" customHeight="1" x14ac:dyDescent="0.2"/>
    <row r="2218" ht="12" customHeight="1" x14ac:dyDescent="0.2"/>
    <row r="2226" ht="12" customHeight="1" x14ac:dyDescent="0.2"/>
    <row r="2234" ht="12" customHeight="1" x14ac:dyDescent="0.2"/>
    <row r="2240" ht="12" customHeight="1" x14ac:dyDescent="0.2"/>
    <row r="2244" spans="2:32" ht="15" customHeight="1" x14ac:dyDescent="0.2">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2"/>
    <row r="2250" spans="2:32" ht="12" customHeight="1" x14ac:dyDescent="0.2"/>
    <row r="2251" spans="2:32" ht="12" customHeight="1" x14ac:dyDescent="0.2"/>
    <row r="2252" spans="2:32" ht="12" customHeight="1" x14ac:dyDescent="0.2"/>
    <row r="2253" spans="2:32" ht="12" customHeight="1" x14ac:dyDescent="0.2"/>
    <row r="2254" spans="2:32" ht="12" customHeight="1" x14ac:dyDescent="0.2"/>
    <row r="2255" spans="2:32" ht="12" customHeight="1" x14ac:dyDescent="0.2"/>
    <row r="2256" spans="2:32" ht="12" customHeight="1" x14ac:dyDescent="0.2"/>
    <row r="2257" ht="12" customHeight="1" x14ac:dyDescent="0.2"/>
    <row r="2258" ht="12" customHeight="1" x14ac:dyDescent="0.2"/>
    <row r="2259" ht="12" customHeight="1" x14ac:dyDescent="0.2"/>
    <row r="2260" ht="12" customHeight="1" x14ac:dyDescent="0.2"/>
    <row r="2261" ht="12" customHeight="1" x14ac:dyDescent="0.2"/>
    <row r="2262" ht="12" customHeight="1" x14ac:dyDescent="0.2"/>
    <row r="2263" ht="12" customHeight="1" x14ac:dyDescent="0.2"/>
    <row r="2264" ht="12" customHeight="1" x14ac:dyDescent="0.2"/>
    <row r="2265" ht="12" customHeight="1" x14ac:dyDescent="0.2"/>
    <row r="2266" ht="12" customHeight="1" x14ac:dyDescent="0.2"/>
    <row r="2267" ht="12" customHeight="1" x14ac:dyDescent="0.2"/>
    <row r="2268" ht="12" customHeight="1" x14ac:dyDescent="0.2"/>
    <row r="2269" ht="12" customHeight="1" x14ac:dyDescent="0.2"/>
    <row r="2270" ht="12" customHeight="1" x14ac:dyDescent="0.2"/>
    <row r="2271" ht="12" customHeight="1" x14ac:dyDescent="0.2"/>
    <row r="2272" ht="12" customHeight="1" x14ac:dyDescent="0.2"/>
    <row r="2273" ht="12" customHeight="1" x14ac:dyDescent="0.2"/>
    <row r="2274" ht="12" customHeight="1" x14ac:dyDescent="0.2"/>
    <row r="2275" ht="12" customHeight="1" x14ac:dyDescent="0.2"/>
    <row r="2276" ht="12" customHeight="1" x14ac:dyDescent="0.2"/>
    <row r="2277" ht="12" customHeight="1" x14ac:dyDescent="0.2"/>
    <row r="2278" ht="12" customHeight="1" x14ac:dyDescent="0.2"/>
    <row r="2279" ht="12" customHeight="1" x14ac:dyDescent="0.2"/>
    <row r="2280" ht="12" customHeight="1" x14ac:dyDescent="0.2"/>
    <row r="2281" ht="12" customHeight="1" x14ac:dyDescent="0.2"/>
    <row r="2282" ht="12" customHeight="1" x14ac:dyDescent="0.2"/>
    <row r="2283" ht="12" customHeight="1" x14ac:dyDescent="0.2"/>
    <row r="2284" ht="12" customHeight="1" x14ac:dyDescent="0.2"/>
    <row r="2285" ht="12" customHeight="1" x14ac:dyDescent="0.2"/>
    <row r="2286" ht="12" customHeight="1" x14ac:dyDescent="0.2"/>
    <row r="2287" ht="12" customHeight="1" x14ac:dyDescent="0.2"/>
    <row r="2288" ht="12" customHeight="1" x14ac:dyDescent="0.2"/>
    <row r="2289" ht="12" customHeight="1" x14ac:dyDescent="0.2"/>
    <row r="2290" ht="12" customHeight="1" x14ac:dyDescent="0.2"/>
    <row r="2291" ht="12" customHeight="1" x14ac:dyDescent="0.2"/>
    <row r="2292" ht="12" customHeight="1" x14ac:dyDescent="0.2"/>
    <row r="2293" ht="12" customHeight="1" x14ac:dyDescent="0.2"/>
    <row r="2294" ht="12" customHeight="1" x14ac:dyDescent="0.2"/>
    <row r="2295" ht="12" customHeight="1" x14ac:dyDescent="0.2"/>
    <row r="2296" ht="12" customHeight="1" x14ac:dyDescent="0.2"/>
    <row r="2297" ht="12" customHeight="1" x14ac:dyDescent="0.2"/>
    <row r="2298" ht="12" customHeight="1" x14ac:dyDescent="0.2"/>
    <row r="2299" ht="12" customHeight="1" x14ac:dyDescent="0.2"/>
    <row r="2300" ht="12" customHeight="1" x14ac:dyDescent="0.2"/>
    <row r="2301" ht="12" customHeight="1" x14ac:dyDescent="0.2"/>
    <row r="2302" ht="12" customHeight="1" x14ac:dyDescent="0.2"/>
    <row r="2303" ht="12" customHeight="1" x14ac:dyDescent="0.2"/>
    <row r="2304" ht="12" customHeight="1" x14ac:dyDescent="0.2"/>
    <row r="2305" ht="12" customHeight="1" x14ac:dyDescent="0.2"/>
    <row r="2318" ht="12" customHeight="1" x14ac:dyDescent="0.2"/>
    <row r="2326" ht="12" customHeight="1" x14ac:dyDescent="0.2"/>
    <row r="2334" ht="12" customHeight="1" x14ac:dyDescent="0.2"/>
    <row r="2340" spans="2:32" ht="12" customHeight="1" x14ac:dyDescent="0.2"/>
    <row r="2344" spans="2:32" ht="15" customHeight="1" x14ac:dyDescent="0.2">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74:AF74"/>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 ref="B2144:AF2144"/>
    <mergeCell ref="B2244:AF2244"/>
    <mergeCell ref="B2344:AF2344"/>
    <mergeCell ref="B1544:AF1544"/>
    <mergeCell ref="B1644:AF1644"/>
    <mergeCell ref="B1744:AF1744"/>
    <mergeCell ref="B1844:AF1844"/>
    <mergeCell ref="B1944:AF1944"/>
    <mergeCell ref="B2044:AF2044"/>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Petroleum and Biofuel Data</vt:lpstr>
      <vt:lpstr>Biomass Data</vt:lpstr>
      <vt:lpstr>Uranium, Coal, MSW, Hydrogen</vt:lpstr>
      <vt:lpstr>AEO 2022 Table 1</vt:lpstr>
      <vt:lpstr>AEO 2023 Table 1</vt:lpstr>
      <vt:lpstr>AEO 2023 Table 71</vt:lpstr>
      <vt:lpstr>AEO 2023 Table 58 Raw</vt:lpstr>
      <vt:lpstr>AEO 2023 Table 58</vt:lpstr>
      <vt:lpstr>AEO 2023 Table 59 Raw</vt:lpstr>
      <vt:lpstr>AEO 2023 Table 59</vt:lpstr>
      <vt:lpstr>GREET1 Fuel_Specs</vt:lpstr>
      <vt:lpstr>Start Year Data</vt:lpstr>
      <vt:lpstr>Time Series Scaling Factors</vt:lpstr>
      <vt:lpstr>growth rate gas and oil</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2019-07-26T21:45:06Z</dcterms:created>
  <dcterms:modified xsi:type="dcterms:W3CDTF">2023-05-16T22:34:01Z</dcterms:modified>
</cp:coreProperties>
</file>