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geoeng\DACD\"/>
    </mc:Choice>
  </mc:AlternateContent>
  <xr:revisionPtr revIDLastSave="0" documentId="13_ncr:1_{5139D15E-CB52-4E6B-A000-C9F7BE13149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bout" sheetId="1" r:id="rId1"/>
    <sheet name="CDR potential" sheetId="7" r:id="rId2"/>
    <sheet name="Data" sheetId="2" r:id="rId3"/>
    <sheet name="DACD-potential" sheetId="3" r:id="rId4"/>
    <sheet name="DACD-energyintensity" sheetId="5" r:id="rId5"/>
    <sheet name="DACD-cap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  <c r="C34" i="2"/>
  <c r="C35" i="2"/>
  <c r="B35" i="2"/>
  <c r="B34" i="2"/>
  <c r="Z2" i="3" l="1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Y2" i="3" a="1"/>
  <c r="Y2" i="3" s="1"/>
  <c r="P2" i="3" a="1"/>
  <c r="P2" i="3" s="1"/>
  <c r="Q2" i="3" a="1"/>
  <c r="Q2" i="3" s="1"/>
  <c r="R2" i="3" a="1"/>
  <c r="R2" i="3" s="1"/>
  <c r="S2" i="3" a="1"/>
  <c r="S2" i="3"/>
  <c r="T2" i="3" a="1"/>
  <c r="T2" i="3" s="1"/>
  <c r="U2" i="3" a="1"/>
  <c r="U2" i="3" s="1"/>
  <c r="V2" i="3" a="1"/>
  <c r="V2" i="3" s="1"/>
  <c r="W2" i="3" a="1"/>
  <c r="W2" i="3" s="1"/>
  <c r="X2" i="3" a="1"/>
  <c r="X2" i="3" s="1"/>
  <c r="O2" i="3" a="1"/>
  <c r="O2" i="3" s="1"/>
  <c r="C2" i="3" a="1"/>
  <c r="C2" i="3" s="1"/>
  <c r="D2" i="3" a="1"/>
  <c r="D2" i="3" s="1"/>
  <c r="E2" i="3" a="1"/>
  <c r="E2" i="3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/>
  <c r="L2" i="3" a="1"/>
  <c r="L2" i="3" s="1"/>
  <c r="M2" i="3" a="1"/>
  <c r="M2" i="3" s="1"/>
  <c r="N2" i="3" a="1"/>
  <c r="N2" i="3" s="1"/>
  <c r="B2" i="3" a="1"/>
  <c r="B2" i="3" s="1"/>
  <c r="E17" i="7"/>
  <c r="D17" i="7"/>
  <c r="B6" i="7"/>
  <c r="B7" i="7"/>
  <c r="D3" i="5" l="1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3" i="5"/>
  <c r="C5" i="5"/>
  <c r="C6" i="5"/>
  <c r="C7" i="5"/>
  <c r="C8" i="5"/>
  <c r="C9" i="5"/>
  <c r="C10" i="5"/>
  <c r="C11" i="5"/>
  <c r="K2" i="5" l="1"/>
  <c r="S2" i="5"/>
  <c r="AA2" i="5"/>
  <c r="AI2" i="5"/>
  <c r="F2" i="5"/>
  <c r="N2" i="5"/>
  <c r="V2" i="5"/>
  <c r="W2" i="5"/>
  <c r="D2" i="5"/>
  <c r="L2" i="5"/>
  <c r="T2" i="5"/>
  <c r="AB2" i="5"/>
  <c r="C2" i="5"/>
  <c r="AD2" i="5"/>
  <c r="G2" i="5"/>
  <c r="AE2" i="5"/>
  <c r="Q2" i="5"/>
  <c r="R2" i="5"/>
  <c r="E2" i="5"/>
  <c r="M2" i="5"/>
  <c r="U2" i="5"/>
  <c r="AC2" i="5"/>
  <c r="O2" i="5"/>
  <c r="Y2" i="5"/>
  <c r="Z2" i="5"/>
  <c r="J2" i="5"/>
  <c r="AH2" i="5"/>
  <c r="H2" i="5"/>
  <c r="P2" i="5"/>
  <c r="X2" i="5"/>
  <c r="AF2" i="5"/>
  <c r="I2" i="5"/>
  <c r="AG2" i="5"/>
  <c r="B2" i="6"/>
  <c r="K4" i="5" l="1"/>
  <c r="S4" i="5"/>
  <c r="AA4" i="5"/>
  <c r="AI4" i="5"/>
  <c r="F4" i="5"/>
  <c r="W4" i="5"/>
  <c r="AH4" i="5"/>
  <c r="D4" i="5"/>
  <c r="L4" i="5"/>
  <c r="T4" i="5"/>
  <c r="AB4" i="5"/>
  <c r="N4" i="5"/>
  <c r="O4" i="5"/>
  <c r="J4" i="5"/>
  <c r="E4" i="5"/>
  <c r="M4" i="5"/>
  <c r="U4" i="5"/>
  <c r="AC4" i="5"/>
  <c r="C4" i="5"/>
  <c r="V4" i="5"/>
  <c r="G4" i="5"/>
  <c r="AD4" i="5"/>
  <c r="AE4" i="5"/>
  <c r="Q4" i="5"/>
  <c r="Z4" i="5"/>
  <c r="H4" i="5"/>
  <c r="P4" i="5"/>
  <c r="X4" i="5"/>
  <c r="AF4" i="5"/>
  <c r="I4" i="5"/>
  <c r="Y4" i="5"/>
  <c r="AG4" i="5"/>
  <c r="R4" i="5"/>
  <c r="D2" i="6"/>
  <c r="L2" i="6"/>
  <c r="T2" i="6"/>
  <c r="AB2" i="6"/>
  <c r="C2" i="6"/>
  <c r="O2" i="6"/>
  <c r="X2" i="6"/>
  <c r="AA2" i="6"/>
  <c r="E2" i="6"/>
  <c r="M2" i="6"/>
  <c r="U2" i="6"/>
  <c r="AC2" i="6"/>
  <c r="AE2" i="6"/>
  <c r="P2" i="6"/>
  <c r="S2" i="6"/>
  <c r="F2" i="6"/>
  <c r="N2" i="6"/>
  <c r="V2" i="6"/>
  <c r="AD2" i="6"/>
  <c r="W2" i="6"/>
  <c r="H2" i="6"/>
  <c r="K2" i="6"/>
  <c r="G2" i="6"/>
  <c r="AF2" i="6"/>
  <c r="I2" i="6"/>
  <c r="Q2" i="6"/>
  <c r="Y2" i="6"/>
  <c r="AG2" i="6"/>
  <c r="J2" i="6"/>
  <c r="R2" i="6"/>
  <c r="Z2" i="6"/>
  <c r="AH2" i="6"/>
  <c r="AI2" i="6"/>
  <c r="B85" i="2"/>
  <c r="B76" i="2"/>
  <c r="C76" i="2"/>
  <c r="D76" i="2"/>
  <c r="E76" i="2"/>
  <c r="F76" i="2"/>
  <c r="G76" i="2"/>
  <c r="H76" i="2"/>
  <c r="C75" i="2"/>
  <c r="C89" i="2" s="1"/>
  <c r="C94" i="2" s="1"/>
  <c r="D75" i="2"/>
  <c r="E75" i="2"/>
  <c r="F75" i="2"/>
  <c r="G75" i="2"/>
  <c r="H75" i="2"/>
  <c r="B75" i="2"/>
  <c r="E90" i="2" l="1"/>
  <c r="E95" i="2" s="1"/>
  <c r="D89" i="2"/>
  <c r="D94" i="2" s="1"/>
  <c r="D90" i="2"/>
  <c r="D95" i="2" s="1"/>
  <c r="B90" i="2"/>
  <c r="B95" i="2" s="1"/>
  <c r="C90" i="2"/>
  <c r="C95" i="2" s="1"/>
  <c r="F89" i="2"/>
  <c r="F94" i="2" s="1"/>
  <c r="E89" i="2"/>
  <c r="E94" i="2" s="1"/>
  <c r="H90" i="2"/>
  <c r="H95" i="2" s="1"/>
  <c r="B89" i="2"/>
  <c r="B94" i="2" s="1"/>
  <c r="G90" i="2"/>
  <c r="G95" i="2" s="1"/>
  <c r="H89" i="2"/>
  <c r="H94" i="2" s="1"/>
  <c r="F90" i="2"/>
  <c r="F95" i="2" s="1"/>
  <c r="G89" i="2"/>
  <c r="G9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<sst xmlns="http://schemas.openxmlformats.org/spreadsheetml/2006/main" count="124" uniqueCount="106">
  <si>
    <t>Sources:</t>
  </si>
  <si>
    <t>High</t>
  </si>
  <si>
    <t>Low</t>
  </si>
  <si>
    <t>Floor</t>
  </si>
  <si>
    <t>DAC1</t>
  </si>
  <si>
    <t>DAC2</t>
  </si>
  <si>
    <t>$/ton CO2</t>
  </si>
  <si>
    <t>Capital Cost per Ton CO2 Captured (amortized over lifetime of equipment)</t>
  </si>
  <si>
    <t>Electricity Required per Ton CO2 Captured</t>
  </si>
  <si>
    <t>GJ/ton CO2</t>
  </si>
  <si>
    <t>Heat Input Required per Ton CO2 Captured</t>
  </si>
  <si>
    <t>DAC2 = amine-based technology, less mature, can be small modular units, can accept waste heat (temp 85-120C)</t>
  </si>
  <si>
    <t>DAC1 = hydroxide sorbent-based technology, most mature technology, used for large-scale plants, requires high heat (&gt;800C)</t>
  </si>
  <si>
    <t>DAC Technologies Considered</t>
  </si>
  <si>
    <t>Realmonte et al.</t>
  </si>
  <si>
    <t>https://www.nature.com/articles/s41467-019-10842-5</t>
  </si>
  <si>
    <t>An inter-model assessment of the role of direct air capture in deep mitigation pathways</t>
  </si>
  <si>
    <t>Table 2</t>
  </si>
  <si>
    <t>https://static-content.springer.com/esm/art%3A10.1038%2Fs41467-019-10842-5/MediaObjects/41467_2019_10842_MOESM1_ESM.pdf</t>
  </si>
  <si>
    <t>Supplementary materials, Fig 3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</si>
  <si>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</si>
  <si>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</si>
  <si>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</si>
  <si>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</si>
  <si>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According to the source paper, DAC1 heat is provided by natural gas, and DAC2 heat is provided by waste heat.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</si>
  <si>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</si>
  <si>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</si>
  <si>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</si>
  <si>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</si>
  <si>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</si>
  <si>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</si>
  <si>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</si>
  <si>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</si>
  <si>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</si>
  <si>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</si>
  <si>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</si>
  <si>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</si>
  <si>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</si>
  <si>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</si>
  <si>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World GDP</t>
  </si>
  <si>
    <t>trillion USD</t>
  </si>
  <si>
    <t>trillion UDS</t>
  </si>
  <si>
    <t>US GDP share</t>
  </si>
  <si>
    <t>Global DAC Potential</t>
  </si>
  <si>
    <t>U.S. DAC potential</t>
  </si>
  <si>
    <t>Converting to metric tons:</t>
  </si>
  <si>
    <t>DAC1 (t/yr)</t>
  </si>
  <si>
    <t>DAC2 (t/yr)</t>
  </si>
  <si>
    <t>metric tons/yr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</si>
  <si>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</si>
  <si>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</si>
  <si>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Electricity and Heat Intensity, Costs</t>
  </si>
  <si>
    <t>low intensity or cost values.  Therefore, we take the high values as constant over the period 2046-2050, when deployment</t>
  </si>
  <si>
    <t>is just barely beginning.</t>
  </si>
  <si>
    <t>BTU/GJ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</si>
  <si>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</si>
  <si>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</si>
  <si>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</si>
  <si>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</si>
  <si>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</si>
  <si>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</si>
  <si>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</si>
  <si>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</si>
  <si>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</si>
  <si>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</si>
  <si>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</si>
  <si>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</si>
  <si>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</si>
  <si>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</si>
  <si>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</si>
  <si>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DACD Direct Air Capture Potential</t>
  </si>
  <si>
    <t>DACD Direct Air Capture Energy Intensity</t>
  </si>
  <si>
    <t>In this variable, we use BTU for all energy sources, including electricity.  This is a strict unit conversion, not a heat rate.</t>
  </si>
  <si>
    <t>The paper indicates these costs include equipment, maintenance, and labor.  Energy costs are not included.</t>
  </si>
  <si>
    <t>DACD Direct Air Capture Amortized CapEx and OM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</si>
  <si>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</si>
  <si>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</si>
  <si>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</si>
  <si>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US Department of State</t>
  </si>
  <si>
    <t>The Long-Term Strategy of the United States: Pathways to Net-Zero Greenhouse Gas Emissions by 2050</t>
  </si>
  <si>
    <t>https://www.whitehouse.gov/wp-content/uploads/2021/10/US-Long-Term-Strategy.pdf</t>
  </si>
  <si>
    <t>Figure 17</t>
  </si>
  <si>
    <t>pixels per 1.25 Gt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</si>
  <si>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</si>
  <si>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</si>
  <si>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</si>
  <si>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</si>
  <si>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</si>
  <si>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</si>
  <si>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</si>
  <si>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</si>
  <si>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Energy Intensity and CapEx Data</t>
  </si>
  <si>
    <t xml:space="preserve">We use the US Long-Term Strategy to project DAC potential and a </t>
  </si>
  <si>
    <t xml:space="preserve">separate source for energy intensity and CapEx calculations. </t>
  </si>
  <si>
    <t>pixels to upper range, 2050</t>
  </si>
  <si>
    <t>pixels to upper range, 2030</t>
  </si>
  <si>
    <t>pixels to upper range, 2040</t>
  </si>
  <si>
    <t>2040 potential (Gt)</t>
  </si>
  <si>
    <t>potential</t>
  </si>
  <si>
    <t>see: https://www.wri.org/insights/direct-air-capture-resource-considerations-and-costs-carbon-removal, Status of the Leading DAC Companies.</t>
  </si>
  <si>
    <t>However, the largest currently operating DAC facilities use solid sorbent systems and utilize non-fossil resources at low heat (80-120 C),</t>
  </si>
  <si>
    <t>Therefore, we take the heat input specified for DAC1 plants and convert to the amount of electricity needed</t>
  </si>
  <si>
    <t>if supplied by a heat pump.</t>
  </si>
  <si>
    <t>Percent Reduction in Fuel Use with Heat Pump</t>
  </si>
  <si>
    <t>Source: indst/PIFURfE</t>
  </si>
  <si>
    <t>Heat Input Required per Ton CO2 Captured, Converted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</si>
</sst>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66" fontId="0" fillId="0" borderId="0" xfId="0" applyNumberFormat="1"/>
    <xf numFmtId="0" fontId="1" fillId="0" borderId="0" xfId="0" applyFont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69850</xdr:rowOff>
    </xdr:from>
    <xdr:to>
      <xdr:col>9</xdr:col>
      <xdr:colOff>431800</xdr:colOff>
      <xdr:row>13</xdr:row>
      <xdr:rowOff>39843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C0E2F-CA4E-E532-7415-0FCBA5E2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69850"/>
          <a:ext cx="3676650" cy="2916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8412</xdr:rowOff>
    </xdr:from>
    <xdr:to>
      <xdr:col>4</xdr:col>
      <xdr:colOff>265044</xdr:colOff>
      <xdr:row>58</xdr:row>
      <xdr:rowOff>146525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7608"/>
          <a:ext cx="5002696" cy="3414851"/>
        </a:xfrm>
        <a:prstGeom prst="rect">
          <a:avLst/>
        </a:prstGeom>
      </xdr:spPr>
    </xdr:pic>
    <xdr:clientData/>
  </xdr:twoCellAnchor>
  <xdr:twoCellAnchor editAs="oneCell">
    <xdr:from>
      <xdr:col>5</xdr:col>
      <xdr:colOff>86001</xdr:colOff>
      <xdr:row>40</xdr:row>
      <xdr:rowOff>87934</xdr:rowOff>
    </xdr:from>
    <xdr:to>
      <xdr:col>6</xdr:col>
      <xdr:colOff>61843</xdr:colOff>
      <xdr:row>43</xdr:row>
      <xdr:rowOff>46420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066" y="7567130"/>
          <a:ext cx="782430" cy="5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-content.springer.com/esm/art%3A10.1038%2Fs41467-019-10842-5/MediaObjects/41467_2019_10842_MOESM1_ESM.pdf" TargetMode="External"/><Relationship Id="rId1" Type="http://schemas.openxmlformats.org/officeDocument/2006/relationships/hyperlink" Target="https://www.nature.com/articles/s41467-019-10842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8" sqref="B18"/>
    </sheetView>
  </sheetViews>
  <sheetFormatPr defaultRowHeight="15" x14ac:dyDescent="0.25"/>
  <cols>
    <col min="1" max="1" width="11.140625" customWidth="1"/>
    <col min="2" max="2" width="47.140625" customWidth="1"/>
  </cols>
  <sheetData>
    <row r="1" spans="1:2" x14ac:dyDescent="0.25">
      <c r="A1" s="1" t="s">
        <v>70</v>
      </c>
    </row>
    <row r="2" spans="1:2" x14ac:dyDescent="0.25">
      <c r="A2" s="1" t="s">
        <v>71</v>
      </c>
    </row>
    <row r="3" spans="1:2" x14ac:dyDescent="0.25">
      <c r="A3" s="1" t="s">
        <v>74</v>
      </c>
    </row>
    <row r="5" spans="1:2" x14ac:dyDescent="0.25">
      <c r="A5" s="1" t="s">
        <v>0</v>
      </c>
      <c r="B5" s="4" t="s">
        <v>90</v>
      </c>
    </row>
    <row r="6" spans="1:2" x14ac:dyDescent="0.25">
      <c r="B6" t="s">
        <v>78</v>
      </c>
    </row>
    <row r="7" spans="1:2" x14ac:dyDescent="0.25">
      <c r="B7" s="6">
        <v>2021</v>
      </c>
    </row>
    <row r="8" spans="1:2" ht="45" x14ac:dyDescent="0.25">
      <c r="B8" s="15" t="s">
        <v>79</v>
      </c>
    </row>
    <row r="9" spans="1:2" x14ac:dyDescent="0.25">
      <c r="B9" s="5" t="s">
        <v>80</v>
      </c>
    </row>
    <row r="10" spans="1:2" x14ac:dyDescent="0.25">
      <c r="B10" t="s">
        <v>81</v>
      </c>
    </row>
    <row r="12" spans="1:2" x14ac:dyDescent="0.25">
      <c r="B12" s="4" t="s">
        <v>91</v>
      </c>
    </row>
    <row r="13" spans="1:2" x14ac:dyDescent="0.25">
      <c r="B13" t="s">
        <v>14</v>
      </c>
    </row>
    <row r="14" spans="1:2" x14ac:dyDescent="0.25">
      <c r="B14" s="6">
        <v>2019</v>
      </c>
    </row>
    <row r="15" spans="1:2" x14ac:dyDescent="0.25">
      <c r="B15" t="s">
        <v>16</v>
      </c>
    </row>
    <row r="16" spans="1:2" x14ac:dyDescent="0.25">
      <c r="B16" s="5" t="s">
        <v>15</v>
      </c>
    </row>
    <row r="17" spans="1:2" x14ac:dyDescent="0.25">
      <c r="B17" t="s">
        <v>17</v>
      </c>
    </row>
    <row r="18" spans="1:2" x14ac:dyDescent="0.25">
      <c r="B18" s="5" t="s">
        <v>18</v>
      </c>
    </row>
    <row r="19" spans="1:2" x14ac:dyDescent="0.25">
      <c r="B19" t="s">
        <v>19</v>
      </c>
    </row>
    <row r="21" spans="1:2" x14ac:dyDescent="0.25">
      <c r="A21" s="1" t="s">
        <v>58</v>
      </c>
    </row>
    <row r="22" spans="1:2" x14ac:dyDescent="0.25">
      <c r="A22" t="s">
        <v>92</v>
      </c>
    </row>
    <row r="23" spans="1:2" x14ac:dyDescent="0.25">
      <c r="A23" t="s">
        <v>93</v>
      </c>
    </row>
    <row r="25" spans="1:2" x14ac:dyDescent="0.25">
      <c r="A25" s="1" t="s">
        <v>77</v>
      </c>
    </row>
    <row r="26" spans="1:2" x14ac:dyDescent="0.25">
      <c r="A26" t="s">
        <v>75</v>
      </c>
    </row>
    <row r="27" spans="1:2" x14ac:dyDescent="0.25">
      <c r="A27" t="s">
        <v>76</v>
      </c>
    </row>
  </sheetData>
  <hyperlinks>
    <hyperlink ref="B16" r:id="rId1" xr:uid="{1B7B203B-1F27-4F66-8D85-059A5F09A136}"/>
    <hyperlink ref="B18" r:id="rId2" xr:uid="{1148D792-FF18-4C25-9D22-BDCFE3F349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20.28515625" customWidth="1"/>
    <col min="4" max="5" width="11.85546875" bestFit="1" customWidth="1"/>
  </cols>
  <sheetData>
    <row r="1" spans="1:5" x14ac:dyDescent="0.25">
      <c r="A1" t="s">
        <v>82</v>
      </c>
      <c r="B1">
        <v>56</v>
      </c>
    </row>
    <row r="2" spans="1:5" ht="30" x14ac:dyDescent="0.25">
      <c r="A2" s="15" t="s">
        <v>95</v>
      </c>
      <c r="B2">
        <v>0</v>
      </c>
    </row>
    <row r="3" spans="1:5" ht="30" x14ac:dyDescent="0.25">
      <c r="A3" s="15" t="s">
        <v>96</v>
      </c>
      <c r="B3">
        <v>4</v>
      </c>
    </row>
    <row r="4" spans="1:5" ht="30" x14ac:dyDescent="0.25">
      <c r="A4" s="15" t="s">
        <v>94</v>
      </c>
      <c r="B4">
        <v>16</v>
      </c>
    </row>
    <row r="6" spans="1:5" x14ac:dyDescent="0.25">
      <c r="A6" s="15" t="s">
        <v>97</v>
      </c>
      <c r="B6">
        <f>B3/B1*1.25</f>
        <v>8.9285714285714274E-2</v>
      </c>
    </row>
    <row r="7" spans="1:5" x14ac:dyDescent="0.25">
      <c r="A7" t="s">
        <v>83</v>
      </c>
      <c r="B7">
        <f>B4/B1*1.25</f>
        <v>0.3571428571428571</v>
      </c>
    </row>
    <row r="9" spans="1:5" x14ac:dyDescent="0.25">
      <c r="A9" t="s">
        <v>84</v>
      </c>
    </row>
    <row r="10" spans="1:5" x14ac:dyDescent="0.25">
      <c r="A10" t="s">
        <v>85</v>
      </c>
    </row>
    <row r="11" spans="1:5" x14ac:dyDescent="0.25">
      <c r="A11" t="s">
        <v>86</v>
      </c>
    </row>
    <row r="12" spans="1:5" x14ac:dyDescent="0.25">
      <c r="A12" t="s">
        <v>87</v>
      </c>
    </row>
    <row r="13" spans="1:5" x14ac:dyDescent="0.25">
      <c r="A13" t="s">
        <v>88</v>
      </c>
    </row>
    <row r="14" spans="1:5" x14ac:dyDescent="0.25">
      <c r="A14" t="s">
        <v>89</v>
      </c>
    </row>
    <row r="16" spans="1:5" x14ac:dyDescent="0.25">
      <c r="B16">
        <v>2020</v>
      </c>
      <c r="C16">
        <v>2029</v>
      </c>
      <c r="D16">
        <v>2040</v>
      </c>
      <c r="E16">
        <v>2050</v>
      </c>
    </row>
    <row r="17" spans="1:5" x14ac:dyDescent="0.25">
      <c r="A17" t="s">
        <v>98</v>
      </c>
      <c r="B17">
        <v>0</v>
      </c>
      <c r="C17">
        <v>0</v>
      </c>
      <c r="D17">
        <f>B6*10^9</f>
        <v>89285714.285714269</v>
      </c>
      <c r="E17">
        <f>B7*10^9</f>
        <v>357142857.14285707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39" zoomScale="115" zoomScaleNormal="115" workbookViewId="0">
      <selection activeCell="A36" sqref="A36:XFD38"/>
    </sheetView>
  </sheetViews>
  <sheetFormatPr defaultRowHeight="15" x14ac:dyDescent="0.25"/>
  <cols>
    <col min="1" max="1" width="33.28515625" customWidth="1"/>
    <col min="2" max="8" width="11.42578125" customWidth="1"/>
  </cols>
  <sheetData>
    <row r="1" spans="1:7" x14ac:dyDescent="0.25">
      <c r="A1" s="1" t="s">
        <v>13</v>
      </c>
    </row>
    <row r="2" spans="1:7" x14ac:dyDescent="0.25">
      <c r="A2" t="s">
        <v>12</v>
      </c>
    </row>
    <row r="3" spans="1:7" x14ac:dyDescent="0.25">
      <c r="A3" t="s">
        <v>11</v>
      </c>
    </row>
    <row r="5" spans="1:7" x14ac:dyDescent="0.25">
      <c r="A5" t="s">
        <v>24</v>
      </c>
    </row>
    <row r="6" spans="1:7" x14ac:dyDescent="0.25">
      <c r="A6" t="s">
        <v>100</v>
      </c>
    </row>
    <row r="7" spans="1:7" x14ac:dyDescent="0.25">
      <c r="A7" t="s">
        <v>99</v>
      </c>
    </row>
    <row r="8" spans="1:7" x14ac:dyDescent="0.25">
      <c r="A8" t="s">
        <v>101</v>
      </c>
    </row>
    <row r="9" spans="1:7" x14ac:dyDescent="0.25">
      <c r="A9" t="s">
        <v>102</v>
      </c>
    </row>
    <row r="11" spans="1:7" x14ac:dyDescent="0.25">
      <c r="A11" s="1" t="s">
        <v>7</v>
      </c>
    </row>
    <row r="12" spans="1:7" x14ac:dyDescent="0.25">
      <c r="A12" s="13" t="s">
        <v>73</v>
      </c>
      <c r="B12" s="14"/>
      <c r="C12" s="14"/>
      <c r="D12" s="14"/>
      <c r="E12" s="14"/>
      <c r="F12" s="14"/>
      <c r="G12" s="14"/>
    </row>
    <row r="13" spans="1:7" x14ac:dyDescent="0.25">
      <c r="A13" s="2" t="s">
        <v>6</v>
      </c>
      <c r="B13" s="3" t="s">
        <v>4</v>
      </c>
      <c r="C13" s="3" t="s">
        <v>5</v>
      </c>
    </row>
    <row r="14" spans="1:7" x14ac:dyDescent="0.25">
      <c r="A14" s="1" t="s">
        <v>1</v>
      </c>
      <c r="B14">
        <v>300</v>
      </c>
      <c r="C14">
        <v>350</v>
      </c>
    </row>
    <row r="15" spans="1:7" x14ac:dyDescent="0.25">
      <c r="A15" s="1" t="s">
        <v>2</v>
      </c>
      <c r="B15">
        <v>180</v>
      </c>
      <c r="C15">
        <v>200</v>
      </c>
    </row>
    <row r="16" spans="1:7" x14ac:dyDescent="0.25">
      <c r="A16" s="1" t="s">
        <v>3</v>
      </c>
      <c r="B16">
        <v>100</v>
      </c>
      <c r="C16">
        <v>50</v>
      </c>
    </row>
    <row r="18" spans="1:4" x14ac:dyDescent="0.25">
      <c r="A18" s="1" t="s">
        <v>8</v>
      </c>
    </row>
    <row r="19" spans="1:4" x14ac:dyDescent="0.25">
      <c r="A19" s="2" t="s">
        <v>9</v>
      </c>
      <c r="B19" s="3" t="s">
        <v>4</v>
      </c>
      <c r="C19" s="3" t="s">
        <v>5</v>
      </c>
    </row>
    <row r="20" spans="1:4" x14ac:dyDescent="0.25">
      <c r="A20" s="1" t="s">
        <v>1</v>
      </c>
      <c r="B20">
        <v>1.8</v>
      </c>
      <c r="C20">
        <v>1.1000000000000001</v>
      </c>
    </row>
    <row r="21" spans="1:4" x14ac:dyDescent="0.25">
      <c r="A21" s="1" t="s">
        <v>2</v>
      </c>
      <c r="B21">
        <v>1.3</v>
      </c>
      <c r="C21">
        <v>0.6</v>
      </c>
    </row>
    <row r="22" spans="1:4" x14ac:dyDescent="0.25">
      <c r="A22" s="1" t="s">
        <v>3</v>
      </c>
    </row>
    <row r="24" spans="1:4" x14ac:dyDescent="0.25">
      <c r="A24" s="1" t="s">
        <v>10</v>
      </c>
    </row>
    <row r="25" spans="1:4" x14ac:dyDescent="0.25">
      <c r="A25" s="2" t="s">
        <v>9</v>
      </c>
      <c r="B25" s="3" t="s">
        <v>4</v>
      </c>
      <c r="C25" s="3" t="s">
        <v>5</v>
      </c>
    </row>
    <row r="26" spans="1:4" x14ac:dyDescent="0.25">
      <c r="A26" s="1" t="s">
        <v>1</v>
      </c>
      <c r="B26">
        <v>8.1</v>
      </c>
      <c r="C26">
        <v>7.2</v>
      </c>
    </row>
    <row r="27" spans="1:4" x14ac:dyDescent="0.25">
      <c r="A27" s="1" t="s">
        <v>2</v>
      </c>
      <c r="B27">
        <v>5.3</v>
      </c>
      <c r="C27">
        <v>4.4000000000000004</v>
      </c>
    </row>
    <row r="28" spans="1:4" x14ac:dyDescent="0.25">
      <c r="A28" s="1" t="s">
        <v>3</v>
      </c>
    </row>
    <row r="29" spans="1:4" x14ac:dyDescent="0.25">
      <c r="A29" s="1"/>
    </row>
    <row r="30" spans="1:4" ht="30" x14ac:dyDescent="0.25">
      <c r="A30" s="17" t="s">
        <v>103</v>
      </c>
      <c r="B30" s="18">
        <v>0.67</v>
      </c>
      <c r="D30" t="s">
        <v>104</v>
      </c>
    </row>
    <row r="31" spans="1:4" x14ac:dyDescent="0.25">
      <c r="A31" s="1"/>
    </row>
    <row r="32" spans="1:4" x14ac:dyDescent="0.25">
      <c r="A32" s="1" t="s">
        <v>105</v>
      </c>
    </row>
    <row r="33" spans="1:3" x14ac:dyDescent="0.25">
      <c r="A33" s="2" t="s">
        <v>9</v>
      </c>
      <c r="B33" s="3" t="s">
        <v>4</v>
      </c>
      <c r="C33" s="3" t="s">
        <v>5</v>
      </c>
    </row>
    <row r="34" spans="1:3" x14ac:dyDescent="0.25">
      <c r="A34" s="1" t="s">
        <v>1</v>
      </c>
      <c r="B34" s="7">
        <f>B26*(1-$B$30)</f>
        <v>2.6729999999999996</v>
      </c>
      <c r="C34" s="7">
        <f>C26*(1-$B$30)</f>
        <v>2.3759999999999999</v>
      </c>
    </row>
    <row r="35" spans="1:3" x14ac:dyDescent="0.25">
      <c r="A35" s="1" t="s">
        <v>2</v>
      </c>
      <c r="B35" s="7">
        <f>B27*(1-$B$30)</f>
        <v>1.7489999999999997</v>
      </c>
      <c r="C35" s="7">
        <f>C27*(1-$B$30)</f>
        <v>1.452</v>
      </c>
    </row>
    <row r="37" spans="1:3" x14ac:dyDescent="0.25">
      <c r="A37" s="1" t="s">
        <v>20</v>
      </c>
    </row>
    <row r="38" spans="1:3" x14ac:dyDescent="0.25">
      <c r="A38" t="s">
        <v>21</v>
      </c>
    </row>
    <row r="39" spans="1:3" x14ac:dyDescent="0.25">
      <c r="A39" t="s">
        <v>22</v>
      </c>
    </row>
    <row r="40" spans="1:3" x14ac:dyDescent="0.25">
      <c r="A40" t="s">
        <v>23</v>
      </c>
    </row>
    <row r="62" spans="1:8" x14ac:dyDescent="0.25">
      <c r="A62" s="4" t="s">
        <v>43</v>
      </c>
      <c r="B62" s="9"/>
      <c r="C62" s="9"/>
      <c r="D62" s="9"/>
      <c r="E62" s="9"/>
      <c r="F62" s="9"/>
      <c r="G62" s="9"/>
      <c r="H62" s="9"/>
    </row>
    <row r="63" spans="1:8" x14ac:dyDescent="0.25">
      <c r="A63" t="s">
        <v>25</v>
      </c>
    </row>
    <row r="64" spans="1:8" x14ac:dyDescent="0.25">
      <c r="A64" t="s">
        <v>26</v>
      </c>
    </row>
    <row r="65" spans="1:8" x14ac:dyDescent="0.25">
      <c r="A65" t="s">
        <v>27</v>
      </c>
    </row>
    <row r="66" spans="1:8" x14ac:dyDescent="0.25">
      <c r="A66" t="s">
        <v>28</v>
      </c>
    </row>
    <row r="68" spans="1:8" x14ac:dyDescent="0.25">
      <c r="B68">
        <v>2045</v>
      </c>
      <c r="C68">
        <v>2050</v>
      </c>
      <c r="D68">
        <v>2060</v>
      </c>
      <c r="E68">
        <v>2070</v>
      </c>
      <c r="F68">
        <v>2080</v>
      </c>
      <c r="G68">
        <v>2090</v>
      </c>
      <c r="H68">
        <v>2100</v>
      </c>
    </row>
    <row r="69" spans="1:8" x14ac:dyDescent="0.25">
      <c r="A69" t="s">
        <v>29</v>
      </c>
      <c r="B69">
        <v>0</v>
      </c>
      <c r="C69">
        <v>5</v>
      </c>
      <c r="D69">
        <v>20</v>
      </c>
      <c r="E69">
        <v>122</v>
      </c>
      <c r="F69">
        <v>388</v>
      </c>
      <c r="G69">
        <v>384</v>
      </c>
      <c r="H69">
        <v>379</v>
      </c>
    </row>
    <row r="70" spans="1:8" x14ac:dyDescent="0.25">
      <c r="A70" t="s">
        <v>30</v>
      </c>
      <c r="B70">
        <v>0</v>
      </c>
      <c r="C70">
        <v>0</v>
      </c>
      <c r="D70">
        <v>0</v>
      </c>
      <c r="E70">
        <v>5</v>
      </c>
      <c r="F70">
        <v>30</v>
      </c>
      <c r="G70">
        <v>35</v>
      </c>
      <c r="H70">
        <v>40</v>
      </c>
    </row>
    <row r="72" spans="1:8" x14ac:dyDescent="0.25">
      <c r="A72" t="s">
        <v>31</v>
      </c>
      <c r="B72">
        <v>420</v>
      </c>
    </row>
    <row r="74" spans="1:8" x14ac:dyDescent="0.25">
      <c r="B74">
        <v>2045</v>
      </c>
      <c r="C74">
        <v>2050</v>
      </c>
      <c r="D74">
        <v>2060</v>
      </c>
      <c r="E74">
        <v>2070</v>
      </c>
      <c r="F74">
        <v>2080</v>
      </c>
      <c r="G74">
        <v>2090</v>
      </c>
      <c r="H74">
        <v>2100</v>
      </c>
    </row>
    <row r="75" spans="1:8" x14ac:dyDescent="0.25">
      <c r="A75" t="s">
        <v>32</v>
      </c>
      <c r="B75">
        <f>B69/$B$72*30</f>
        <v>0</v>
      </c>
      <c r="C75" s="7">
        <f t="shared" ref="C75:H76" si="0">C69/$B$72*30</f>
        <v>0.3571428571428571</v>
      </c>
      <c r="D75" s="7">
        <f t="shared" si="0"/>
        <v>1.4285714285714284</v>
      </c>
      <c r="E75" s="7">
        <f t="shared" si="0"/>
        <v>8.7142857142857153</v>
      </c>
      <c r="F75" s="7">
        <f t="shared" si="0"/>
        <v>27.714285714285715</v>
      </c>
      <c r="G75" s="7">
        <f t="shared" si="0"/>
        <v>27.428571428571427</v>
      </c>
      <c r="H75" s="7">
        <f t="shared" si="0"/>
        <v>27.071428571428573</v>
      </c>
    </row>
    <row r="76" spans="1:8" x14ac:dyDescent="0.25">
      <c r="A76" t="s">
        <v>33</v>
      </c>
      <c r="B76">
        <f>B70/$B$72*30</f>
        <v>0</v>
      </c>
      <c r="C76">
        <f t="shared" si="0"/>
        <v>0</v>
      </c>
      <c r="D76">
        <f t="shared" si="0"/>
        <v>0</v>
      </c>
      <c r="E76" s="7">
        <f t="shared" si="0"/>
        <v>0.3571428571428571</v>
      </c>
      <c r="F76" s="7">
        <f t="shared" si="0"/>
        <v>2.1428571428571428</v>
      </c>
      <c r="G76" s="7">
        <f t="shared" si="0"/>
        <v>2.5</v>
      </c>
      <c r="H76" s="7">
        <f t="shared" si="0"/>
        <v>2.8571428571428568</v>
      </c>
    </row>
    <row r="78" spans="1:8" x14ac:dyDescent="0.25">
      <c r="A78" s="1" t="s">
        <v>34</v>
      </c>
    </row>
    <row r="79" spans="1:8" x14ac:dyDescent="0.25">
      <c r="A79" t="s">
        <v>35</v>
      </c>
    </row>
    <row r="80" spans="1:8" x14ac:dyDescent="0.25">
      <c r="A80" t="s">
        <v>36</v>
      </c>
    </row>
    <row r="81" spans="1:8" x14ac:dyDescent="0.25">
      <c r="A81" t="s">
        <v>37</v>
      </c>
    </row>
    <row r="83" spans="1:8" x14ac:dyDescent="0.25">
      <c r="A83" t="s">
        <v>38</v>
      </c>
      <c r="B83">
        <v>19.39</v>
      </c>
      <c r="C83" t="s">
        <v>40</v>
      </c>
      <c r="D83">
        <v>2017</v>
      </c>
    </row>
    <row r="84" spans="1:8" x14ac:dyDescent="0.25">
      <c r="A84" t="s">
        <v>39</v>
      </c>
      <c r="B84">
        <v>80</v>
      </c>
      <c r="C84" t="s">
        <v>41</v>
      </c>
      <c r="D84">
        <v>2017</v>
      </c>
    </row>
    <row r="85" spans="1:8" x14ac:dyDescent="0.25">
      <c r="A85" t="s">
        <v>42</v>
      </c>
      <c r="B85" s="8">
        <f>B83/B84</f>
        <v>0.24237500000000001</v>
      </c>
    </row>
    <row r="87" spans="1:8" x14ac:dyDescent="0.25">
      <c r="A87" s="4" t="s">
        <v>44</v>
      </c>
      <c r="B87" s="9"/>
      <c r="C87" s="9"/>
      <c r="D87" s="9"/>
      <c r="E87" s="9"/>
      <c r="F87" s="9"/>
      <c r="G87" s="9"/>
      <c r="H87" s="9"/>
    </row>
    <row r="88" spans="1:8" x14ac:dyDescent="0.25">
      <c r="B88">
        <v>2045</v>
      </c>
      <c r="C88">
        <v>2050</v>
      </c>
      <c r="D88">
        <v>2060</v>
      </c>
      <c r="E88">
        <v>2070</v>
      </c>
      <c r="F88">
        <v>2080</v>
      </c>
      <c r="G88">
        <v>2090</v>
      </c>
      <c r="H88">
        <v>2100</v>
      </c>
    </row>
    <row r="89" spans="1:8" x14ac:dyDescent="0.25">
      <c r="A89" t="s">
        <v>32</v>
      </c>
      <c r="B89">
        <f>B75*$B$85</f>
        <v>0</v>
      </c>
      <c r="C89" s="7">
        <f t="shared" ref="C89:H90" si="1">C75*$B$85</f>
        <v>8.6562499999999987E-2</v>
      </c>
      <c r="D89" s="7">
        <f t="shared" si="1"/>
        <v>0.34624999999999995</v>
      </c>
      <c r="E89" s="7">
        <f t="shared" si="1"/>
        <v>2.1121250000000003</v>
      </c>
      <c r="F89" s="7">
        <f t="shared" si="1"/>
        <v>6.7172500000000008</v>
      </c>
      <c r="G89" s="7">
        <f t="shared" si="1"/>
        <v>6.6479999999999997</v>
      </c>
      <c r="H89" s="7">
        <f t="shared" si="1"/>
        <v>6.5614375000000003</v>
      </c>
    </row>
    <row r="90" spans="1:8" x14ac:dyDescent="0.25">
      <c r="A90" t="s">
        <v>33</v>
      </c>
      <c r="B90">
        <f>B76*$B$85</f>
        <v>0</v>
      </c>
      <c r="C90">
        <f t="shared" si="1"/>
        <v>0</v>
      </c>
      <c r="D90">
        <f t="shared" si="1"/>
        <v>0</v>
      </c>
      <c r="E90" s="7">
        <f t="shared" si="1"/>
        <v>8.6562499999999987E-2</v>
      </c>
      <c r="F90" s="7">
        <f t="shared" si="1"/>
        <v>0.51937500000000003</v>
      </c>
      <c r="G90" s="7">
        <f t="shared" si="1"/>
        <v>0.60593750000000002</v>
      </c>
      <c r="H90" s="7">
        <f t="shared" si="1"/>
        <v>0.69249999999999989</v>
      </c>
    </row>
    <row r="92" spans="1:8" x14ac:dyDescent="0.25">
      <c r="A92" t="s">
        <v>45</v>
      </c>
    </row>
    <row r="93" spans="1:8" x14ac:dyDescent="0.25">
      <c r="B93">
        <v>2045</v>
      </c>
      <c r="C93">
        <v>2050</v>
      </c>
      <c r="D93">
        <v>2060</v>
      </c>
      <c r="E93">
        <v>2070</v>
      </c>
      <c r="F93">
        <v>2080</v>
      </c>
      <c r="G93">
        <v>2090</v>
      </c>
      <c r="H93">
        <v>2100</v>
      </c>
    </row>
    <row r="94" spans="1:8" x14ac:dyDescent="0.25">
      <c r="A94" t="s">
        <v>46</v>
      </c>
      <c r="B94" s="10">
        <f>B89*10^9</f>
        <v>0</v>
      </c>
      <c r="C94" s="11">
        <f t="shared" ref="C94:H95" si="2">C89*10^9</f>
        <v>86562499.999999985</v>
      </c>
      <c r="D94" s="11">
        <f t="shared" si="2"/>
        <v>346249999.99999994</v>
      </c>
      <c r="E94" s="11">
        <f t="shared" si="2"/>
        <v>2112125000.0000002</v>
      </c>
      <c r="F94" s="11">
        <f t="shared" si="2"/>
        <v>6717250000.000001</v>
      </c>
      <c r="G94" s="11">
        <f t="shared" si="2"/>
        <v>6648000000</v>
      </c>
      <c r="H94" s="11">
        <f t="shared" si="2"/>
        <v>6561437500</v>
      </c>
    </row>
    <row r="95" spans="1:8" x14ac:dyDescent="0.25">
      <c r="A95" t="s">
        <v>47</v>
      </c>
      <c r="B95" s="10">
        <f>B90*10^9</f>
        <v>0</v>
      </c>
      <c r="C95" s="10">
        <f t="shared" si="2"/>
        <v>0</v>
      </c>
      <c r="D95" s="10">
        <f t="shared" si="2"/>
        <v>0</v>
      </c>
      <c r="E95" s="11">
        <f t="shared" si="2"/>
        <v>86562499.999999985</v>
      </c>
      <c r="F95" s="11">
        <f t="shared" si="2"/>
        <v>519375000.00000006</v>
      </c>
      <c r="G95" s="11">
        <f t="shared" si="2"/>
        <v>605937500</v>
      </c>
      <c r="H95" s="11">
        <f t="shared" si="2"/>
        <v>692499999.99999988</v>
      </c>
    </row>
    <row r="97" spans="1:2" x14ac:dyDescent="0.25">
      <c r="A97" s="4" t="s">
        <v>51</v>
      </c>
    </row>
    <row r="98" spans="1:2" x14ac:dyDescent="0.25">
      <c r="A98" t="s">
        <v>49</v>
      </c>
    </row>
    <row r="99" spans="1:2" x14ac:dyDescent="0.25">
      <c r="A99" t="s">
        <v>50</v>
      </c>
    </row>
    <row r="100" spans="1:2" x14ac:dyDescent="0.25">
      <c r="A100" t="s">
        <v>52</v>
      </c>
    </row>
    <row r="101" spans="1:2" x14ac:dyDescent="0.25">
      <c r="A101" t="s">
        <v>53</v>
      </c>
    </row>
    <row r="103" spans="1:2" x14ac:dyDescent="0.25">
      <c r="A103" t="s">
        <v>54</v>
      </c>
      <c r="B103">
        <v>947086</v>
      </c>
    </row>
    <row r="105" spans="1:2" x14ac:dyDescent="0.25">
      <c r="A105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workbookViewId="0">
      <selection activeCell="AI2" sqref="B2:AI2"/>
    </sheetView>
  </sheetViews>
  <sheetFormatPr defaultRowHeight="15" x14ac:dyDescent="0.25"/>
  <cols>
    <col min="1" max="1" width="19.85546875" customWidth="1"/>
    <col min="2" max="2" width="9.140625" customWidth="1"/>
    <col min="3" max="24" width="9.42578125" bestFit="1" customWidth="1"/>
    <col min="25" max="25" width="10.85546875" bestFit="1" customWidth="1"/>
    <col min="26" max="35" width="9.42578125" bestFit="1" customWidth="1"/>
  </cols>
  <sheetData>
    <row r="1" spans="1:35" x14ac:dyDescent="0.25">
      <c r="A1" s="2" t="s">
        <v>48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69</v>
      </c>
      <c r="B2" s="16" cm="1">
        <f t="array" ref="B2">TREND('CDR potential'!$B$17:$C$17,'CDR potential'!$B$16:$C$16,'DACD-potential'!B1)</f>
        <v>0</v>
      </c>
      <c r="C2" s="16" cm="1">
        <f t="array" ref="C2">TREND('CDR potential'!$B$17:$C$17,'CDR potential'!$B$16:$C$16,'DACD-potential'!C1)</f>
        <v>0</v>
      </c>
      <c r="D2" s="16" cm="1">
        <f t="array" ref="D2">TREND('CDR potential'!$B$17:$C$17,'CDR potential'!$B$16:$C$16,'DACD-potential'!D1)</f>
        <v>0</v>
      </c>
      <c r="E2" s="16" cm="1">
        <f t="array" ref="E2">TREND('CDR potential'!$B$17:$C$17,'CDR potential'!$B$16:$C$16,'DACD-potential'!E1)</f>
        <v>0</v>
      </c>
      <c r="F2" s="16" cm="1">
        <f t="array" ref="F2">TREND('CDR potential'!$B$17:$C$17,'CDR potential'!$B$16:$C$16,'DACD-potential'!F1)</f>
        <v>0</v>
      </c>
      <c r="G2" s="16" cm="1">
        <f t="array" ref="G2">TREND('CDR potential'!$B$17:$C$17,'CDR potential'!$B$16:$C$16,'DACD-potential'!G1)</f>
        <v>0</v>
      </c>
      <c r="H2" s="16" cm="1">
        <f t="array" ref="H2">TREND('CDR potential'!$B$17:$C$17,'CDR potential'!$B$16:$C$16,'DACD-potential'!H1)</f>
        <v>0</v>
      </c>
      <c r="I2" s="16" cm="1">
        <f t="array" ref="I2">TREND('CDR potential'!$B$17:$C$17,'CDR potential'!$B$16:$C$16,'DACD-potential'!I1)</f>
        <v>0</v>
      </c>
      <c r="J2" s="16" cm="1">
        <f t="array" ref="J2">TREND('CDR potential'!$B$17:$C$17,'CDR potential'!$B$16:$C$16,'DACD-potential'!J1)</f>
        <v>0</v>
      </c>
      <c r="K2" s="16" cm="1">
        <f t="array" ref="K2">TREND('CDR potential'!$B$17:$C$17,'CDR potential'!$B$16:$C$16,'DACD-potential'!K1)</f>
        <v>0</v>
      </c>
      <c r="L2" s="16" cm="1">
        <f t="array" ref="L2">TREND('CDR potential'!$B$17:$C$17,'CDR potential'!$B$16:$C$16,'DACD-potential'!L1)</f>
        <v>0</v>
      </c>
      <c r="M2" s="16" cm="1">
        <f t="array" ref="M2">TREND('CDR potential'!$B$17:$C$17,'CDR potential'!$B$16:$C$16,'DACD-potential'!M1)</f>
        <v>0</v>
      </c>
      <c r="N2" s="16" cm="1">
        <f t="array" ref="N2">TREND('CDR potential'!$B$17:$C$17,'CDR potential'!$B$16:$C$16,'DACD-potential'!N1)</f>
        <v>0</v>
      </c>
      <c r="O2" s="16" cm="1">
        <f t="array" ref="O2">TREND('CDR potential'!$C$17:$D$17,'CDR potential'!$C$16:$D$16,'DACD-potential'!O1)</f>
        <v>8116883.1168842316</v>
      </c>
      <c r="P2" s="16" cm="1">
        <f t="array" ref="P2">TREND('CDR potential'!$C$17:$D$17,'CDR potential'!$C$16:$D$16,'DACD-potential'!P1)</f>
        <v>16233766.233766556</v>
      </c>
      <c r="Q2" s="16" cm="1">
        <f t="array" ref="Q2">TREND('CDR potential'!$C$17:$D$17,'CDR potential'!$C$16:$D$16,'DACD-potential'!Q1)</f>
        <v>24350649.35064888</v>
      </c>
      <c r="R2" s="16" cm="1">
        <f t="array" ref="R2">TREND('CDR potential'!$C$17:$D$17,'CDR potential'!$C$16:$D$16,'DACD-potential'!R1)</f>
        <v>32467532.467533112</v>
      </c>
      <c r="S2" s="16" cm="1">
        <f t="array" ref="S2">TREND('CDR potential'!$C$17:$D$17,'CDR potential'!$C$16:$D$16,'DACD-potential'!S1)</f>
        <v>40584415.584415436</v>
      </c>
      <c r="T2" s="16" cm="1">
        <f t="array" ref="T2">TREND('CDR potential'!$C$17:$D$17,'CDR potential'!$C$16:$D$16,'DACD-potential'!T1)</f>
        <v>48701298.701299667</v>
      </c>
      <c r="U2" s="16" cm="1">
        <f t="array" ref="U2">TREND('CDR potential'!$C$17:$D$17,'CDR potential'!$C$16:$D$16,'DACD-potential'!U1)</f>
        <v>56818181.818181992</v>
      </c>
      <c r="V2" s="16" cm="1">
        <f t="array" ref="V2">TREND('CDR potential'!$C$17:$D$17,'CDR potential'!$C$16:$D$16,'DACD-potential'!V1)</f>
        <v>64935064.935064316</v>
      </c>
      <c r="W2" s="16" cm="1">
        <f t="array" ref="W2">TREND('CDR potential'!$C$17:$D$17,'CDR potential'!$C$16:$D$16,'DACD-potential'!W1)</f>
        <v>73051948.051948547</v>
      </c>
      <c r="X2" s="16" cm="1">
        <f t="array" ref="X2">TREND('CDR potential'!$C$17:$D$17,'CDR potential'!$C$16:$D$16,'DACD-potential'!X1)</f>
        <v>81168831.168830872</v>
      </c>
      <c r="Y2" s="16" cm="1">
        <f t="array" ref="Y2">TREND('CDR potential'!$D$17:$E$17,'CDR potential'!$D$16:$E$16,'DACD-potential'!Y1)</f>
        <v>89285714.285713196</v>
      </c>
      <c r="Z2" s="16" cm="1">
        <f t="array" ref="Z2">TREND('CDR potential'!$D$17:$E$17,'CDR potential'!$D$16:$E$16,'DACD-potential'!Z1)</f>
        <v>116071428.57142639</v>
      </c>
      <c r="AA2" s="16" cm="1">
        <f t="array" ref="AA2">TREND('CDR potential'!$D$17:$E$17,'CDR potential'!$D$16:$E$16,'DACD-potential'!AA1)</f>
        <v>142857142.85713959</v>
      </c>
      <c r="AB2" s="16" cm="1">
        <f t="array" ref="AB2">TREND('CDR potential'!$D$17:$E$17,'CDR potential'!$D$16:$E$16,'DACD-potential'!AB1)</f>
        <v>169642857.14285278</v>
      </c>
      <c r="AC2" s="16" cm="1">
        <f t="array" ref="AC2">TREND('CDR potential'!$D$17:$E$17,'CDR potential'!$D$16:$E$16,'DACD-potential'!AC1)</f>
        <v>196428571.42856598</v>
      </c>
      <c r="AD2" s="16" cm="1">
        <f t="array" ref="AD2">TREND('CDR potential'!$D$17:$E$17,'CDR potential'!$D$16:$E$16,'DACD-potential'!AD1)</f>
        <v>223214285.7142868</v>
      </c>
      <c r="AE2" s="16" cm="1">
        <f t="array" ref="AE2">TREND('CDR potential'!$D$17:$E$17,'CDR potential'!$D$16:$E$16,'DACD-potential'!AE1)</f>
        <v>250000000</v>
      </c>
      <c r="AF2" s="16" cm="1">
        <f t="array" ref="AF2">TREND('CDR potential'!$D$17:$E$17,'CDR potential'!$D$16:$E$16,'DACD-potential'!AF1)</f>
        <v>276785714.2857132</v>
      </c>
      <c r="AG2" s="16" cm="1">
        <f t="array" ref="AG2">TREND('CDR potential'!$D$17:$E$17,'CDR potential'!$D$16:$E$16,'DACD-potential'!AG1)</f>
        <v>303571428.57142639</v>
      </c>
      <c r="AH2" s="16" cm="1">
        <f t="array" ref="AH2">TREND('CDR potential'!$D$17:$E$17,'CDR potential'!$D$16:$E$16,'DACD-potential'!AH1)</f>
        <v>330357142.85713959</v>
      </c>
      <c r="AI2" s="16" cm="1">
        <f t="array" ref="AI2">TREND('CDR potential'!$D$17:$E$17,'CDR potential'!$D$16:$E$16,'DACD-potential'!AI1)</f>
        <v>357142857.14285278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11"/>
  <sheetViews>
    <sheetView workbookViewId="0">
      <selection activeCell="B3" sqref="B3"/>
    </sheetView>
  </sheetViews>
  <sheetFormatPr defaultRowHeight="15" x14ac:dyDescent="0.25"/>
  <cols>
    <col min="1" max="1" width="24.7109375" customWidth="1"/>
    <col min="2" max="2" width="9.140625" customWidth="1"/>
  </cols>
  <sheetData>
    <row r="1" spans="1:35" x14ac:dyDescent="0.25">
      <c r="A1" s="2" t="s">
        <v>55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59</v>
      </c>
      <c r="B2" s="12">
        <f>(Data!B20+Data!B34)*Data!B103</f>
        <v>4236315.6780000003</v>
      </c>
      <c r="C2" s="12">
        <f>$B2</f>
        <v>4236315.6780000003</v>
      </c>
      <c r="D2" s="12">
        <f t="shared" ref="D2:AI10" si="0">$B2</f>
        <v>4236315.6780000003</v>
      </c>
      <c r="E2" s="12">
        <f t="shared" si="0"/>
        <v>4236315.6780000003</v>
      </c>
      <c r="F2" s="12">
        <f t="shared" si="0"/>
        <v>4236315.6780000003</v>
      </c>
      <c r="G2" s="12">
        <f t="shared" si="0"/>
        <v>4236315.6780000003</v>
      </c>
      <c r="H2" s="12">
        <f t="shared" si="0"/>
        <v>4236315.6780000003</v>
      </c>
      <c r="I2" s="12">
        <f t="shared" si="0"/>
        <v>4236315.6780000003</v>
      </c>
      <c r="J2" s="12">
        <f t="shared" si="0"/>
        <v>4236315.6780000003</v>
      </c>
      <c r="K2" s="12">
        <f t="shared" si="0"/>
        <v>4236315.6780000003</v>
      </c>
      <c r="L2" s="12">
        <f t="shared" si="0"/>
        <v>4236315.6780000003</v>
      </c>
      <c r="M2" s="12">
        <f t="shared" si="0"/>
        <v>4236315.6780000003</v>
      </c>
      <c r="N2" s="12">
        <f t="shared" si="0"/>
        <v>4236315.6780000003</v>
      </c>
      <c r="O2" s="12">
        <f t="shared" si="0"/>
        <v>4236315.6780000003</v>
      </c>
      <c r="P2" s="12">
        <f t="shared" si="0"/>
        <v>4236315.6780000003</v>
      </c>
      <c r="Q2" s="12">
        <f t="shared" si="0"/>
        <v>4236315.6780000003</v>
      </c>
      <c r="R2" s="12">
        <f t="shared" si="0"/>
        <v>4236315.6780000003</v>
      </c>
      <c r="S2" s="12">
        <f t="shared" si="0"/>
        <v>4236315.6780000003</v>
      </c>
      <c r="T2" s="12">
        <f t="shared" si="0"/>
        <v>4236315.6780000003</v>
      </c>
      <c r="U2" s="12">
        <f t="shared" si="0"/>
        <v>4236315.6780000003</v>
      </c>
      <c r="V2" s="12">
        <f t="shared" si="0"/>
        <v>4236315.6780000003</v>
      </c>
      <c r="W2" s="12">
        <f t="shared" si="0"/>
        <v>4236315.6780000003</v>
      </c>
      <c r="X2" s="12">
        <f t="shared" si="0"/>
        <v>4236315.6780000003</v>
      </c>
      <c r="Y2" s="12">
        <f t="shared" si="0"/>
        <v>4236315.6780000003</v>
      </c>
      <c r="Z2" s="12">
        <f t="shared" si="0"/>
        <v>4236315.6780000003</v>
      </c>
      <c r="AA2" s="12">
        <f t="shared" si="0"/>
        <v>4236315.6780000003</v>
      </c>
      <c r="AB2" s="12">
        <f t="shared" si="0"/>
        <v>4236315.6780000003</v>
      </c>
      <c r="AC2" s="12">
        <f t="shared" si="0"/>
        <v>4236315.6780000003</v>
      </c>
      <c r="AD2" s="12">
        <f t="shared" si="0"/>
        <v>4236315.6780000003</v>
      </c>
      <c r="AE2" s="12">
        <f t="shared" si="0"/>
        <v>4236315.6780000003</v>
      </c>
      <c r="AF2" s="12">
        <f t="shared" si="0"/>
        <v>4236315.6780000003</v>
      </c>
      <c r="AG2" s="12">
        <f t="shared" si="0"/>
        <v>4236315.6780000003</v>
      </c>
      <c r="AH2" s="12">
        <f t="shared" si="0"/>
        <v>4236315.6780000003</v>
      </c>
      <c r="AI2" s="12">
        <f t="shared" si="0"/>
        <v>4236315.6780000003</v>
      </c>
    </row>
    <row r="3" spans="1:35" x14ac:dyDescent="0.25">
      <c r="A3" t="s">
        <v>60</v>
      </c>
      <c r="B3">
        <v>0</v>
      </c>
      <c r="C3" s="12">
        <f t="shared" ref="C3:R11" si="1">$B3</f>
        <v>0</v>
      </c>
      <c r="D3" s="12">
        <f t="shared" si="1"/>
        <v>0</v>
      </c>
      <c r="E3" s="12">
        <f t="shared" si="1"/>
        <v>0</v>
      </c>
      <c r="F3" s="12">
        <f t="shared" si="1"/>
        <v>0</v>
      </c>
      <c r="G3" s="12">
        <f t="shared" si="1"/>
        <v>0</v>
      </c>
      <c r="H3" s="12">
        <f t="shared" si="1"/>
        <v>0</v>
      </c>
      <c r="I3" s="12">
        <f t="shared" si="1"/>
        <v>0</v>
      </c>
      <c r="J3" s="12">
        <f t="shared" si="1"/>
        <v>0</v>
      </c>
      <c r="K3" s="12">
        <f t="shared" si="1"/>
        <v>0</v>
      </c>
      <c r="L3" s="12">
        <f t="shared" si="1"/>
        <v>0</v>
      </c>
      <c r="M3" s="12">
        <f t="shared" si="1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 s="12">
        <f t="shared" si="1"/>
        <v>0</v>
      </c>
      <c r="S3" s="12">
        <f t="shared" si="0"/>
        <v>0</v>
      </c>
      <c r="T3" s="12">
        <f t="shared" si="0"/>
        <v>0</v>
      </c>
      <c r="U3" s="12">
        <f t="shared" si="0"/>
        <v>0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0</v>
      </c>
      <c r="AA3" s="12">
        <f t="shared" si="0"/>
        <v>0</v>
      </c>
      <c r="AB3" s="12">
        <f t="shared" si="0"/>
        <v>0</v>
      </c>
      <c r="AC3" s="12">
        <f t="shared" si="0"/>
        <v>0</v>
      </c>
      <c r="AD3" s="12">
        <f t="shared" si="0"/>
        <v>0</v>
      </c>
      <c r="AE3" s="12">
        <f t="shared" si="0"/>
        <v>0</v>
      </c>
      <c r="AF3" s="12">
        <f t="shared" si="0"/>
        <v>0</v>
      </c>
      <c r="AG3" s="12">
        <f t="shared" si="0"/>
        <v>0</v>
      </c>
      <c r="AH3" s="12">
        <f t="shared" si="0"/>
        <v>0</v>
      </c>
      <c r="AI3" s="12">
        <f t="shared" si="0"/>
        <v>0</v>
      </c>
    </row>
    <row r="4" spans="1:35" x14ac:dyDescent="0.25">
      <c r="A4" t="s">
        <v>61</v>
      </c>
      <c r="B4" s="12">
        <v>0</v>
      </c>
      <c r="C4" s="12">
        <f t="shared" si="1"/>
        <v>0</v>
      </c>
      <c r="D4" s="12">
        <f t="shared" si="0"/>
        <v>0</v>
      </c>
      <c r="E4" s="12">
        <f t="shared" si="0"/>
        <v>0</v>
      </c>
      <c r="F4" s="12">
        <f t="shared" si="0"/>
        <v>0</v>
      </c>
      <c r="G4" s="12">
        <f t="shared" si="0"/>
        <v>0</v>
      </c>
      <c r="H4" s="12">
        <f t="shared" si="0"/>
        <v>0</v>
      </c>
      <c r="I4" s="12">
        <f t="shared" si="0"/>
        <v>0</v>
      </c>
      <c r="J4" s="12">
        <f t="shared" si="0"/>
        <v>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2">
        <f t="shared" si="0"/>
        <v>0</v>
      </c>
      <c r="P4" s="12">
        <f t="shared" si="0"/>
        <v>0</v>
      </c>
      <c r="Q4" s="12">
        <f t="shared" si="0"/>
        <v>0</v>
      </c>
      <c r="R4" s="12">
        <f t="shared" si="0"/>
        <v>0</v>
      </c>
      <c r="S4" s="12">
        <f t="shared" si="0"/>
        <v>0</v>
      </c>
      <c r="T4" s="12">
        <f t="shared" si="0"/>
        <v>0</v>
      </c>
      <c r="U4" s="12">
        <f t="shared" si="0"/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>
        <f t="shared" si="0"/>
        <v>0</v>
      </c>
      <c r="Z4" s="12">
        <f t="shared" si="0"/>
        <v>0</v>
      </c>
      <c r="AA4" s="12">
        <f t="shared" si="0"/>
        <v>0</v>
      </c>
      <c r="AB4" s="12">
        <f t="shared" si="0"/>
        <v>0</v>
      </c>
      <c r="AC4" s="12">
        <f t="shared" si="0"/>
        <v>0</v>
      </c>
      <c r="AD4" s="12">
        <f t="shared" si="0"/>
        <v>0</v>
      </c>
      <c r="AE4" s="12">
        <f t="shared" si="0"/>
        <v>0</v>
      </c>
      <c r="AF4" s="12">
        <f t="shared" si="0"/>
        <v>0</v>
      </c>
      <c r="AG4" s="12">
        <f t="shared" si="0"/>
        <v>0</v>
      </c>
      <c r="AH4" s="12">
        <f t="shared" si="0"/>
        <v>0</v>
      </c>
      <c r="AI4" s="12">
        <f t="shared" si="0"/>
        <v>0</v>
      </c>
    </row>
    <row r="5" spans="1:35" x14ac:dyDescent="0.25">
      <c r="A5" t="s">
        <v>62</v>
      </c>
      <c r="B5">
        <v>0</v>
      </c>
      <c r="C5" s="12">
        <f t="shared" si="1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U5" s="12">
        <f t="shared" si="0"/>
        <v>0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0</v>
      </c>
      <c r="AA5" s="12">
        <f t="shared" si="0"/>
        <v>0</v>
      </c>
      <c r="AB5" s="12">
        <f t="shared" si="0"/>
        <v>0</v>
      </c>
      <c r="AC5" s="12">
        <f t="shared" si="0"/>
        <v>0</v>
      </c>
      <c r="AD5" s="12">
        <f t="shared" si="0"/>
        <v>0</v>
      </c>
      <c r="AE5" s="12">
        <f t="shared" si="0"/>
        <v>0</v>
      </c>
      <c r="AF5" s="12">
        <f t="shared" si="0"/>
        <v>0</v>
      </c>
      <c r="AG5" s="12">
        <f t="shared" si="0"/>
        <v>0</v>
      </c>
      <c r="AH5" s="12">
        <f t="shared" si="0"/>
        <v>0</v>
      </c>
      <c r="AI5" s="12">
        <f t="shared" si="0"/>
        <v>0</v>
      </c>
    </row>
    <row r="6" spans="1:35" x14ac:dyDescent="0.25">
      <c r="A6" t="s">
        <v>63</v>
      </c>
      <c r="B6">
        <v>0</v>
      </c>
      <c r="C6" s="12">
        <f t="shared" si="1"/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</row>
    <row r="7" spans="1:35" x14ac:dyDescent="0.25">
      <c r="A7" t="s">
        <v>64</v>
      </c>
      <c r="B7">
        <v>0</v>
      </c>
      <c r="C7" s="12">
        <f t="shared" si="1"/>
        <v>0</v>
      </c>
      <c r="D7" s="12">
        <f t="shared" si="0"/>
        <v>0</v>
      </c>
      <c r="E7" s="12">
        <f t="shared" si="0"/>
        <v>0</v>
      </c>
      <c r="F7" s="12">
        <f t="shared" si="0"/>
        <v>0</v>
      </c>
      <c r="G7" s="12">
        <f t="shared" si="0"/>
        <v>0</v>
      </c>
      <c r="H7" s="12">
        <f t="shared" si="0"/>
        <v>0</v>
      </c>
      <c r="I7" s="12">
        <f t="shared" si="0"/>
        <v>0</v>
      </c>
      <c r="J7" s="12">
        <f t="shared" si="0"/>
        <v>0</v>
      </c>
      <c r="K7" s="12">
        <f t="shared" si="0"/>
        <v>0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12">
        <f t="shared" si="0"/>
        <v>0</v>
      </c>
      <c r="Q7" s="12">
        <f t="shared" si="0"/>
        <v>0</v>
      </c>
      <c r="R7" s="12">
        <f t="shared" si="0"/>
        <v>0</v>
      </c>
      <c r="S7" s="12">
        <f t="shared" si="0"/>
        <v>0</v>
      </c>
      <c r="T7" s="12">
        <f t="shared" si="0"/>
        <v>0</v>
      </c>
      <c r="U7" s="12">
        <f t="shared" si="0"/>
        <v>0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</row>
    <row r="8" spans="1:35" x14ac:dyDescent="0.25">
      <c r="A8" t="s">
        <v>65</v>
      </c>
      <c r="B8">
        <v>0</v>
      </c>
      <c r="C8" s="12">
        <f t="shared" si="1"/>
        <v>0</v>
      </c>
      <c r="D8" s="12">
        <f t="shared" si="0"/>
        <v>0</v>
      </c>
      <c r="E8" s="12">
        <f t="shared" si="0"/>
        <v>0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</row>
    <row r="9" spans="1:35" x14ac:dyDescent="0.25">
      <c r="A9" t="s">
        <v>66</v>
      </c>
      <c r="B9">
        <v>0</v>
      </c>
      <c r="C9" s="12">
        <f t="shared" si="1"/>
        <v>0</v>
      </c>
      <c r="D9" s="12">
        <f t="shared" si="0"/>
        <v>0</v>
      </c>
      <c r="E9" s="12">
        <f t="shared" si="0"/>
        <v>0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2">
        <f t="shared" si="0"/>
        <v>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</row>
    <row r="10" spans="1:35" x14ac:dyDescent="0.25">
      <c r="A10" t="s">
        <v>67</v>
      </c>
      <c r="B10">
        <v>0</v>
      </c>
      <c r="C10" s="12">
        <f t="shared" si="1"/>
        <v>0</v>
      </c>
      <c r="D10" s="12">
        <f t="shared" si="0"/>
        <v>0</v>
      </c>
      <c r="E10" s="12">
        <f t="shared" si="0"/>
        <v>0</v>
      </c>
      <c r="F10" s="12">
        <f t="shared" si="0"/>
        <v>0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2">
        <f t="shared" si="0"/>
        <v>0</v>
      </c>
      <c r="K10" s="12">
        <f t="shared" si="0"/>
        <v>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ref="D10:AI11" si="2">$B10</f>
        <v>0</v>
      </c>
      <c r="S10" s="12">
        <f t="shared" si="2"/>
        <v>0</v>
      </c>
      <c r="T10" s="12">
        <f t="shared" si="2"/>
        <v>0</v>
      </c>
      <c r="U10" s="12">
        <f t="shared" si="2"/>
        <v>0</v>
      </c>
      <c r="V10" s="12">
        <f t="shared" si="2"/>
        <v>0</v>
      </c>
      <c r="W10" s="12">
        <f t="shared" si="2"/>
        <v>0</v>
      </c>
      <c r="X10" s="12">
        <f t="shared" si="2"/>
        <v>0</v>
      </c>
      <c r="Y10" s="12">
        <f t="shared" si="2"/>
        <v>0</v>
      </c>
      <c r="Z10" s="12">
        <f t="shared" si="2"/>
        <v>0</v>
      </c>
      <c r="AA10" s="12">
        <f t="shared" si="2"/>
        <v>0</v>
      </c>
      <c r="AB10" s="12">
        <f t="shared" si="2"/>
        <v>0</v>
      </c>
      <c r="AC10" s="12">
        <f t="shared" si="2"/>
        <v>0</v>
      </c>
      <c r="AD10" s="12">
        <f t="shared" si="2"/>
        <v>0</v>
      </c>
      <c r="AE10" s="12">
        <f t="shared" si="2"/>
        <v>0</v>
      </c>
      <c r="AF10" s="12">
        <f t="shared" si="2"/>
        <v>0</v>
      </c>
      <c r="AG10" s="12">
        <f t="shared" si="2"/>
        <v>0</v>
      </c>
      <c r="AH10" s="12">
        <f t="shared" si="2"/>
        <v>0</v>
      </c>
      <c r="AI10" s="12">
        <f t="shared" si="2"/>
        <v>0</v>
      </c>
    </row>
    <row r="11" spans="1:35" x14ac:dyDescent="0.25">
      <c r="A11" t="s">
        <v>68</v>
      </c>
      <c r="B11">
        <v>0</v>
      </c>
      <c r="C11" s="12">
        <f t="shared" si="1"/>
        <v>0</v>
      </c>
      <c r="D11" s="12">
        <f t="shared" si="2"/>
        <v>0</v>
      </c>
      <c r="E11" s="12">
        <f t="shared" si="2"/>
        <v>0</v>
      </c>
      <c r="F11" s="12">
        <f t="shared" si="2"/>
        <v>0</v>
      </c>
      <c r="G11" s="12">
        <f t="shared" si="2"/>
        <v>0</v>
      </c>
      <c r="H11" s="12">
        <f t="shared" si="2"/>
        <v>0</v>
      </c>
      <c r="I11" s="12">
        <f t="shared" si="2"/>
        <v>0</v>
      </c>
      <c r="J11" s="12">
        <f t="shared" si="2"/>
        <v>0</v>
      </c>
      <c r="K11" s="12">
        <f t="shared" si="2"/>
        <v>0</v>
      </c>
      <c r="L11" s="12">
        <f t="shared" si="2"/>
        <v>0</v>
      </c>
      <c r="M11" s="12">
        <f t="shared" si="2"/>
        <v>0</v>
      </c>
      <c r="N11" s="12">
        <f t="shared" si="2"/>
        <v>0</v>
      </c>
      <c r="O11" s="12">
        <f t="shared" si="2"/>
        <v>0</v>
      </c>
      <c r="P11" s="12">
        <f t="shared" si="2"/>
        <v>0</v>
      </c>
      <c r="Q11" s="12">
        <f t="shared" si="2"/>
        <v>0</v>
      </c>
      <c r="R11" s="12">
        <f t="shared" si="2"/>
        <v>0</v>
      </c>
      <c r="S11" s="12">
        <f t="shared" si="2"/>
        <v>0</v>
      </c>
      <c r="T11" s="12">
        <f t="shared" si="2"/>
        <v>0</v>
      </c>
      <c r="U11" s="12">
        <f t="shared" si="2"/>
        <v>0</v>
      </c>
      <c r="V11" s="12">
        <f t="shared" si="2"/>
        <v>0</v>
      </c>
      <c r="W11" s="12">
        <f t="shared" si="2"/>
        <v>0</v>
      </c>
      <c r="X11" s="12">
        <f t="shared" si="2"/>
        <v>0</v>
      </c>
      <c r="Y11" s="12">
        <f t="shared" si="2"/>
        <v>0</v>
      </c>
      <c r="Z11" s="12">
        <f t="shared" si="2"/>
        <v>0</v>
      </c>
      <c r="AA11" s="12">
        <f t="shared" si="2"/>
        <v>0</v>
      </c>
      <c r="AB11" s="12">
        <f t="shared" si="2"/>
        <v>0</v>
      </c>
      <c r="AC11" s="12">
        <f t="shared" si="2"/>
        <v>0</v>
      </c>
      <c r="AD11" s="12">
        <f t="shared" si="2"/>
        <v>0</v>
      </c>
      <c r="AE11" s="12">
        <f t="shared" si="2"/>
        <v>0</v>
      </c>
      <c r="AF11" s="12">
        <f t="shared" si="2"/>
        <v>0</v>
      </c>
      <c r="AG11" s="12">
        <f t="shared" si="2"/>
        <v>0</v>
      </c>
      <c r="AH11" s="12">
        <f t="shared" si="2"/>
        <v>0</v>
      </c>
      <c r="AI11" s="12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/>
  </sheetViews>
  <sheetFormatPr defaultRowHeight="15" x14ac:dyDescent="0.25"/>
  <cols>
    <col min="1" max="1" width="24.7109375" customWidth="1"/>
    <col min="2" max="2" width="9.140625" customWidth="1"/>
  </cols>
  <sheetData>
    <row r="1" spans="1:35" x14ac:dyDescent="0.25">
      <c r="A1" s="2" t="s">
        <v>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57</v>
      </c>
      <c r="B2" s="12">
        <f>Data!B14</f>
        <v>300</v>
      </c>
      <c r="C2" s="12">
        <f>$B2</f>
        <v>300</v>
      </c>
      <c r="D2" s="12">
        <f t="shared" ref="D2:AI2" si="0">$B2</f>
        <v>300</v>
      </c>
      <c r="E2" s="12">
        <f t="shared" si="0"/>
        <v>300</v>
      </c>
      <c r="F2" s="12">
        <f t="shared" si="0"/>
        <v>300</v>
      </c>
      <c r="G2" s="12">
        <f t="shared" si="0"/>
        <v>300</v>
      </c>
      <c r="H2" s="12">
        <f t="shared" si="0"/>
        <v>300</v>
      </c>
      <c r="I2" s="12">
        <f t="shared" si="0"/>
        <v>300</v>
      </c>
      <c r="J2" s="12">
        <f t="shared" si="0"/>
        <v>300</v>
      </c>
      <c r="K2" s="12">
        <f t="shared" si="0"/>
        <v>300</v>
      </c>
      <c r="L2" s="12">
        <f t="shared" si="0"/>
        <v>300</v>
      </c>
      <c r="M2" s="12">
        <f t="shared" si="0"/>
        <v>300</v>
      </c>
      <c r="N2" s="12">
        <f t="shared" si="0"/>
        <v>300</v>
      </c>
      <c r="O2" s="12">
        <f t="shared" si="0"/>
        <v>300</v>
      </c>
      <c r="P2" s="12">
        <f t="shared" si="0"/>
        <v>300</v>
      </c>
      <c r="Q2" s="12">
        <f t="shared" si="0"/>
        <v>300</v>
      </c>
      <c r="R2" s="12">
        <f t="shared" si="0"/>
        <v>300</v>
      </c>
      <c r="S2" s="12">
        <f t="shared" si="0"/>
        <v>300</v>
      </c>
      <c r="T2" s="12">
        <f t="shared" si="0"/>
        <v>300</v>
      </c>
      <c r="U2" s="12">
        <f t="shared" si="0"/>
        <v>300</v>
      </c>
      <c r="V2" s="12">
        <f t="shared" si="0"/>
        <v>300</v>
      </c>
      <c r="W2" s="12">
        <f t="shared" si="0"/>
        <v>300</v>
      </c>
      <c r="X2" s="12">
        <f t="shared" si="0"/>
        <v>300</v>
      </c>
      <c r="Y2" s="12">
        <f t="shared" si="0"/>
        <v>300</v>
      </c>
      <c r="Z2" s="12">
        <f t="shared" si="0"/>
        <v>300</v>
      </c>
      <c r="AA2" s="12">
        <f t="shared" si="0"/>
        <v>300</v>
      </c>
      <c r="AB2" s="12">
        <f t="shared" si="0"/>
        <v>300</v>
      </c>
      <c r="AC2" s="12">
        <f t="shared" si="0"/>
        <v>300</v>
      </c>
      <c r="AD2" s="12">
        <f t="shared" si="0"/>
        <v>300</v>
      </c>
      <c r="AE2" s="12">
        <f t="shared" si="0"/>
        <v>300</v>
      </c>
      <c r="AF2" s="12">
        <f t="shared" si="0"/>
        <v>300</v>
      </c>
      <c r="AG2" s="12">
        <f t="shared" si="0"/>
        <v>300</v>
      </c>
      <c r="AH2" s="12">
        <f t="shared" si="0"/>
        <v>300</v>
      </c>
      <c r="AI2" s="12">
        <f t="shared" si="0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CDR potential</vt:lpstr>
      <vt:lpstr>Data</vt:lpstr>
      <vt:lpstr>DACD-potential</vt:lpstr>
      <vt:lpstr>DACD-energyintensity</vt:lpstr>
      <vt:lpstr>DACD-capex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2019-12-04T00:52:30Z</dcterms:created>
  <dcterms:modified xsi:type="dcterms:W3CDTF">2024-06-06T19:17:30Z</dcterms:modified>
</cp:coreProperties>
</file>