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CRbQ\"/>
    </mc:Choice>
  </mc:AlternateContent>
  <xr:revisionPtr revIDLastSave="0" documentId="13_ncr:1_{1E62B391-D461-4B27-9AB5-5FD76E8956D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4" r:id="rId1"/>
    <sheet name="Crosswalk" sheetId="32" r:id="rId2"/>
    <sheet name="Table_6_04_2020" sheetId="34" r:id="rId3"/>
    <sheet name="Table_6_04_2021" sheetId="35" r:id="rId4"/>
    <sheet name="Table_6_04_2022" sheetId="36" r:id="rId5"/>
    <sheet name="Table_6_06" sheetId="37" r:id="rId6"/>
    <sheet name="IRA - Rural Co-ops + 1706" sheetId="38" r:id="rId7"/>
    <sheet name="BCRbQ" sheetId="2" r:id="rId8"/>
  </sheets>
  <definedNames>
    <definedName name="_xlnm._FilterDatabase" localSheetId="5" hidden="1">Table_6_06!$A$2:$P$551</definedName>
    <definedName name="_xlnm.Print_Titles" localSheetId="2">Table_6_04_2020!$1:$2</definedName>
    <definedName name="_xlnm.Print_Titles" localSheetId="3">Table_6_04_2021!$1:$2</definedName>
    <definedName name="_xlnm.Print_Titles" localSheetId="4">Table_6_04_2022!$1:$2</definedName>
    <definedName name="_xlnm.Print_Titles" localSheetId="5">Table_6_06!$1:$2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E2" i="2"/>
  <c r="E32" i="38"/>
  <c r="D32" i="38"/>
  <c r="C32" i="38"/>
  <c r="B6" i="38" s="1"/>
  <c r="B32" i="38"/>
  <c r="F30" i="38"/>
  <c r="G30" i="38" s="1"/>
  <c r="H30" i="38" s="1"/>
  <c r="F29" i="38"/>
  <c r="G29" i="38" s="1"/>
  <c r="H29" i="38" s="1"/>
  <c r="F28" i="38"/>
  <c r="G28" i="38" s="1"/>
  <c r="H28" i="38" s="1"/>
  <c r="F27" i="38"/>
  <c r="G27" i="38" s="1"/>
  <c r="H27" i="38" s="1"/>
  <c r="F26" i="38"/>
  <c r="G26" i="38" s="1"/>
  <c r="H26" i="38" s="1"/>
  <c r="H25" i="38"/>
  <c r="F25" i="38"/>
  <c r="G25" i="38" s="1"/>
  <c r="F24" i="38"/>
  <c r="G24" i="38" s="1"/>
  <c r="H24" i="38" s="1"/>
  <c r="H23" i="38"/>
  <c r="F23" i="38"/>
  <c r="G23" i="38" s="1"/>
  <c r="F22" i="38"/>
  <c r="G22" i="38" s="1"/>
  <c r="H22" i="38" s="1"/>
  <c r="G21" i="38"/>
  <c r="H21" i="38" s="1"/>
  <c r="F21" i="38"/>
  <c r="F20" i="38"/>
  <c r="G20" i="38" s="1"/>
  <c r="H20" i="38" s="1"/>
  <c r="H19" i="38"/>
  <c r="F19" i="38"/>
  <c r="G19" i="38" s="1"/>
  <c r="F18" i="38"/>
  <c r="G18" i="38" s="1"/>
  <c r="H18" i="38" s="1"/>
  <c r="F17" i="38"/>
  <c r="G17" i="38" s="1"/>
  <c r="H17" i="38" s="1"/>
  <c r="F16" i="38"/>
  <c r="G16" i="38" s="1"/>
  <c r="H16" i="38" s="1"/>
  <c r="F15" i="38"/>
  <c r="G15" i="38" s="1"/>
  <c r="H15" i="38" s="1"/>
  <c r="H14" i="38"/>
  <c r="F14" i="38"/>
  <c r="G14" i="38" s="1"/>
  <c r="F13" i="38"/>
  <c r="G13" i="38" s="1"/>
  <c r="H13" i="38" s="1"/>
  <c r="F12" i="38"/>
  <c r="G12" i="38" s="1"/>
  <c r="H12" i="38" s="1"/>
  <c r="F11" i="38"/>
  <c r="G11" i="38" s="1"/>
  <c r="H11" i="38" s="1"/>
  <c r="F10" i="38"/>
  <c r="F32" i="38" l="1"/>
  <c r="G10" i="38"/>
  <c r="H10" i="38" l="1"/>
  <c r="H32" i="38" s="1"/>
  <c r="G32" i="38"/>
  <c r="A4" i="37" l="1"/>
  <c r="B4" i="37" s="1"/>
  <c r="C4" i="37"/>
  <c r="A5" i="37"/>
  <c r="B5" i="37" s="1"/>
  <c r="C5" i="37"/>
  <c r="A6" i="37"/>
  <c r="B6" i="37" s="1"/>
  <c r="C6" i="37"/>
  <c r="A7" i="37"/>
  <c r="B7" i="37" s="1"/>
  <c r="C7" i="37"/>
  <c r="A8" i="37"/>
  <c r="B8" i="37" s="1"/>
  <c r="C8" i="37"/>
  <c r="A9" i="37"/>
  <c r="B9" i="37" s="1"/>
  <c r="C9" i="37"/>
  <c r="A10" i="37"/>
  <c r="B10" i="37" s="1"/>
  <c r="C10" i="37"/>
  <c r="A11" i="37"/>
  <c r="B11" i="37" s="1"/>
  <c r="C11" i="37"/>
  <c r="A12" i="37"/>
  <c r="B12" i="37" s="1"/>
  <c r="C12" i="37"/>
  <c r="A13" i="37"/>
  <c r="B13" i="37" s="1"/>
  <c r="C13" i="37"/>
  <c r="A14" i="37"/>
  <c r="B14" i="37" s="1"/>
  <c r="C14" i="37"/>
  <c r="A15" i="37"/>
  <c r="B15" i="37" s="1"/>
  <c r="C15" i="37"/>
  <c r="A16" i="37"/>
  <c r="B16" i="37" s="1"/>
  <c r="C16" i="37"/>
  <c r="A17" i="37"/>
  <c r="B17" i="37" s="1"/>
  <c r="C17" i="37"/>
  <c r="A18" i="37"/>
  <c r="B18" i="37" s="1"/>
  <c r="C18" i="37"/>
  <c r="A19" i="37"/>
  <c r="B19" i="37" s="1"/>
  <c r="C19" i="37"/>
  <c r="A20" i="37"/>
  <c r="B20" i="37" s="1"/>
  <c r="C20" i="37"/>
  <c r="A21" i="37"/>
  <c r="B21" i="37" s="1"/>
  <c r="C21" i="37"/>
  <c r="A22" i="37"/>
  <c r="B22" i="37" s="1"/>
  <c r="C22" i="37"/>
  <c r="A23" i="37"/>
  <c r="B23" i="37" s="1"/>
  <c r="C23" i="37"/>
  <c r="A24" i="37"/>
  <c r="B24" i="37" s="1"/>
  <c r="C24" i="37"/>
  <c r="A25" i="37"/>
  <c r="B25" i="37" s="1"/>
  <c r="C25" i="37"/>
  <c r="A26" i="37"/>
  <c r="B26" i="37" s="1"/>
  <c r="C26" i="37"/>
  <c r="A27" i="37"/>
  <c r="B27" i="37" s="1"/>
  <c r="C27" i="37"/>
  <c r="A28" i="37"/>
  <c r="B28" i="37" s="1"/>
  <c r="C28" i="37"/>
  <c r="A29" i="37"/>
  <c r="B29" i="37" s="1"/>
  <c r="C29" i="37"/>
  <c r="A30" i="37"/>
  <c r="B30" i="37" s="1"/>
  <c r="C30" i="37"/>
  <c r="A31" i="37"/>
  <c r="B31" i="37" s="1"/>
  <c r="C31" i="37"/>
  <c r="A32" i="37"/>
  <c r="B32" i="37" s="1"/>
  <c r="C32" i="37"/>
  <c r="A33" i="37"/>
  <c r="B33" i="37" s="1"/>
  <c r="C33" i="37"/>
  <c r="A34" i="37"/>
  <c r="B34" i="37" s="1"/>
  <c r="C34" i="37"/>
  <c r="A35" i="37"/>
  <c r="B35" i="37" s="1"/>
  <c r="C35" i="37"/>
  <c r="A36" i="37"/>
  <c r="B36" i="37" s="1"/>
  <c r="C36" i="37"/>
  <c r="A37" i="37"/>
  <c r="B37" i="37" s="1"/>
  <c r="C37" i="37"/>
  <c r="A38" i="37"/>
  <c r="B38" i="37" s="1"/>
  <c r="C38" i="37"/>
  <c r="A39" i="37"/>
  <c r="B39" i="37" s="1"/>
  <c r="C39" i="37"/>
  <c r="A40" i="37"/>
  <c r="B40" i="37" s="1"/>
  <c r="C40" i="37"/>
  <c r="A41" i="37"/>
  <c r="B41" i="37" s="1"/>
  <c r="C41" i="37"/>
  <c r="A42" i="37"/>
  <c r="B42" i="37" s="1"/>
  <c r="C42" i="37"/>
  <c r="A43" i="37"/>
  <c r="B43" i="37" s="1"/>
  <c r="C43" i="37"/>
  <c r="A44" i="37"/>
  <c r="B44" i="37" s="1"/>
  <c r="C44" i="37"/>
  <c r="A45" i="37"/>
  <c r="B45" i="37" s="1"/>
  <c r="C45" i="37"/>
  <c r="A46" i="37"/>
  <c r="B46" i="37" s="1"/>
  <c r="C46" i="37"/>
  <c r="A47" i="37"/>
  <c r="B47" i="37" s="1"/>
  <c r="C47" i="37"/>
  <c r="A48" i="37"/>
  <c r="B48" i="37" s="1"/>
  <c r="C48" i="37"/>
  <c r="A49" i="37"/>
  <c r="B49" i="37" s="1"/>
  <c r="C49" i="37"/>
  <c r="A50" i="37"/>
  <c r="B50" i="37" s="1"/>
  <c r="C50" i="37"/>
  <c r="A51" i="37"/>
  <c r="B51" i="37" s="1"/>
  <c r="C51" i="37"/>
  <c r="A52" i="37"/>
  <c r="B52" i="37" s="1"/>
  <c r="C52" i="37"/>
  <c r="A53" i="37"/>
  <c r="B53" i="37" s="1"/>
  <c r="C53" i="37"/>
  <c r="A54" i="37"/>
  <c r="B54" i="37" s="1"/>
  <c r="C54" i="37"/>
  <c r="A55" i="37"/>
  <c r="B55" i="37" s="1"/>
  <c r="C55" i="37"/>
  <c r="A56" i="37"/>
  <c r="B56" i="37"/>
  <c r="C56" i="37"/>
  <c r="A57" i="37"/>
  <c r="B57" i="37" s="1"/>
  <c r="C57" i="37"/>
  <c r="A58" i="37"/>
  <c r="B58" i="37" s="1"/>
  <c r="C58" i="37"/>
  <c r="A59" i="37"/>
  <c r="B59" i="37" s="1"/>
  <c r="C59" i="37"/>
  <c r="A60" i="37"/>
  <c r="B60" i="37" s="1"/>
  <c r="C60" i="37"/>
  <c r="A61" i="37"/>
  <c r="B61" i="37" s="1"/>
  <c r="C61" i="37"/>
  <c r="A62" i="37"/>
  <c r="B62" i="37" s="1"/>
  <c r="C62" i="37"/>
  <c r="A63" i="37"/>
  <c r="B63" i="37" s="1"/>
  <c r="C63" i="37"/>
  <c r="A64" i="37"/>
  <c r="B64" i="37" s="1"/>
  <c r="C64" i="37"/>
  <c r="A65" i="37"/>
  <c r="B65" i="37" s="1"/>
  <c r="C65" i="37"/>
  <c r="A66" i="37"/>
  <c r="B66" i="37" s="1"/>
  <c r="C66" i="37"/>
  <c r="A67" i="37"/>
  <c r="B67" i="37" s="1"/>
  <c r="C67" i="37"/>
  <c r="A68" i="37"/>
  <c r="B68" i="37" s="1"/>
  <c r="C68" i="37"/>
  <c r="A69" i="37"/>
  <c r="B69" i="37" s="1"/>
  <c r="C69" i="37"/>
  <c r="A70" i="37"/>
  <c r="B70" i="37" s="1"/>
  <c r="C70" i="37"/>
  <c r="A71" i="37"/>
  <c r="B71" i="37" s="1"/>
  <c r="C71" i="37"/>
  <c r="A72" i="37"/>
  <c r="B72" i="37" s="1"/>
  <c r="C72" i="37"/>
  <c r="A73" i="37"/>
  <c r="B73" i="37" s="1"/>
  <c r="C73" i="37"/>
  <c r="A74" i="37"/>
  <c r="B74" i="37" s="1"/>
  <c r="C74" i="37"/>
  <c r="A75" i="37"/>
  <c r="B75" i="37" s="1"/>
  <c r="C75" i="37"/>
  <c r="A76" i="37"/>
  <c r="B76" i="37" s="1"/>
  <c r="C76" i="37"/>
  <c r="A77" i="37"/>
  <c r="B77" i="37" s="1"/>
  <c r="C77" i="37"/>
  <c r="A78" i="37"/>
  <c r="B78" i="37" s="1"/>
  <c r="C78" i="37"/>
  <c r="A79" i="37"/>
  <c r="B79" i="37" s="1"/>
  <c r="C79" i="37"/>
  <c r="A80" i="37"/>
  <c r="B80" i="37" s="1"/>
  <c r="C80" i="37"/>
  <c r="A81" i="37"/>
  <c r="B81" i="37" s="1"/>
  <c r="C81" i="37"/>
  <c r="A82" i="37"/>
  <c r="B82" i="37" s="1"/>
  <c r="C82" i="37"/>
  <c r="A83" i="37"/>
  <c r="B83" i="37" s="1"/>
  <c r="C83" i="37"/>
  <c r="A84" i="37"/>
  <c r="B84" i="37" s="1"/>
  <c r="C84" i="37"/>
  <c r="A85" i="37"/>
  <c r="B85" i="37" s="1"/>
  <c r="C85" i="37"/>
  <c r="A86" i="37"/>
  <c r="B86" i="37" s="1"/>
  <c r="C86" i="37"/>
  <c r="A87" i="37"/>
  <c r="B87" i="37" s="1"/>
  <c r="C87" i="37"/>
  <c r="A88" i="37"/>
  <c r="B88" i="37" s="1"/>
  <c r="C88" i="37"/>
  <c r="A89" i="37"/>
  <c r="B89" i="37" s="1"/>
  <c r="C89" i="37"/>
  <c r="A90" i="37"/>
  <c r="B90" i="37" s="1"/>
  <c r="C90" i="37"/>
  <c r="A91" i="37"/>
  <c r="B91" i="37" s="1"/>
  <c r="C91" i="37"/>
  <c r="A92" i="37"/>
  <c r="B92" i="37" s="1"/>
  <c r="C92" i="37"/>
  <c r="A93" i="37"/>
  <c r="B93" i="37" s="1"/>
  <c r="C93" i="37"/>
  <c r="A94" i="37"/>
  <c r="B94" i="37" s="1"/>
  <c r="C94" i="37"/>
  <c r="A95" i="37"/>
  <c r="B95" i="37" s="1"/>
  <c r="C95" i="37"/>
  <c r="A96" i="37"/>
  <c r="B96" i="37" s="1"/>
  <c r="C96" i="37"/>
  <c r="A97" i="37"/>
  <c r="B97" i="37" s="1"/>
  <c r="C97" i="37"/>
  <c r="A98" i="37"/>
  <c r="B98" i="37" s="1"/>
  <c r="C98" i="37"/>
  <c r="A99" i="37"/>
  <c r="B99" i="37" s="1"/>
  <c r="C99" i="37"/>
  <c r="A100" i="37"/>
  <c r="B100" i="37" s="1"/>
  <c r="C100" i="37"/>
  <c r="A101" i="37"/>
  <c r="B101" i="37" s="1"/>
  <c r="C101" i="37"/>
  <c r="A102" i="37"/>
  <c r="B102" i="37" s="1"/>
  <c r="C102" i="37"/>
  <c r="A103" i="37"/>
  <c r="B103" i="37" s="1"/>
  <c r="C103" i="37"/>
  <c r="A104" i="37"/>
  <c r="B104" i="37" s="1"/>
  <c r="C104" i="37"/>
  <c r="A105" i="37"/>
  <c r="B105" i="37" s="1"/>
  <c r="C105" i="37"/>
  <c r="A106" i="37"/>
  <c r="B106" i="37" s="1"/>
  <c r="C106" i="37"/>
  <c r="A107" i="37"/>
  <c r="B107" i="37" s="1"/>
  <c r="C107" i="37"/>
  <c r="A108" i="37"/>
  <c r="B108" i="37" s="1"/>
  <c r="C108" i="37"/>
  <c r="A109" i="37"/>
  <c r="B109" i="37" s="1"/>
  <c r="C109" i="37"/>
  <c r="A110" i="37"/>
  <c r="B110" i="37" s="1"/>
  <c r="C110" i="37"/>
  <c r="A111" i="37"/>
  <c r="B111" i="37" s="1"/>
  <c r="C111" i="37"/>
  <c r="A112" i="37"/>
  <c r="B112" i="37" s="1"/>
  <c r="C112" i="37"/>
  <c r="A113" i="37"/>
  <c r="B113" i="37" s="1"/>
  <c r="C113" i="37"/>
  <c r="A114" i="37"/>
  <c r="B114" i="37" s="1"/>
  <c r="C114" i="37"/>
  <c r="A115" i="37"/>
  <c r="B115" i="37" s="1"/>
  <c r="C115" i="37"/>
  <c r="A116" i="37"/>
  <c r="B116" i="37" s="1"/>
  <c r="C116" i="37"/>
  <c r="A117" i="37"/>
  <c r="B117" i="37" s="1"/>
  <c r="C117" i="37"/>
  <c r="A118" i="37"/>
  <c r="B118" i="37" s="1"/>
  <c r="C118" i="37"/>
  <c r="A119" i="37"/>
  <c r="B119" i="37" s="1"/>
  <c r="C119" i="37"/>
  <c r="A120" i="37"/>
  <c r="B120" i="37"/>
  <c r="C120" i="37"/>
  <c r="A121" i="37"/>
  <c r="B121" i="37" s="1"/>
  <c r="C121" i="37"/>
  <c r="A122" i="37"/>
  <c r="B122" i="37" s="1"/>
  <c r="C122" i="37"/>
  <c r="A123" i="37"/>
  <c r="B123" i="37" s="1"/>
  <c r="C123" i="37"/>
  <c r="A124" i="37"/>
  <c r="B124" i="37" s="1"/>
  <c r="C124" i="37"/>
  <c r="A125" i="37"/>
  <c r="B125" i="37" s="1"/>
  <c r="C125" i="37"/>
  <c r="A126" i="37"/>
  <c r="B126" i="37" s="1"/>
  <c r="C126" i="37"/>
  <c r="A127" i="37"/>
  <c r="B127" i="37" s="1"/>
  <c r="C127" i="37"/>
  <c r="A128" i="37"/>
  <c r="B128" i="37" s="1"/>
  <c r="C128" i="37"/>
  <c r="A129" i="37"/>
  <c r="B129" i="37" s="1"/>
  <c r="C129" i="37"/>
  <c r="A130" i="37"/>
  <c r="B130" i="37" s="1"/>
  <c r="C130" i="37"/>
  <c r="A131" i="37"/>
  <c r="B131" i="37" s="1"/>
  <c r="C131" i="37"/>
  <c r="A132" i="37"/>
  <c r="B132" i="37" s="1"/>
  <c r="C132" i="37"/>
  <c r="A133" i="37"/>
  <c r="B133" i="37" s="1"/>
  <c r="C133" i="37"/>
  <c r="A134" i="37"/>
  <c r="B134" i="37" s="1"/>
  <c r="C134" i="37"/>
  <c r="A135" i="37"/>
  <c r="B135" i="37" s="1"/>
  <c r="C135" i="37"/>
  <c r="A136" i="37"/>
  <c r="B136" i="37" s="1"/>
  <c r="C136" i="37"/>
  <c r="A137" i="37"/>
  <c r="B137" i="37" s="1"/>
  <c r="C137" i="37"/>
  <c r="A138" i="37"/>
  <c r="B138" i="37" s="1"/>
  <c r="C138" i="37"/>
  <c r="A139" i="37"/>
  <c r="B139" i="37" s="1"/>
  <c r="C139" i="37"/>
  <c r="A140" i="37"/>
  <c r="B140" i="37" s="1"/>
  <c r="C140" i="37"/>
  <c r="A141" i="37"/>
  <c r="B141" i="37" s="1"/>
  <c r="C141" i="37"/>
  <c r="A142" i="37"/>
  <c r="B142" i="37" s="1"/>
  <c r="C142" i="37"/>
  <c r="A143" i="37"/>
  <c r="B143" i="37" s="1"/>
  <c r="C143" i="37"/>
  <c r="A144" i="37"/>
  <c r="B144" i="37" s="1"/>
  <c r="C144" i="37"/>
  <c r="A145" i="37"/>
  <c r="B145" i="37" s="1"/>
  <c r="C145" i="37"/>
  <c r="A146" i="37"/>
  <c r="B146" i="37" s="1"/>
  <c r="C146" i="37"/>
  <c r="A147" i="37"/>
  <c r="B147" i="37" s="1"/>
  <c r="C147" i="37"/>
  <c r="A148" i="37"/>
  <c r="B148" i="37" s="1"/>
  <c r="C148" i="37"/>
  <c r="A149" i="37"/>
  <c r="B149" i="37" s="1"/>
  <c r="C149" i="37"/>
  <c r="A150" i="37"/>
  <c r="B150" i="37" s="1"/>
  <c r="C150" i="37"/>
  <c r="A151" i="37"/>
  <c r="B151" i="37" s="1"/>
  <c r="C151" i="37"/>
  <c r="A152" i="37"/>
  <c r="B152" i="37" s="1"/>
  <c r="C152" i="37"/>
  <c r="A153" i="37"/>
  <c r="B153" i="37" s="1"/>
  <c r="C153" i="37"/>
  <c r="A154" i="37"/>
  <c r="B154" i="37" s="1"/>
  <c r="C154" i="37"/>
  <c r="A155" i="37"/>
  <c r="B155" i="37" s="1"/>
  <c r="C155" i="37"/>
  <c r="A156" i="37"/>
  <c r="B156" i="37" s="1"/>
  <c r="C156" i="37"/>
  <c r="A157" i="37"/>
  <c r="B157" i="37" s="1"/>
  <c r="C157" i="37"/>
  <c r="A158" i="37"/>
  <c r="B158" i="37" s="1"/>
  <c r="C158" i="37"/>
  <c r="A159" i="37"/>
  <c r="B159" i="37" s="1"/>
  <c r="C159" i="37"/>
  <c r="A160" i="37"/>
  <c r="B160" i="37"/>
  <c r="C160" i="37"/>
  <c r="A161" i="37"/>
  <c r="B161" i="37" s="1"/>
  <c r="C161" i="37"/>
  <c r="A162" i="37"/>
  <c r="B162" i="37" s="1"/>
  <c r="C162" i="37"/>
  <c r="A163" i="37"/>
  <c r="B163" i="37" s="1"/>
  <c r="C163" i="37"/>
  <c r="A164" i="37"/>
  <c r="B164" i="37"/>
  <c r="C164" i="37"/>
  <c r="A165" i="37"/>
  <c r="B165" i="37" s="1"/>
  <c r="C165" i="37"/>
  <c r="A166" i="37"/>
  <c r="B166" i="37" s="1"/>
  <c r="C166" i="37"/>
  <c r="A167" i="37"/>
  <c r="B167" i="37"/>
  <c r="C167" i="37"/>
  <c r="A168" i="37"/>
  <c r="B168" i="37" s="1"/>
  <c r="C168" i="37"/>
  <c r="A169" i="37"/>
  <c r="B169" i="37" s="1"/>
  <c r="C169" i="37"/>
  <c r="A170" i="37"/>
  <c r="B170" i="37" s="1"/>
  <c r="C170" i="37"/>
  <c r="A171" i="37"/>
  <c r="B171" i="37" s="1"/>
  <c r="C171" i="37"/>
  <c r="A172" i="37"/>
  <c r="B172" i="37" s="1"/>
  <c r="C172" i="37"/>
  <c r="A173" i="37"/>
  <c r="B173" i="37" s="1"/>
  <c r="C173" i="37"/>
  <c r="A174" i="37"/>
  <c r="B174" i="37"/>
  <c r="C174" i="37"/>
  <c r="A175" i="37"/>
  <c r="B175" i="37" s="1"/>
  <c r="C175" i="37"/>
  <c r="A176" i="37"/>
  <c r="B176" i="37" s="1"/>
  <c r="C176" i="37"/>
  <c r="A177" i="37"/>
  <c r="B177" i="37" s="1"/>
  <c r="C177" i="37"/>
  <c r="A178" i="37"/>
  <c r="B178" i="37" s="1"/>
  <c r="C178" i="37"/>
  <c r="A179" i="37"/>
  <c r="B179" i="37" s="1"/>
  <c r="C179" i="37"/>
  <c r="A180" i="37"/>
  <c r="B180" i="37" s="1"/>
  <c r="C180" i="37"/>
  <c r="A181" i="37"/>
  <c r="B181" i="37" s="1"/>
  <c r="C181" i="37"/>
  <c r="A182" i="37"/>
  <c r="B182" i="37" s="1"/>
  <c r="C182" i="37"/>
  <c r="A183" i="37"/>
  <c r="B183" i="37" s="1"/>
  <c r="C183" i="37"/>
  <c r="A184" i="37"/>
  <c r="B184" i="37" s="1"/>
  <c r="C184" i="37"/>
  <c r="A185" i="37"/>
  <c r="B185" i="37" s="1"/>
  <c r="C185" i="37"/>
  <c r="A186" i="37"/>
  <c r="B186" i="37" s="1"/>
  <c r="C186" i="37"/>
  <c r="A187" i="37"/>
  <c r="B187" i="37" s="1"/>
  <c r="C187" i="37"/>
  <c r="A188" i="37"/>
  <c r="B188" i="37" s="1"/>
  <c r="C188" i="37"/>
  <c r="A189" i="37"/>
  <c r="B189" i="37" s="1"/>
  <c r="C189" i="37"/>
  <c r="A190" i="37"/>
  <c r="B190" i="37" s="1"/>
  <c r="C190" i="37"/>
  <c r="A191" i="37"/>
  <c r="B191" i="37" s="1"/>
  <c r="C191" i="37"/>
  <c r="A192" i="37"/>
  <c r="B192" i="37" s="1"/>
  <c r="C192" i="37"/>
  <c r="A193" i="37"/>
  <c r="B193" i="37" s="1"/>
  <c r="C193" i="37"/>
  <c r="A194" i="37"/>
  <c r="B194" i="37" s="1"/>
  <c r="C194" i="37"/>
  <c r="A195" i="37"/>
  <c r="B195" i="37" s="1"/>
  <c r="C195" i="37"/>
  <c r="A196" i="37"/>
  <c r="B196" i="37" s="1"/>
  <c r="C196" i="37"/>
  <c r="A197" i="37"/>
  <c r="B197" i="37" s="1"/>
  <c r="C197" i="37"/>
  <c r="A198" i="37"/>
  <c r="B198" i="37" s="1"/>
  <c r="C198" i="37"/>
  <c r="A199" i="37"/>
  <c r="B199" i="37" s="1"/>
  <c r="C199" i="37"/>
  <c r="A200" i="37"/>
  <c r="B200" i="37" s="1"/>
  <c r="C200" i="37"/>
  <c r="A201" i="37"/>
  <c r="B201" i="37" s="1"/>
  <c r="C201" i="37"/>
  <c r="A202" i="37"/>
  <c r="B202" i="37" s="1"/>
  <c r="C202" i="37"/>
  <c r="A203" i="37"/>
  <c r="B203" i="37" s="1"/>
  <c r="C203" i="37"/>
  <c r="A204" i="37"/>
  <c r="B204" i="37" s="1"/>
  <c r="C204" i="37"/>
  <c r="A205" i="37"/>
  <c r="B205" i="37" s="1"/>
  <c r="C205" i="37"/>
  <c r="A206" i="37"/>
  <c r="B206" i="37" s="1"/>
  <c r="C206" i="37"/>
  <c r="A207" i="37"/>
  <c r="B207" i="37" s="1"/>
  <c r="C207" i="37"/>
  <c r="A208" i="37"/>
  <c r="B208" i="37" s="1"/>
  <c r="C208" i="37"/>
  <c r="A209" i="37"/>
  <c r="B209" i="37" s="1"/>
  <c r="C209" i="37"/>
  <c r="A210" i="37"/>
  <c r="B210" i="37" s="1"/>
  <c r="C210" i="37"/>
  <c r="A211" i="37"/>
  <c r="B211" i="37" s="1"/>
  <c r="C211" i="37"/>
  <c r="A212" i="37"/>
  <c r="B212" i="37" s="1"/>
  <c r="C212" i="37"/>
  <c r="A213" i="37"/>
  <c r="B213" i="37" s="1"/>
  <c r="C213" i="37"/>
  <c r="A214" i="37"/>
  <c r="B214" i="37" s="1"/>
  <c r="C214" i="37"/>
  <c r="A215" i="37"/>
  <c r="B215" i="37" s="1"/>
  <c r="C215" i="37"/>
  <c r="A216" i="37"/>
  <c r="B216" i="37" s="1"/>
  <c r="C216" i="37"/>
  <c r="A217" i="37"/>
  <c r="B217" i="37" s="1"/>
  <c r="C217" i="37"/>
  <c r="A218" i="37"/>
  <c r="B218" i="37" s="1"/>
  <c r="C218" i="37"/>
  <c r="A219" i="37"/>
  <c r="B219" i="37" s="1"/>
  <c r="C219" i="37"/>
  <c r="A220" i="37"/>
  <c r="B220" i="37" s="1"/>
  <c r="C220" i="37"/>
  <c r="A221" i="37"/>
  <c r="B221" i="37" s="1"/>
  <c r="C221" i="37"/>
  <c r="A222" i="37"/>
  <c r="B222" i="37" s="1"/>
  <c r="C222" i="37"/>
  <c r="A223" i="37"/>
  <c r="B223" i="37" s="1"/>
  <c r="C223" i="37"/>
  <c r="A224" i="37"/>
  <c r="B224" i="37" s="1"/>
  <c r="C224" i="37"/>
  <c r="A225" i="37"/>
  <c r="B225" i="37" s="1"/>
  <c r="C225" i="37"/>
  <c r="A226" i="37"/>
  <c r="B226" i="37" s="1"/>
  <c r="C226" i="37"/>
  <c r="A227" i="37"/>
  <c r="B227" i="37" s="1"/>
  <c r="C227" i="37"/>
  <c r="A228" i="37"/>
  <c r="B228" i="37" s="1"/>
  <c r="C228" i="37"/>
  <c r="A229" i="37"/>
  <c r="B229" i="37" s="1"/>
  <c r="C229" i="37"/>
  <c r="A230" i="37"/>
  <c r="B230" i="37" s="1"/>
  <c r="C230" i="37"/>
  <c r="A231" i="37"/>
  <c r="B231" i="37" s="1"/>
  <c r="C231" i="37"/>
  <c r="A232" i="37"/>
  <c r="B232" i="37" s="1"/>
  <c r="C232" i="37"/>
  <c r="A233" i="37"/>
  <c r="B233" i="37" s="1"/>
  <c r="C233" i="37"/>
  <c r="A234" i="37"/>
  <c r="B234" i="37" s="1"/>
  <c r="C234" i="37"/>
  <c r="A235" i="37"/>
  <c r="B235" i="37" s="1"/>
  <c r="C235" i="37"/>
  <c r="A236" i="37"/>
  <c r="B236" i="37" s="1"/>
  <c r="C236" i="37"/>
  <c r="A237" i="37"/>
  <c r="B237" i="37" s="1"/>
  <c r="C237" i="37"/>
  <c r="A238" i="37"/>
  <c r="B238" i="37" s="1"/>
  <c r="C238" i="37"/>
  <c r="A239" i="37"/>
  <c r="B239" i="37" s="1"/>
  <c r="C239" i="37"/>
  <c r="A240" i="37"/>
  <c r="B240" i="37" s="1"/>
  <c r="C240" i="37"/>
  <c r="A241" i="37"/>
  <c r="B241" i="37" s="1"/>
  <c r="C241" i="37"/>
  <c r="A242" i="37"/>
  <c r="B242" i="37" s="1"/>
  <c r="C242" i="37"/>
  <c r="A243" i="37"/>
  <c r="B243" i="37" s="1"/>
  <c r="C243" i="37"/>
  <c r="A244" i="37"/>
  <c r="B244" i="37" s="1"/>
  <c r="C244" i="37"/>
  <c r="A245" i="37"/>
  <c r="B245" i="37" s="1"/>
  <c r="C245" i="37"/>
  <c r="A246" i="37"/>
  <c r="B246" i="37" s="1"/>
  <c r="C246" i="37"/>
  <c r="A247" i="37"/>
  <c r="B247" i="37" s="1"/>
  <c r="C247" i="37"/>
  <c r="A248" i="37"/>
  <c r="B248" i="37" s="1"/>
  <c r="C248" i="37"/>
  <c r="A249" i="37"/>
  <c r="B249" i="37" s="1"/>
  <c r="C249" i="37"/>
  <c r="A250" i="37"/>
  <c r="B250" i="37" s="1"/>
  <c r="C250" i="37"/>
  <c r="A251" i="37"/>
  <c r="B251" i="37" s="1"/>
  <c r="C251" i="37"/>
  <c r="A252" i="37"/>
  <c r="B252" i="37" s="1"/>
  <c r="C252" i="37"/>
  <c r="A253" i="37"/>
  <c r="B253" i="37" s="1"/>
  <c r="C253" i="37"/>
  <c r="A254" i="37"/>
  <c r="B254" i="37" s="1"/>
  <c r="C254" i="37"/>
  <c r="A255" i="37"/>
  <c r="B255" i="37" s="1"/>
  <c r="C255" i="37"/>
  <c r="A256" i="37"/>
  <c r="B256" i="37"/>
  <c r="C256" i="37"/>
  <c r="A257" i="37"/>
  <c r="B257" i="37" s="1"/>
  <c r="C257" i="37"/>
  <c r="A258" i="37"/>
  <c r="B258" i="37" s="1"/>
  <c r="C258" i="37"/>
  <c r="A259" i="37"/>
  <c r="B259" i="37" s="1"/>
  <c r="C259" i="37"/>
  <c r="A260" i="37"/>
  <c r="B260" i="37" s="1"/>
  <c r="C260" i="37"/>
  <c r="A261" i="37"/>
  <c r="B261" i="37" s="1"/>
  <c r="C261" i="37"/>
  <c r="A262" i="37"/>
  <c r="B262" i="37" s="1"/>
  <c r="C262" i="37"/>
  <c r="A263" i="37"/>
  <c r="B263" i="37" s="1"/>
  <c r="C263" i="37"/>
  <c r="A264" i="37"/>
  <c r="B264" i="37" s="1"/>
  <c r="C264" i="37"/>
  <c r="A265" i="37"/>
  <c r="B265" i="37" s="1"/>
  <c r="C265" i="37"/>
  <c r="A266" i="37"/>
  <c r="B266" i="37" s="1"/>
  <c r="C266" i="37"/>
  <c r="A267" i="37"/>
  <c r="B267" i="37" s="1"/>
  <c r="C267" i="37"/>
  <c r="A268" i="37"/>
  <c r="B268" i="37" s="1"/>
  <c r="C268" i="37"/>
  <c r="A269" i="37"/>
  <c r="B269" i="37" s="1"/>
  <c r="C269" i="37"/>
  <c r="A270" i="37"/>
  <c r="B270" i="37" s="1"/>
  <c r="C270" i="37"/>
  <c r="A271" i="37"/>
  <c r="B271" i="37" s="1"/>
  <c r="C271" i="37"/>
  <c r="A272" i="37"/>
  <c r="B272" i="37" s="1"/>
  <c r="C272" i="37"/>
  <c r="A273" i="37"/>
  <c r="B273" i="37" s="1"/>
  <c r="C273" i="37"/>
  <c r="A274" i="37"/>
  <c r="B274" i="37" s="1"/>
  <c r="C274" i="37"/>
  <c r="A275" i="37"/>
  <c r="B275" i="37" s="1"/>
  <c r="C275" i="37"/>
  <c r="A276" i="37"/>
  <c r="B276" i="37" s="1"/>
  <c r="C276" i="37"/>
  <c r="A277" i="37"/>
  <c r="B277" i="37" s="1"/>
  <c r="C277" i="37"/>
  <c r="A278" i="37"/>
  <c r="B278" i="37" s="1"/>
  <c r="C278" i="37"/>
  <c r="A279" i="37"/>
  <c r="B279" i="37" s="1"/>
  <c r="C279" i="37"/>
  <c r="A280" i="37"/>
  <c r="B280" i="37" s="1"/>
  <c r="C280" i="37"/>
  <c r="A281" i="37"/>
  <c r="B281" i="37" s="1"/>
  <c r="C281" i="37"/>
  <c r="A282" i="37"/>
  <c r="B282" i="37" s="1"/>
  <c r="C282" i="37"/>
  <c r="A283" i="37"/>
  <c r="B283" i="37" s="1"/>
  <c r="C283" i="37"/>
  <c r="A284" i="37"/>
  <c r="B284" i="37" s="1"/>
  <c r="C284" i="37"/>
  <c r="A285" i="37"/>
  <c r="B285" i="37" s="1"/>
  <c r="C285" i="37"/>
  <c r="A286" i="37"/>
  <c r="B286" i="37" s="1"/>
  <c r="C286" i="37"/>
  <c r="A287" i="37"/>
  <c r="B287" i="37" s="1"/>
  <c r="C287" i="37"/>
  <c r="A288" i="37"/>
  <c r="B288" i="37" s="1"/>
  <c r="C288" i="37"/>
  <c r="A289" i="37"/>
  <c r="B289" i="37" s="1"/>
  <c r="C289" i="37"/>
  <c r="A290" i="37"/>
  <c r="B290" i="37" s="1"/>
  <c r="C290" i="37"/>
  <c r="A291" i="37"/>
  <c r="B291" i="37" s="1"/>
  <c r="C291" i="37"/>
  <c r="A292" i="37"/>
  <c r="B292" i="37" s="1"/>
  <c r="C292" i="37"/>
  <c r="A293" i="37"/>
  <c r="B293" i="37" s="1"/>
  <c r="C293" i="37"/>
  <c r="A294" i="37"/>
  <c r="B294" i="37" s="1"/>
  <c r="C294" i="37"/>
  <c r="A295" i="37"/>
  <c r="B295" i="37" s="1"/>
  <c r="C295" i="37"/>
  <c r="A296" i="37"/>
  <c r="B296" i="37" s="1"/>
  <c r="C296" i="37"/>
  <c r="A297" i="37"/>
  <c r="B297" i="37" s="1"/>
  <c r="C297" i="37"/>
  <c r="A298" i="37"/>
  <c r="B298" i="37" s="1"/>
  <c r="C298" i="37"/>
  <c r="A299" i="37"/>
  <c r="B299" i="37" s="1"/>
  <c r="C299" i="37"/>
  <c r="A300" i="37"/>
  <c r="B300" i="37" s="1"/>
  <c r="C300" i="37"/>
  <c r="A301" i="37"/>
  <c r="B301" i="37" s="1"/>
  <c r="C301" i="37"/>
  <c r="A302" i="37"/>
  <c r="B302" i="37" s="1"/>
  <c r="C302" i="37"/>
  <c r="A303" i="37"/>
  <c r="B303" i="37" s="1"/>
  <c r="C303" i="37"/>
  <c r="A304" i="37"/>
  <c r="B304" i="37"/>
  <c r="C304" i="37"/>
  <c r="A305" i="37"/>
  <c r="B305" i="37" s="1"/>
  <c r="C305" i="37"/>
  <c r="A306" i="37"/>
  <c r="B306" i="37" s="1"/>
  <c r="C306" i="37"/>
  <c r="A307" i="37"/>
  <c r="B307" i="37" s="1"/>
  <c r="C307" i="37"/>
  <c r="A308" i="37"/>
  <c r="B308" i="37" s="1"/>
  <c r="C308" i="37"/>
  <c r="A309" i="37"/>
  <c r="B309" i="37" s="1"/>
  <c r="C309" i="37"/>
  <c r="A310" i="37"/>
  <c r="B310" i="37" s="1"/>
  <c r="C310" i="37"/>
  <c r="A311" i="37"/>
  <c r="B311" i="37"/>
  <c r="C311" i="37"/>
  <c r="A312" i="37"/>
  <c r="B312" i="37" s="1"/>
  <c r="C312" i="37"/>
  <c r="A313" i="37"/>
  <c r="B313" i="37" s="1"/>
  <c r="C313" i="37"/>
  <c r="A314" i="37"/>
  <c r="B314" i="37" s="1"/>
  <c r="C314" i="37"/>
  <c r="A315" i="37"/>
  <c r="B315" i="37" s="1"/>
  <c r="C315" i="37"/>
  <c r="A316" i="37"/>
  <c r="B316" i="37" s="1"/>
  <c r="C316" i="37"/>
  <c r="A317" i="37"/>
  <c r="B317" i="37" s="1"/>
  <c r="C317" i="37"/>
  <c r="A318" i="37"/>
  <c r="B318" i="37" s="1"/>
  <c r="C318" i="37"/>
  <c r="A319" i="37"/>
  <c r="B319" i="37" s="1"/>
  <c r="C319" i="37"/>
  <c r="A320" i="37"/>
  <c r="B320" i="37" s="1"/>
  <c r="C320" i="37"/>
  <c r="A321" i="37"/>
  <c r="B321" i="37" s="1"/>
  <c r="C321" i="37"/>
  <c r="A322" i="37"/>
  <c r="B322" i="37" s="1"/>
  <c r="C322" i="37"/>
  <c r="A323" i="37"/>
  <c r="B323" i="37" s="1"/>
  <c r="C323" i="37"/>
  <c r="A324" i="37"/>
  <c r="B324" i="37" s="1"/>
  <c r="C324" i="37"/>
  <c r="A325" i="37"/>
  <c r="B325" i="37" s="1"/>
  <c r="C325" i="37"/>
  <c r="A326" i="37"/>
  <c r="B326" i="37" s="1"/>
  <c r="C326" i="37"/>
  <c r="A327" i="37"/>
  <c r="B327" i="37" s="1"/>
  <c r="C327" i="37"/>
  <c r="A328" i="37"/>
  <c r="B328" i="37" s="1"/>
  <c r="C328" i="37"/>
  <c r="A329" i="37"/>
  <c r="B329" i="37" s="1"/>
  <c r="C329" i="37"/>
  <c r="A330" i="37"/>
  <c r="B330" i="37" s="1"/>
  <c r="C330" i="37"/>
  <c r="A331" i="37"/>
  <c r="B331" i="37" s="1"/>
  <c r="C331" i="37"/>
  <c r="A332" i="37"/>
  <c r="B332" i="37" s="1"/>
  <c r="C332" i="37"/>
  <c r="A333" i="37"/>
  <c r="B333" i="37" s="1"/>
  <c r="C333" i="37"/>
  <c r="A334" i="37"/>
  <c r="B334" i="37" s="1"/>
  <c r="C334" i="37"/>
  <c r="A335" i="37"/>
  <c r="B335" i="37" s="1"/>
  <c r="C335" i="37"/>
  <c r="A336" i="37"/>
  <c r="B336" i="37" s="1"/>
  <c r="C336" i="37"/>
  <c r="A337" i="37"/>
  <c r="B337" i="37" s="1"/>
  <c r="C337" i="37"/>
  <c r="A338" i="37"/>
  <c r="B338" i="37" s="1"/>
  <c r="C338" i="37"/>
  <c r="A339" i="37"/>
  <c r="B339" i="37" s="1"/>
  <c r="C339" i="37"/>
  <c r="A340" i="37"/>
  <c r="B340" i="37" s="1"/>
  <c r="C340" i="37"/>
  <c r="A341" i="37"/>
  <c r="B341" i="37" s="1"/>
  <c r="C341" i="37"/>
  <c r="A342" i="37"/>
  <c r="B342" i="37" s="1"/>
  <c r="C342" i="37"/>
  <c r="A343" i="37"/>
  <c r="B343" i="37"/>
  <c r="C343" i="37"/>
  <c r="A344" i="37"/>
  <c r="B344" i="37"/>
  <c r="C344" i="37"/>
  <c r="A345" i="37"/>
  <c r="B345" i="37" s="1"/>
  <c r="C345" i="37"/>
  <c r="A346" i="37"/>
  <c r="B346" i="37" s="1"/>
  <c r="C346" i="37"/>
  <c r="A347" i="37"/>
  <c r="B347" i="37" s="1"/>
  <c r="C347" i="37"/>
  <c r="A348" i="37"/>
  <c r="B348" i="37" s="1"/>
  <c r="C348" i="37"/>
  <c r="A349" i="37"/>
  <c r="B349" i="37" s="1"/>
  <c r="C349" i="37"/>
  <c r="A350" i="37"/>
  <c r="B350" i="37" s="1"/>
  <c r="C350" i="37"/>
  <c r="A351" i="37"/>
  <c r="B351" i="37" s="1"/>
  <c r="C351" i="37"/>
  <c r="A352" i="37"/>
  <c r="B352" i="37" s="1"/>
  <c r="C352" i="37"/>
  <c r="A353" i="37"/>
  <c r="B353" i="37" s="1"/>
  <c r="C353" i="37"/>
  <c r="A354" i="37"/>
  <c r="B354" i="37" s="1"/>
  <c r="C354" i="37"/>
  <c r="A355" i="37"/>
  <c r="B355" i="37" s="1"/>
  <c r="C355" i="37"/>
  <c r="A356" i="37"/>
  <c r="B356" i="37" s="1"/>
  <c r="C356" i="37"/>
  <c r="A357" i="37"/>
  <c r="B357" i="37" s="1"/>
  <c r="C357" i="37"/>
  <c r="A358" i="37"/>
  <c r="B358" i="37" s="1"/>
  <c r="C358" i="37"/>
  <c r="A359" i="37"/>
  <c r="B359" i="37" s="1"/>
  <c r="C359" i="37"/>
  <c r="A360" i="37"/>
  <c r="B360" i="37" s="1"/>
  <c r="C360" i="37"/>
  <c r="A361" i="37"/>
  <c r="B361" i="37" s="1"/>
  <c r="C361" i="37"/>
  <c r="A362" i="37"/>
  <c r="B362" i="37" s="1"/>
  <c r="C362" i="37"/>
  <c r="A363" i="37"/>
  <c r="B363" i="37" s="1"/>
  <c r="C363" i="37"/>
  <c r="A364" i="37"/>
  <c r="B364" i="37" s="1"/>
  <c r="C364" i="37"/>
  <c r="A365" i="37"/>
  <c r="B365" i="37" s="1"/>
  <c r="C365" i="37"/>
  <c r="A366" i="37"/>
  <c r="B366" i="37" s="1"/>
  <c r="C366" i="37"/>
  <c r="A367" i="37"/>
  <c r="B367" i="37" s="1"/>
  <c r="C367" i="37"/>
  <c r="A368" i="37"/>
  <c r="B368" i="37" s="1"/>
  <c r="C368" i="37"/>
  <c r="A369" i="37"/>
  <c r="B369" i="37" s="1"/>
  <c r="C369" i="37"/>
  <c r="A370" i="37"/>
  <c r="B370" i="37" s="1"/>
  <c r="C370" i="37"/>
  <c r="A371" i="37"/>
  <c r="B371" i="37" s="1"/>
  <c r="C371" i="37"/>
  <c r="A372" i="37"/>
  <c r="B372" i="37" s="1"/>
  <c r="C372" i="37"/>
  <c r="A373" i="37"/>
  <c r="B373" i="37" s="1"/>
  <c r="C373" i="37"/>
  <c r="A374" i="37"/>
  <c r="B374" i="37" s="1"/>
  <c r="C374" i="37"/>
  <c r="A375" i="37"/>
  <c r="B375" i="37" s="1"/>
  <c r="C375" i="37"/>
  <c r="A376" i="37"/>
  <c r="B376" i="37" s="1"/>
  <c r="C376" i="37"/>
  <c r="A377" i="37"/>
  <c r="B377" i="37" s="1"/>
  <c r="C377" i="37"/>
  <c r="A378" i="37"/>
  <c r="B378" i="37" s="1"/>
  <c r="C378" i="37"/>
  <c r="A379" i="37"/>
  <c r="B379" i="37" s="1"/>
  <c r="C379" i="37"/>
  <c r="A380" i="37"/>
  <c r="B380" i="37" s="1"/>
  <c r="C380" i="37"/>
  <c r="A381" i="37"/>
  <c r="B381" i="37" s="1"/>
  <c r="C381" i="37"/>
  <c r="A382" i="37"/>
  <c r="B382" i="37" s="1"/>
  <c r="C382" i="37"/>
  <c r="A383" i="37"/>
  <c r="B383" i="37" s="1"/>
  <c r="C383" i="37"/>
  <c r="A384" i="37"/>
  <c r="B384" i="37" s="1"/>
  <c r="C384" i="37"/>
  <c r="A385" i="37"/>
  <c r="B385" i="37" s="1"/>
  <c r="C385" i="37"/>
  <c r="A386" i="37"/>
  <c r="B386" i="37" s="1"/>
  <c r="C386" i="37"/>
  <c r="A387" i="37"/>
  <c r="B387" i="37" s="1"/>
  <c r="C387" i="37"/>
  <c r="A388" i="37"/>
  <c r="B388" i="37" s="1"/>
  <c r="C388" i="37"/>
  <c r="A389" i="37"/>
  <c r="B389" i="37" s="1"/>
  <c r="C389" i="37"/>
  <c r="A390" i="37"/>
  <c r="B390" i="37" s="1"/>
  <c r="C390" i="37"/>
  <c r="A391" i="37"/>
  <c r="B391" i="37" s="1"/>
  <c r="C391" i="37"/>
  <c r="A392" i="37"/>
  <c r="B392" i="37" s="1"/>
  <c r="C392" i="37"/>
  <c r="A393" i="37"/>
  <c r="B393" i="37" s="1"/>
  <c r="C393" i="37"/>
  <c r="A394" i="37"/>
  <c r="B394" i="37" s="1"/>
  <c r="C394" i="37"/>
  <c r="A395" i="37"/>
  <c r="B395" i="37" s="1"/>
  <c r="C395" i="37"/>
  <c r="A396" i="37"/>
  <c r="B396" i="37" s="1"/>
  <c r="C396" i="37"/>
  <c r="A397" i="37"/>
  <c r="B397" i="37" s="1"/>
  <c r="C397" i="37"/>
  <c r="A398" i="37"/>
  <c r="B398" i="37" s="1"/>
  <c r="C398" i="37"/>
  <c r="A399" i="37"/>
  <c r="B399" i="37" s="1"/>
  <c r="C399" i="37"/>
  <c r="A400" i="37"/>
  <c r="B400" i="37" s="1"/>
  <c r="C400" i="37"/>
  <c r="A401" i="37"/>
  <c r="B401" i="37" s="1"/>
  <c r="C401" i="37"/>
  <c r="A402" i="37"/>
  <c r="B402" i="37" s="1"/>
  <c r="C402" i="37"/>
  <c r="A403" i="37"/>
  <c r="B403" i="37" s="1"/>
  <c r="C403" i="37"/>
  <c r="A404" i="37"/>
  <c r="B404" i="37" s="1"/>
  <c r="C404" i="37"/>
  <c r="A405" i="37"/>
  <c r="B405" i="37" s="1"/>
  <c r="C405" i="37"/>
  <c r="A406" i="37"/>
  <c r="B406" i="37" s="1"/>
  <c r="C406" i="37"/>
  <c r="A407" i="37"/>
  <c r="B407" i="37" s="1"/>
  <c r="C407" i="37"/>
  <c r="A408" i="37"/>
  <c r="B408" i="37" s="1"/>
  <c r="C408" i="37"/>
  <c r="A409" i="37"/>
  <c r="B409" i="37" s="1"/>
  <c r="C409" i="37"/>
  <c r="A410" i="37"/>
  <c r="B410" i="37" s="1"/>
  <c r="C410" i="37"/>
  <c r="A411" i="37"/>
  <c r="B411" i="37" s="1"/>
  <c r="C411" i="37"/>
  <c r="A412" i="37"/>
  <c r="B412" i="37"/>
  <c r="C412" i="37"/>
  <c r="A413" i="37"/>
  <c r="B413" i="37" s="1"/>
  <c r="C413" i="37"/>
  <c r="A414" i="37"/>
  <c r="B414" i="37" s="1"/>
  <c r="C414" i="37"/>
  <c r="A415" i="37"/>
  <c r="B415" i="37" s="1"/>
  <c r="C415" i="37"/>
  <c r="A416" i="37"/>
  <c r="B416" i="37" s="1"/>
  <c r="C416" i="37"/>
  <c r="A417" i="37"/>
  <c r="B417" i="37" s="1"/>
  <c r="C417" i="37"/>
  <c r="A418" i="37"/>
  <c r="B418" i="37" s="1"/>
  <c r="C418" i="37"/>
  <c r="A419" i="37"/>
  <c r="B419" i="37" s="1"/>
  <c r="C419" i="37"/>
  <c r="A420" i="37"/>
  <c r="B420" i="37" s="1"/>
  <c r="C420" i="37"/>
  <c r="A421" i="37"/>
  <c r="B421" i="37" s="1"/>
  <c r="C421" i="37"/>
  <c r="A422" i="37"/>
  <c r="B422" i="37" s="1"/>
  <c r="C422" i="37"/>
  <c r="A423" i="37"/>
  <c r="B423" i="37" s="1"/>
  <c r="C423" i="37"/>
  <c r="A424" i="37"/>
  <c r="B424" i="37"/>
  <c r="C424" i="37"/>
  <c r="A425" i="37"/>
  <c r="B425" i="37" s="1"/>
  <c r="C425" i="37"/>
  <c r="A426" i="37"/>
  <c r="B426" i="37" s="1"/>
  <c r="C426" i="37"/>
  <c r="A427" i="37"/>
  <c r="B427" i="37" s="1"/>
  <c r="C427" i="37"/>
  <c r="A428" i="37"/>
  <c r="B428" i="37" s="1"/>
  <c r="C428" i="37"/>
  <c r="A429" i="37"/>
  <c r="B429" i="37" s="1"/>
  <c r="C429" i="37"/>
  <c r="A430" i="37"/>
  <c r="B430" i="37" s="1"/>
  <c r="C430" i="37"/>
  <c r="A431" i="37"/>
  <c r="B431" i="37" s="1"/>
  <c r="C431" i="37"/>
  <c r="A432" i="37"/>
  <c r="B432" i="37" s="1"/>
  <c r="C432" i="37"/>
  <c r="A433" i="37"/>
  <c r="B433" i="37" s="1"/>
  <c r="C433" i="37"/>
  <c r="A434" i="37"/>
  <c r="B434" i="37" s="1"/>
  <c r="C434" i="37"/>
  <c r="A435" i="37"/>
  <c r="B435" i="37" s="1"/>
  <c r="C435" i="37"/>
  <c r="A436" i="37"/>
  <c r="B436" i="37" s="1"/>
  <c r="C436" i="37"/>
  <c r="A437" i="37"/>
  <c r="B437" i="37" s="1"/>
  <c r="C437" i="37"/>
  <c r="A438" i="37"/>
  <c r="B438" i="37" s="1"/>
  <c r="C438" i="37"/>
  <c r="A439" i="37"/>
  <c r="B439" i="37" s="1"/>
  <c r="C439" i="37"/>
  <c r="A440" i="37"/>
  <c r="B440" i="37" s="1"/>
  <c r="C440" i="37"/>
  <c r="A441" i="37"/>
  <c r="B441" i="37" s="1"/>
  <c r="C441" i="37"/>
  <c r="A442" i="37"/>
  <c r="B442" i="37" s="1"/>
  <c r="C442" i="37"/>
  <c r="A443" i="37"/>
  <c r="B443" i="37" s="1"/>
  <c r="C443" i="37"/>
  <c r="A444" i="37"/>
  <c r="B444" i="37" s="1"/>
  <c r="C444" i="37"/>
  <c r="A445" i="37"/>
  <c r="B445" i="37" s="1"/>
  <c r="C445" i="37"/>
  <c r="A446" i="37"/>
  <c r="B446" i="37" s="1"/>
  <c r="C446" i="37"/>
  <c r="A447" i="37"/>
  <c r="B447" i="37" s="1"/>
  <c r="C447" i="37"/>
  <c r="A448" i="37"/>
  <c r="B448" i="37" s="1"/>
  <c r="C448" i="37"/>
  <c r="A449" i="37"/>
  <c r="B449" i="37" s="1"/>
  <c r="C449" i="37"/>
  <c r="A450" i="37"/>
  <c r="B450" i="37" s="1"/>
  <c r="C450" i="37"/>
  <c r="A451" i="37"/>
  <c r="B451" i="37" s="1"/>
  <c r="C451" i="37"/>
  <c r="A452" i="37"/>
  <c r="B452" i="37" s="1"/>
  <c r="C452" i="37"/>
  <c r="A453" i="37"/>
  <c r="B453" i="37" s="1"/>
  <c r="C453" i="37"/>
  <c r="A454" i="37"/>
  <c r="B454" i="37" s="1"/>
  <c r="C454" i="37"/>
  <c r="A455" i="37"/>
  <c r="B455" i="37" s="1"/>
  <c r="C455" i="37"/>
  <c r="A456" i="37"/>
  <c r="B456" i="37" s="1"/>
  <c r="C456" i="37"/>
  <c r="A457" i="37"/>
  <c r="B457" i="37" s="1"/>
  <c r="C457" i="37"/>
  <c r="A458" i="37"/>
  <c r="B458" i="37" s="1"/>
  <c r="C458" i="37"/>
  <c r="A459" i="37"/>
  <c r="B459" i="37" s="1"/>
  <c r="C459" i="37"/>
  <c r="A460" i="37"/>
  <c r="B460" i="37" s="1"/>
  <c r="C460" i="37"/>
  <c r="A461" i="37"/>
  <c r="B461" i="37" s="1"/>
  <c r="C461" i="37"/>
  <c r="A462" i="37"/>
  <c r="B462" i="37" s="1"/>
  <c r="C462" i="37"/>
  <c r="A463" i="37"/>
  <c r="B463" i="37" s="1"/>
  <c r="C463" i="37"/>
  <c r="A464" i="37"/>
  <c r="B464" i="37" s="1"/>
  <c r="C464" i="37"/>
  <c r="A465" i="37"/>
  <c r="B465" i="37" s="1"/>
  <c r="C465" i="37"/>
  <c r="A466" i="37"/>
  <c r="B466" i="37" s="1"/>
  <c r="C466" i="37"/>
  <c r="A467" i="37"/>
  <c r="B467" i="37" s="1"/>
  <c r="C467" i="37"/>
  <c r="A468" i="37"/>
  <c r="B468" i="37" s="1"/>
  <c r="C468" i="37"/>
  <c r="A469" i="37"/>
  <c r="B469" i="37" s="1"/>
  <c r="C469" i="37"/>
  <c r="A470" i="37"/>
  <c r="B470" i="37" s="1"/>
  <c r="C470" i="37"/>
  <c r="A471" i="37"/>
  <c r="B471" i="37" s="1"/>
  <c r="C471" i="37"/>
  <c r="A472" i="37"/>
  <c r="B472" i="37" s="1"/>
  <c r="C472" i="37"/>
  <c r="A473" i="37"/>
  <c r="B473" i="37" s="1"/>
  <c r="C473" i="37"/>
  <c r="A474" i="37"/>
  <c r="B474" i="37" s="1"/>
  <c r="C474" i="37"/>
  <c r="A475" i="37"/>
  <c r="B475" i="37" s="1"/>
  <c r="C475" i="37"/>
  <c r="A476" i="37"/>
  <c r="B476" i="37" s="1"/>
  <c r="C476" i="37"/>
  <c r="A477" i="37"/>
  <c r="B477" i="37" s="1"/>
  <c r="C477" i="37"/>
  <c r="A478" i="37"/>
  <c r="B478" i="37" s="1"/>
  <c r="C478" i="37"/>
  <c r="A479" i="37"/>
  <c r="B479" i="37" s="1"/>
  <c r="C479" i="37"/>
  <c r="A480" i="37"/>
  <c r="B480" i="37" s="1"/>
  <c r="C480" i="37"/>
  <c r="A481" i="37"/>
  <c r="B481" i="37" s="1"/>
  <c r="C481" i="37"/>
  <c r="A482" i="37"/>
  <c r="B482" i="37" s="1"/>
  <c r="C482" i="37"/>
  <c r="A483" i="37"/>
  <c r="B483" i="37" s="1"/>
  <c r="C483" i="37"/>
  <c r="A484" i="37"/>
  <c r="B484" i="37" s="1"/>
  <c r="C484" i="37"/>
  <c r="A485" i="37"/>
  <c r="B485" i="37" s="1"/>
  <c r="C485" i="37"/>
  <c r="A486" i="37"/>
  <c r="B486" i="37" s="1"/>
  <c r="C486" i="37"/>
  <c r="A487" i="37"/>
  <c r="B487" i="37" s="1"/>
  <c r="C487" i="37"/>
  <c r="A488" i="37"/>
  <c r="B488" i="37" s="1"/>
  <c r="C488" i="37"/>
  <c r="A489" i="37"/>
  <c r="B489" i="37" s="1"/>
  <c r="C489" i="37"/>
  <c r="A490" i="37"/>
  <c r="B490" i="37" s="1"/>
  <c r="C490" i="37"/>
  <c r="A491" i="37"/>
  <c r="B491" i="37" s="1"/>
  <c r="C491" i="37"/>
  <c r="A492" i="37"/>
  <c r="B492" i="37" s="1"/>
  <c r="C492" i="37"/>
  <c r="A493" i="37"/>
  <c r="B493" i="37" s="1"/>
  <c r="C493" i="37"/>
  <c r="A494" i="37"/>
  <c r="B494" i="37" s="1"/>
  <c r="C494" i="37"/>
  <c r="A495" i="37"/>
  <c r="B495" i="37" s="1"/>
  <c r="C495" i="37"/>
  <c r="A496" i="37"/>
  <c r="B496" i="37"/>
  <c r="C496" i="37"/>
  <c r="A497" i="37"/>
  <c r="B497" i="37" s="1"/>
  <c r="C497" i="37"/>
  <c r="A498" i="37"/>
  <c r="B498" i="37" s="1"/>
  <c r="C498" i="37"/>
  <c r="A499" i="37"/>
  <c r="B499" i="37" s="1"/>
  <c r="C499" i="37"/>
  <c r="A500" i="37"/>
  <c r="B500" i="37" s="1"/>
  <c r="C500" i="37"/>
  <c r="A501" i="37"/>
  <c r="B501" i="37" s="1"/>
  <c r="C501" i="37"/>
  <c r="A502" i="37"/>
  <c r="B502" i="37" s="1"/>
  <c r="C502" i="37"/>
  <c r="A503" i="37"/>
  <c r="B503" i="37" s="1"/>
  <c r="C503" i="37"/>
  <c r="A504" i="37"/>
  <c r="B504" i="37" s="1"/>
  <c r="C504" i="37"/>
  <c r="A505" i="37"/>
  <c r="B505" i="37" s="1"/>
  <c r="C505" i="37"/>
  <c r="A506" i="37"/>
  <c r="B506" i="37" s="1"/>
  <c r="C506" i="37"/>
  <c r="A507" i="37"/>
  <c r="B507" i="37" s="1"/>
  <c r="C507" i="37"/>
  <c r="A508" i="37"/>
  <c r="B508" i="37" s="1"/>
  <c r="C508" i="37"/>
  <c r="A509" i="37"/>
  <c r="B509" i="37" s="1"/>
  <c r="C509" i="37"/>
  <c r="A510" i="37"/>
  <c r="B510" i="37" s="1"/>
  <c r="C510" i="37"/>
  <c r="A511" i="37"/>
  <c r="B511" i="37" s="1"/>
  <c r="C511" i="37"/>
  <c r="A512" i="37"/>
  <c r="B512" i="37" s="1"/>
  <c r="C512" i="37"/>
  <c r="A513" i="37"/>
  <c r="B513" i="37" s="1"/>
  <c r="C513" i="37"/>
  <c r="A514" i="37"/>
  <c r="B514" i="37" s="1"/>
  <c r="C514" i="37"/>
  <c r="A515" i="37"/>
  <c r="B515" i="37" s="1"/>
  <c r="C515" i="37"/>
  <c r="A516" i="37"/>
  <c r="B516" i="37" s="1"/>
  <c r="C516" i="37"/>
  <c r="A517" i="37"/>
  <c r="B517" i="37" s="1"/>
  <c r="C517" i="37"/>
  <c r="A518" i="37"/>
  <c r="B518" i="37" s="1"/>
  <c r="C518" i="37"/>
  <c r="A519" i="37"/>
  <c r="B519" i="37" s="1"/>
  <c r="C519" i="37"/>
  <c r="A520" i="37"/>
  <c r="B520" i="37" s="1"/>
  <c r="C520" i="37"/>
  <c r="A521" i="37"/>
  <c r="B521" i="37" s="1"/>
  <c r="C521" i="37"/>
  <c r="A522" i="37"/>
  <c r="B522" i="37" s="1"/>
  <c r="C522" i="37"/>
  <c r="A523" i="37"/>
  <c r="B523" i="37" s="1"/>
  <c r="C523" i="37"/>
  <c r="A524" i="37"/>
  <c r="B524" i="37" s="1"/>
  <c r="C524" i="37"/>
  <c r="A525" i="37"/>
  <c r="B525" i="37" s="1"/>
  <c r="C525" i="37"/>
  <c r="A526" i="37"/>
  <c r="B526" i="37" s="1"/>
  <c r="C526" i="37"/>
  <c r="A527" i="37"/>
  <c r="B527" i="37" s="1"/>
  <c r="C527" i="37"/>
  <c r="A528" i="37"/>
  <c r="B528" i="37" s="1"/>
  <c r="C528" i="37"/>
  <c r="A529" i="37"/>
  <c r="B529" i="37" s="1"/>
  <c r="C529" i="37"/>
  <c r="A530" i="37"/>
  <c r="B530" i="37" s="1"/>
  <c r="C530" i="37"/>
  <c r="A531" i="37"/>
  <c r="B531" i="37" s="1"/>
  <c r="C531" i="37"/>
  <c r="A532" i="37"/>
  <c r="B532" i="37" s="1"/>
  <c r="C532" i="37"/>
  <c r="A533" i="37"/>
  <c r="B533" i="37" s="1"/>
  <c r="C533" i="37"/>
  <c r="A534" i="37"/>
  <c r="B534" i="37" s="1"/>
  <c r="C534" i="37"/>
  <c r="A535" i="37"/>
  <c r="B535" i="37" s="1"/>
  <c r="C535" i="37"/>
  <c r="A536" i="37"/>
  <c r="B536" i="37" s="1"/>
  <c r="C536" i="37"/>
  <c r="A537" i="37"/>
  <c r="B537" i="37" s="1"/>
  <c r="C537" i="37"/>
  <c r="A538" i="37"/>
  <c r="B538" i="37" s="1"/>
  <c r="C538" i="37"/>
  <c r="A539" i="37"/>
  <c r="B539" i="37" s="1"/>
  <c r="C539" i="37"/>
  <c r="A540" i="37"/>
  <c r="B540" i="37" s="1"/>
  <c r="C540" i="37"/>
  <c r="A541" i="37"/>
  <c r="B541" i="37" s="1"/>
  <c r="C541" i="37"/>
  <c r="A542" i="37"/>
  <c r="B542" i="37" s="1"/>
  <c r="C542" i="37"/>
  <c r="A543" i="37"/>
  <c r="B543" i="37" s="1"/>
  <c r="C543" i="37"/>
  <c r="A544" i="37"/>
  <c r="B544" i="37" s="1"/>
  <c r="C544" i="37"/>
  <c r="A545" i="37"/>
  <c r="B545" i="37" s="1"/>
  <c r="C545" i="37"/>
  <c r="A546" i="37"/>
  <c r="B546" i="37" s="1"/>
  <c r="C546" i="37"/>
  <c r="A547" i="37"/>
  <c r="B547" i="37" s="1"/>
  <c r="C547" i="37"/>
  <c r="A548" i="37"/>
  <c r="B548" i="37" s="1"/>
  <c r="C548" i="37"/>
  <c r="A549" i="37"/>
  <c r="B549" i="37" s="1"/>
  <c r="C549" i="37"/>
  <c r="A550" i="37"/>
  <c r="B550" i="37" s="1"/>
  <c r="C550" i="37"/>
  <c r="A551" i="37"/>
  <c r="B551" i="37" s="1"/>
  <c r="C551" i="37"/>
  <c r="C3" i="37"/>
  <c r="A3" i="37"/>
  <c r="B3" i="37" s="1"/>
  <c r="A3" i="36"/>
  <c r="B3" i="36"/>
  <c r="C3" i="36"/>
  <c r="A4" i="36"/>
  <c r="B4" i="36" s="1"/>
  <c r="C4" i="36"/>
  <c r="A5" i="36"/>
  <c r="B5" i="36"/>
  <c r="C5" i="36"/>
  <c r="A6" i="36"/>
  <c r="B6" i="36" s="1"/>
  <c r="C6" i="36"/>
  <c r="A7" i="36"/>
  <c r="B7" i="36"/>
  <c r="C7" i="36"/>
  <c r="A8" i="36"/>
  <c r="B8" i="36" s="1"/>
  <c r="C8" i="36"/>
  <c r="A9" i="36"/>
  <c r="B9" i="36" s="1"/>
  <c r="C9" i="36"/>
  <c r="A10" i="36"/>
  <c r="B10" i="36" s="1"/>
  <c r="C10" i="36"/>
  <c r="A11" i="36"/>
  <c r="B11" i="36"/>
  <c r="C11" i="36"/>
  <c r="A12" i="36"/>
  <c r="B12" i="36" s="1"/>
  <c r="C12" i="36"/>
  <c r="A13" i="36"/>
  <c r="B13" i="36"/>
  <c r="C13" i="36"/>
  <c r="A14" i="36"/>
  <c r="B14" i="36" s="1"/>
  <c r="C14" i="36"/>
  <c r="A15" i="36"/>
  <c r="B15" i="36"/>
  <c r="C15" i="36"/>
  <c r="A16" i="36"/>
  <c r="B16" i="36" s="1"/>
  <c r="C16" i="36"/>
  <c r="A17" i="36"/>
  <c r="B17" i="36" s="1"/>
  <c r="C17" i="36"/>
  <c r="A18" i="36"/>
  <c r="B18" i="36" s="1"/>
  <c r="C18" i="36"/>
  <c r="A19" i="36"/>
  <c r="B19" i="36"/>
  <c r="C19" i="36"/>
  <c r="A20" i="36"/>
  <c r="B20" i="36" s="1"/>
  <c r="C20" i="36"/>
  <c r="A21" i="36"/>
  <c r="B21" i="36"/>
  <c r="C21" i="36"/>
  <c r="A22" i="36"/>
  <c r="B22" i="36" s="1"/>
  <c r="C22" i="36"/>
  <c r="A23" i="36"/>
  <c r="B23" i="36"/>
  <c r="C23" i="36"/>
  <c r="A24" i="36"/>
  <c r="B24" i="36" s="1"/>
  <c r="C24" i="36"/>
  <c r="A25" i="36"/>
  <c r="B25" i="36" s="1"/>
  <c r="C25" i="36"/>
  <c r="A26" i="36"/>
  <c r="B26" i="36" s="1"/>
  <c r="C26" i="36"/>
  <c r="A27" i="36"/>
  <c r="B27" i="36"/>
  <c r="C27" i="36"/>
  <c r="A28" i="36"/>
  <c r="B28" i="36" s="1"/>
  <c r="C28" i="36"/>
  <c r="A29" i="36"/>
  <c r="B29" i="36"/>
  <c r="C29" i="36"/>
  <c r="A30" i="36"/>
  <c r="B30" i="36" s="1"/>
  <c r="C30" i="36"/>
  <c r="A31" i="36"/>
  <c r="B31" i="36"/>
  <c r="C31" i="36"/>
  <c r="A32" i="36"/>
  <c r="B32" i="36" s="1"/>
  <c r="C32" i="36"/>
  <c r="A33" i="36"/>
  <c r="B33" i="36" s="1"/>
  <c r="C33" i="36"/>
  <c r="A34" i="36"/>
  <c r="B34" i="36" s="1"/>
  <c r="C34" i="36"/>
  <c r="A35" i="36"/>
  <c r="B35" i="36"/>
  <c r="C35" i="36"/>
  <c r="A36" i="36"/>
  <c r="B36" i="36" s="1"/>
  <c r="C36" i="36"/>
  <c r="A37" i="36"/>
  <c r="B37" i="36"/>
  <c r="C37" i="36"/>
  <c r="A38" i="36"/>
  <c r="B38" i="36" s="1"/>
  <c r="C38" i="36"/>
  <c r="A39" i="36"/>
  <c r="B39" i="36"/>
  <c r="C39" i="36"/>
  <c r="A40" i="36"/>
  <c r="B40" i="36" s="1"/>
  <c r="C40" i="36"/>
  <c r="A41" i="36"/>
  <c r="B41" i="36" s="1"/>
  <c r="C41" i="36"/>
  <c r="A42" i="36"/>
  <c r="B42" i="36" s="1"/>
  <c r="C42" i="36"/>
  <c r="A43" i="36"/>
  <c r="B43" i="36"/>
  <c r="C43" i="36"/>
  <c r="A44" i="36"/>
  <c r="B44" i="36" s="1"/>
  <c r="C44" i="36"/>
  <c r="A45" i="36"/>
  <c r="B45" i="36"/>
  <c r="C45" i="36"/>
  <c r="A46" i="36"/>
  <c r="B46" i="36" s="1"/>
  <c r="C46" i="36"/>
  <c r="A47" i="36"/>
  <c r="B47" i="36"/>
  <c r="C47" i="36"/>
  <c r="A48" i="36"/>
  <c r="B48" i="36" s="1"/>
  <c r="C48" i="36"/>
  <c r="A49" i="36"/>
  <c r="B49" i="36" s="1"/>
  <c r="C49" i="36"/>
  <c r="A50" i="36"/>
  <c r="B50" i="36" s="1"/>
  <c r="C50" i="36"/>
  <c r="A51" i="36"/>
  <c r="B51" i="36"/>
  <c r="C51" i="36"/>
  <c r="A52" i="36"/>
  <c r="B52" i="36" s="1"/>
  <c r="C52" i="36"/>
  <c r="A53" i="36"/>
  <c r="B53" i="36"/>
  <c r="C53" i="36"/>
  <c r="A54" i="36"/>
  <c r="B54" i="36" s="1"/>
  <c r="C54" i="36"/>
  <c r="A55" i="36"/>
  <c r="B55" i="36"/>
  <c r="C55" i="36"/>
  <c r="A56" i="36"/>
  <c r="B56" i="36" s="1"/>
  <c r="C56" i="36"/>
  <c r="A57" i="36"/>
  <c r="B57" i="36" s="1"/>
  <c r="C57" i="36"/>
  <c r="A58" i="36"/>
  <c r="B58" i="36" s="1"/>
  <c r="C58" i="36"/>
  <c r="A59" i="36"/>
  <c r="B59" i="36"/>
  <c r="C59" i="36"/>
  <c r="A60" i="36"/>
  <c r="B60" i="36" s="1"/>
  <c r="C60" i="36"/>
  <c r="A61" i="36"/>
  <c r="B61" i="36"/>
  <c r="C61" i="36"/>
  <c r="A62" i="36"/>
  <c r="B62" i="36" s="1"/>
  <c r="C62" i="36"/>
  <c r="A63" i="36"/>
  <c r="B63" i="36"/>
  <c r="C63" i="36"/>
  <c r="A64" i="36"/>
  <c r="B64" i="36" s="1"/>
  <c r="C64" i="36"/>
  <c r="A65" i="36"/>
  <c r="B65" i="36" s="1"/>
  <c r="C65" i="36"/>
  <c r="A66" i="36"/>
  <c r="B66" i="36" s="1"/>
  <c r="C66" i="36"/>
  <c r="A67" i="36"/>
  <c r="B67" i="36"/>
  <c r="C67" i="36"/>
  <c r="A68" i="36"/>
  <c r="B68" i="36" s="1"/>
  <c r="C68" i="36"/>
  <c r="A69" i="36"/>
  <c r="B69" i="36"/>
  <c r="C69" i="36"/>
  <c r="A70" i="36"/>
  <c r="B70" i="36" s="1"/>
  <c r="C70" i="36"/>
  <c r="A71" i="36"/>
  <c r="B71" i="36"/>
  <c r="C71" i="36"/>
  <c r="A72" i="36"/>
  <c r="B72" i="36" s="1"/>
  <c r="C72" i="36"/>
  <c r="A73" i="36"/>
  <c r="B73" i="36" s="1"/>
  <c r="C73" i="36"/>
  <c r="A74" i="36"/>
  <c r="B74" i="36" s="1"/>
  <c r="C74" i="36"/>
  <c r="A75" i="36"/>
  <c r="B75" i="36"/>
  <c r="C75" i="36"/>
  <c r="A76" i="36"/>
  <c r="B76" i="36"/>
  <c r="C76" i="36"/>
  <c r="A77" i="36"/>
  <c r="B77" i="36"/>
  <c r="C77" i="36"/>
  <c r="A78" i="36"/>
  <c r="B78" i="36" s="1"/>
  <c r="C78" i="36"/>
  <c r="A79" i="36"/>
  <c r="B79" i="36"/>
  <c r="C79" i="36"/>
  <c r="A80" i="36"/>
  <c r="B80" i="36" s="1"/>
  <c r="C80" i="36"/>
  <c r="A81" i="36"/>
  <c r="B81" i="36" s="1"/>
  <c r="C81" i="36"/>
  <c r="A82" i="36"/>
  <c r="B82" i="36" s="1"/>
  <c r="C82" i="36"/>
  <c r="A83" i="36"/>
  <c r="B83" i="36"/>
  <c r="C83" i="36"/>
  <c r="A84" i="36"/>
  <c r="B84" i="36"/>
  <c r="C84" i="36"/>
  <c r="A85" i="36"/>
  <c r="B85" i="36"/>
  <c r="C85" i="36"/>
  <c r="A86" i="36"/>
  <c r="B86" i="36" s="1"/>
  <c r="C86" i="3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88" i="36"/>
  <c r="B88" i="36" s="1"/>
  <c r="C88" i="36"/>
  <c r="A89" i="36"/>
  <c r="B89" i="36"/>
  <c r="C89" i="36"/>
  <c r="A90" i="36"/>
  <c r="B90" i="36"/>
  <c r="C90" i="36"/>
  <c r="A91" i="36"/>
  <c r="B91" i="36"/>
  <c r="C91" i="36"/>
  <c r="A92" i="36"/>
  <c r="B92" i="36" s="1"/>
  <c r="C92" i="36"/>
  <c r="A93" i="36"/>
  <c r="B93" i="36" s="1"/>
  <c r="C93" i="36"/>
  <c r="A94" i="36"/>
  <c r="B94" i="36" s="1"/>
  <c r="C94" i="36"/>
  <c r="A95" i="36"/>
  <c r="B95" i="36" s="1"/>
  <c r="C95" i="36"/>
  <c r="A96" i="36"/>
  <c r="B96" i="36" s="1"/>
  <c r="C96" i="36"/>
  <c r="A97" i="36"/>
  <c r="B97" i="36"/>
  <c r="C97" i="36"/>
  <c r="A98" i="36"/>
  <c r="B98" i="36"/>
  <c r="C98" i="36"/>
  <c r="A99" i="36"/>
  <c r="B99" i="36"/>
  <c r="C99" i="36"/>
  <c r="A100" i="36"/>
  <c r="B100" i="36" s="1"/>
  <c r="C100" i="36"/>
  <c r="A101" i="36"/>
  <c r="B101" i="36" s="1"/>
  <c r="C101" i="36"/>
  <c r="A102" i="36"/>
  <c r="B102" i="36" s="1"/>
  <c r="C102" i="36"/>
  <c r="A103" i="36"/>
  <c r="B103" i="36"/>
  <c r="C103" i="36"/>
  <c r="A104" i="36"/>
  <c r="B104" i="36" s="1"/>
  <c r="C104" i="36"/>
  <c r="A105" i="36"/>
  <c r="B105" i="36"/>
  <c r="C105" i="36"/>
  <c r="A106" i="36"/>
  <c r="B106" i="36"/>
  <c r="C106" i="36"/>
  <c r="A107" i="36"/>
  <c r="B107" i="36"/>
  <c r="C107" i="36"/>
  <c r="A108" i="36"/>
  <c r="B108" i="36" s="1"/>
  <c r="C108" i="36"/>
  <c r="A109" i="36"/>
  <c r="B109" i="36" s="1"/>
  <c r="C109" i="36"/>
  <c r="A110" i="36"/>
  <c r="B110" i="36" s="1"/>
  <c r="C110" i="36"/>
  <c r="A111" i="36"/>
  <c r="B111" i="36"/>
  <c r="C111" i="36"/>
  <c r="A112" i="36"/>
  <c r="B112" i="36" s="1"/>
  <c r="C112" i="36"/>
  <c r="A113" i="36"/>
  <c r="B113" i="36"/>
  <c r="C113" i="36"/>
  <c r="A114" i="36"/>
  <c r="B114" i="36"/>
  <c r="C114" i="36"/>
  <c r="A115" i="36"/>
  <c r="B115" i="36"/>
  <c r="C115" i="36"/>
  <c r="A116" i="36"/>
  <c r="B116" i="36" s="1"/>
  <c r="C116" i="36"/>
  <c r="A117" i="36"/>
  <c r="B117" i="36" s="1"/>
  <c r="C117" i="36"/>
  <c r="A118" i="36"/>
  <c r="C87" i="36"/>
  <c r="A87" i="36"/>
  <c r="B87" i="36" s="1"/>
  <c r="A4" i="35"/>
  <c r="B4" i="35" s="1"/>
  <c r="C4" i="35"/>
  <c r="A5" i="35"/>
  <c r="B5" i="35" s="1"/>
  <c r="C5" i="35"/>
  <c r="A6" i="35"/>
  <c r="B6" i="35"/>
  <c r="C6" i="35"/>
  <c r="A7" i="35"/>
  <c r="B7" i="35" s="1"/>
  <c r="C7" i="35"/>
  <c r="A8" i="35"/>
  <c r="B8" i="35"/>
  <c r="C8" i="35"/>
  <c r="A9" i="35"/>
  <c r="B9" i="35" s="1"/>
  <c r="C9" i="35"/>
  <c r="A10" i="35"/>
  <c r="B10" i="35"/>
  <c r="C10" i="35"/>
  <c r="A11" i="35"/>
  <c r="B11" i="35" s="1"/>
  <c r="C11" i="35"/>
  <c r="A12" i="35"/>
  <c r="B12" i="35" s="1"/>
  <c r="C12" i="35"/>
  <c r="A13" i="35"/>
  <c r="B13" i="35" s="1"/>
  <c r="C13" i="35"/>
  <c r="A14" i="35"/>
  <c r="B14" i="35"/>
  <c r="C14" i="35"/>
  <c r="A15" i="35"/>
  <c r="B15" i="35" s="1"/>
  <c r="C15" i="35"/>
  <c r="A16" i="35"/>
  <c r="B16" i="35"/>
  <c r="C16" i="35"/>
  <c r="A17" i="35"/>
  <c r="B17" i="35" s="1"/>
  <c r="C17" i="35"/>
  <c r="A18" i="35"/>
  <c r="B18" i="35"/>
  <c r="C18" i="35"/>
  <c r="A19" i="35"/>
  <c r="B19" i="35" s="1"/>
  <c r="C19" i="35"/>
  <c r="A20" i="35"/>
  <c r="B20" i="35"/>
  <c r="C20" i="35"/>
  <c r="A21" i="35"/>
  <c r="B21" i="35" s="1"/>
  <c r="C21" i="35"/>
  <c r="A22" i="35"/>
  <c r="B22" i="35"/>
  <c r="C22" i="35"/>
  <c r="A23" i="35"/>
  <c r="B23" i="35" s="1"/>
  <c r="C23" i="35"/>
  <c r="A24" i="35"/>
  <c r="B24" i="35"/>
  <c r="C24" i="35"/>
  <c r="A25" i="35"/>
  <c r="B25" i="35" s="1"/>
  <c r="C25" i="35"/>
  <c r="A26" i="35"/>
  <c r="B26" i="35"/>
  <c r="C26" i="35"/>
  <c r="A27" i="35"/>
  <c r="B27" i="35" s="1"/>
  <c r="C27" i="35"/>
  <c r="A28" i="35"/>
  <c r="B28" i="35"/>
  <c r="C28" i="35"/>
  <c r="A29" i="35"/>
  <c r="B29" i="35" s="1"/>
  <c r="C29" i="35"/>
  <c r="A30" i="35"/>
  <c r="B30" i="35"/>
  <c r="C30" i="35"/>
  <c r="A31" i="35"/>
  <c r="B31" i="35" s="1"/>
  <c r="C31" i="35"/>
  <c r="A32" i="35"/>
  <c r="B32" i="35"/>
  <c r="C32" i="35"/>
  <c r="A33" i="35"/>
  <c r="B33" i="35" s="1"/>
  <c r="C33" i="35"/>
  <c r="A34" i="35"/>
  <c r="B34" i="35"/>
  <c r="C34" i="35"/>
  <c r="A35" i="35"/>
  <c r="B35" i="35" s="1"/>
  <c r="C35" i="35"/>
  <c r="A36" i="35"/>
  <c r="B36" i="35"/>
  <c r="C36" i="35"/>
  <c r="A37" i="35"/>
  <c r="B37" i="35" s="1"/>
  <c r="C37" i="35"/>
  <c r="A38" i="35"/>
  <c r="B38" i="35"/>
  <c r="C38" i="35"/>
  <c r="A39" i="35"/>
  <c r="B39" i="35" s="1"/>
  <c r="C39" i="35"/>
  <c r="A40" i="35"/>
  <c r="B40" i="35"/>
  <c r="C40" i="35"/>
  <c r="A41" i="35"/>
  <c r="B41" i="35" s="1"/>
  <c r="C41" i="35"/>
  <c r="A42" i="35"/>
  <c r="B42" i="35"/>
  <c r="C42" i="35"/>
  <c r="A43" i="35"/>
  <c r="B43" i="35" s="1"/>
  <c r="C43" i="35"/>
  <c r="A44" i="35"/>
  <c r="B44" i="35"/>
  <c r="C44" i="35"/>
  <c r="A45" i="35"/>
  <c r="B45" i="35" s="1"/>
  <c r="C45" i="35"/>
  <c r="A46" i="35"/>
  <c r="B46" i="35"/>
  <c r="C46" i="35"/>
  <c r="A47" i="35"/>
  <c r="B47" i="35" s="1"/>
  <c r="C47" i="35"/>
  <c r="A48" i="35"/>
  <c r="B48" i="35"/>
  <c r="C48" i="35"/>
  <c r="A49" i="35"/>
  <c r="B49" i="35" s="1"/>
  <c r="C49" i="35"/>
  <c r="A50" i="35"/>
  <c r="B50" i="35"/>
  <c r="C50" i="35"/>
  <c r="A51" i="35"/>
  <c r="B51" i="35" s="1"/>
  <c r="C51" i="35"/>
  <c r="A52" i="35"/>
  <c r="B52" i="35"/>
  <c r="C52" i="35"/>
  <c r="A53" i="35"/>
  <c r="B53" i="35" s="1"/>
  <c r="C53" i="35"/>
  <c r="A54" i="35"/>
  <c r="B54" i="35"/>
  <c r="C54" i="35"/>
  <c r="A55" i="35"/>
  <c r="B55" i="35" s="1"/>
  <c r="C55" i="35"/>
  <c r="A56" i="35"/>
  <c r="B56" i="35"/>
  <c r="C56" i="35"/>
  <c r="A57" i="35"/>
  <c r="B57" i="35" s="1"/>
  <c r="C57" i="35"/>
  <c r="A58" i="35"/>
  <c r="B58" i="35"/>
  <c r="C58" i="35"/>
  <c r="A59" i="35"/>
  <c r="B59" i="35" s="1"/>
  <c r="C59" i="35"/>
  <c r="A60" i="35"/>
  <c r="B60" i="35"/>
  <c r="C60" i="35"/>
  <c r="A61" i="35"/>
  <c r="B61" i="35" s="1"/>
  <c r="C61" i="35"/>
  <c r="A62" i="35"/>
  <c r="B62" i="35"/>
  <c r="C62" i="35"/>
  <c r="A63" i="35"/>
  <c r="B63" i="35" s="1"/>
  <c r="C63" i="35"/>
  <c r="A64" i="35"/>
  <c r="B64" i="35"/>
  <c r="C64" i="35"/>
  <c r="A65" i="35"/>
  <c r="B65" i="35" s="1"/>
  <c r="C65" i="35"/>
  <c r="A66" i="35"/>
  <c r="B66" i="35"/>
  <c r="C66" i="35"/>
  <c r="A67" i="35"/>
  <c r="B67" i="35" s="1"/>
  <c r="C67" i="35"/>
  <c r="A68" i="35"/>
  <c r="B68" i="35"/>
  <c r="C68" i="35"/>
  <c r="A69" i="35"/>
  <c r="B69" i="35" s="1"/>
  <c r="C69" i="35"/>
  <c r="A70" i="35"/>
  <c r="B70" i="35"/>
  <c r="C70" i="35"/>
  <c r="A71" i="35"/>
  <c r="B71" i="35" s="1"/>
  <c r="C71" i="35"/>
  <c r="A72" i="35"/>
  <c r="B72" i="35"/>
  <c r="C72" i="35"/>
  <c r="A73" i="35"/>
  <c r="B73" i="35" s="1"/>
  <c r="C73" i="35"/>
  <c r="A74" i="35"/>
  <c r="B74" i="35"/>
  <c r="C74" i="35"/>
  <c r="A75" i="35"/>
  <c r="B75" i="35" s="1"/>
  <c r="C75" i="35"/>
  <c r="A76" i="35"/>
  <c r="B76" i="35"/>
  <c r="C76" i="35"/>
  <c r="A77" i="35"/>
  <c r="B77" i="35" s="1"/>
  <c r="C77" i="35"/>
  <c r="A78" i="35"/>
  <c r="B78" i="35"/>
  <c r="C78" i="35"/>
  <c r="A79" i="35"/>
  <c r="B79" i="35" s="1"/>
  <c r="C79" i="35"/>
  <c r="A80" i="35"/>
  <c r="B80" i="35"/>
  <c r="C80" i="35"/>
  <c r="A81" i="35"/>
  <c r="B81" i="35" s="1"/>
  <c r="C81" i="35"/>
  <c r="A82" i="35"/>
  <c r="B82" i="35"/>
  <c r="C82" i="35"/>
  <c r="A83" i="35"/>
  <c r="B83" i="35" s="1"/>
  <c r="C83" i="35"/>
  <c r="A84" i="35"/>
  <c r="B84" i="35"/>
  <c r="C84" i="35"/>
  <c r="A85" i="35"/>
  <c r="B85" i="35" s="1"/>
  <c r="C85" i="35"/>
  <c r="A86" i="35"/>
  <c r="B86" i="35"/>
  <c r="C86" i="35"/>
  <c r="A87" i="35"/>
  <c r="B87" i="35" s="1"/>
  <c r="C87" i="35"/>
  <c r="A88" i="35"/>
  <c r="B88" i="35"/>
  <c r="C88" i="35"/>
  <c r="A89" i="35"/>
  <c r="B89" i="35" s="1"/>
  <c r="C89" i="35"/>
  <c r="A90" i="35"/>
  <c r="B90" i="35"/>
  <c r="C90" i="35"/>
  <c r="A91" i="35"/>
  <c r="B91" i="35" s="1"/>
  <c r="C91" i="35"/>
  <c r="A92" i="35"/>
  <c r="B92" i="35"/>
  <c r="C92" i="35"/>
  <c r="A93" i="35"/>
  <c r="B93" i="35" s="1"/>
  <c r="C93" i="35"/>
  <c r="A94" i="35"/>
  <c r="B94" i="35"/>
  <c r="C94" i="35"/>
  <c r="A95" i="35"/>
  <c r="B95" i="35" s="1"/>
  <c r="C95" i="35"/>
  <c r="A96" i="35"/>
  <c r="B96" i="35"/>
  <c r="C96" i="35"/>
  <c r="A97" i="35"/>
  <c r="B97" i="35" s="1"/>
  <c r="C97" i="35"/>
  <c r="A98" i="35"/>
  <c r="B98" i="35"/>
  <c r="C98" i="35"/>
  <c r="A99" i="35"/>
  <c r="B99" i="35" s="1"/>
  <c r="C99" i="35"/>
  <c r="A100" i="35"/>
  <c r="B100" i="35"/>
  <c r="C100" i="35"/>
  <c r="A101" i="35"/>
  <c r="B101" i="35" s="1"/>
  <c r="C101" i="35"/>
  <c r="A102" i="35"/>
  <c r="B102" i="35"/>
  <c r="C102" i="35"/>
  <c r="A103" i="35"/>
  <c r="B103" i="35" s="1"/>
  <c r="C103" i="35"/>
  <c r="A104" i="35"/>
  <c r="B104" i="35"/>
  <c r="C104" i="35"/>
  <c r="A105" i="35"/>
  <c r="B105" i="35" s="1"/>
  <c r="C105" i="35"/>
  <c r="A106" i="35"/>
  <c r="B106" i="35"/>
  <c r="C106" i="35"/>
  <c r="A107" i="35"/>
  <c r="B107" i="35" s="1"/>
  <c r="C107" i="35"/>
  <c r="A108" i="35"/>
  <c r="B108" i="35"/>
  <c r="C108" i="35"/>
  <c r="A109" i="35"/>
  <c r="B109" i="35" s="1"/>
  <c r="C109" i="35"/>
  <c r="A110" i="35"/>
  <c r="C3" i="35"/>
  <c r="A3" i="35"/>
  <c r="B3" i="35" s="1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3" i="34"/>
  <c r="A4" i="34"/>
  <c r="B4" i="34" s="1"/>
  <c r="A5" i="34"/>
  <c r="B5" i="34" s="1"/>
  <c r="A6" i="34"/>
  <c r="B6" i="34"/>
  <c r="A7" i="34"/>
  <c r="B7" i="34" s="1"/>
  <c r="A8" i="34"/>
  <c r="B8" i="34"/>
  <c r="A9" i="34"/>
  <c r="B9" i="34" s="1"/>
  <c r="A10" i="34"/>
  <c r="B10" i="34"/>
  <c r="A11" i="34"/>
  <c r="B11" i="34" s="1"/>
  <c r="A12" i="34"/>
  <c r="B12" i="34" s="1"/>
  <c r="A13" i="34"/>
  <c r="B13" i="34" s="1"/>
  <c r="A14" i="34"/>
  <c r="B14" i="34"/>
  <c r="A15" i="34"/>
  <c r="B15" i="34" s="1"/>
  <c r="A16" i="34"/>
  <c r="B16" i="34"/>
  <c r="A17" i="34"/>
  <c r="B17" i="34" s="1"/>
  <c r="A18" i="34"/>
  <c r="B18" i="34"/>
  <c r="A19" i="34"/>
  <c r="B19" i="34" s="1"/>
  <c r="A20" i="34"/>
  <c r="B20" i="34" s="1"/>
  <c r="A21" i="34"/>
  <c r="B21" i="34" s="1"/>
  <c r="A22" i="34"/>
  <c r="B22" i="34"/>
  <c r="A23" i="34"/>
  <c r="B23" i="34" s="1"/>
  <c r="A24" i="34"/>
  <c r="B24" i="34"/>
  <c r="A25" i="34"/>
  <c r="B25" i="34" s="1"/>
  <c r="A26" i="34"/>
  <c r="B26" i="34"/>
  <c r="A27" i="34"/>
  <c r="B27" i="34" s="1"/>
  <c r="A28" i="34"/>
  <c r="B28" i="34" s="1"/>
  <c r="A29" i="34"/>
  <c r="B29" i="34" s="1"/>
  <c r="A30" i="34"/>
  <c r="B30" i="34"/>
  <c r="A31" i="34"/>
  <c r="B31" i="34" s="1"/>
  <c r="A32" i="34"/>
  <c r="B32" i="34"/>
  <c r="A33" i="34"/>
  <c r="B33" i="34" s="1"/>
  <c r="A34" i="34"/>
  <c r="B34" i="34"/>
  <c r="A35" i="34"/>
  <c r="B35" i="34" s="1"/>
  <c r="A36" i="34"/>
  <c r="B36" i="34" s="1"/>
  <c r="A37" i="34"/>
  <c r="B37" i="34" s="1"/>
  <c r="A38" i="34"/>
  <c r="B38" i="34"/>
  <c r="A39" i="34"/>
  <c r="B39" i="34" s="1"/>
  <c r="A40" i="34"/>
  <c r="B40" i="34"/>
  <c r="A41" i="34"/>
  <c r="B41" i="34" s="1"/>
  <c r="A42" i="34"/>
  <c r="B42" i="34"/>
  <c r="A43" i="34"/>
  <c r="B43" i="34" s="1"/>
  <c r="A44" i="34"/>
  <c r="B44" i="34" s="1"/>
  <c r="A45" i="34"/>
  <c r="B45" i="34" s="1"/>
  <c r="A46" i="34"/>
  <c r="B46" i="34"/>
  <c r="A47" i="34"/>
  <c r="B47" i="34" s="1"/>
  <c r="A48" i="34"/>
  <c r="B48" i="34"/>
  <c r="A49" i="34"/>
  <c r="B49" i="34" s="1"/>
  <c r="A50" i="34"/>
  <c r="B50" i="34"/>
  <c r="A51" i="34"/>
  <c r="B51" i="34" s="1"/>
  <c r="A52" i="34"/>
  <c r="B52" i="34" s="1"/>
  <c r="A53" i="34"/>
  <c r="B53" i="34" s="1"/>
  <c r="A54" i="34"/>
  <c r="B54" i="34"/>
  <c r="A55" i="34"/>
  <c r="B55" i="34" s="1"/>
  <c r="A56" i="34"/>
  <c r="B56" i="34"/>
  <c r="A57" i="34"/>
  <c r="B57" i="34" s="1"/>
  <c r="A58" i="34"/>
  <c r="B58" i="34"/>
  <c r="A59" i="34"/>
  <c r="B59" i="34" s="1"/>
  <c r="A60" i="34"/>
  <c r="B60" i="34" s="1"/>
  <c r="A61" i="34"/>
  <c r="B61" i="34" s="1"/>
  <c r="A62" i="34"/>
  <c r="B62" i="34"/>
  <c r="A63" i="34"/>
  <c r="B63" i="34" s="1"/>
  <c r="A64" i="34"/>
  <c r="B64" i="34"/>
  <c r="A65" i="34"/>
  <c r="B65" i="34" s="1"/>
  <c r="A66" i="34"/>
  <c r="B66" i="34"/>
  <c r="A67" i="34"/>
  <c r="B67" i="34" s="1"/>
  <c r="A68" i="34"/>
  <c r="B68" i="34" s="1"/>
  <c r="A69" i="34"/>
  <c r="B69" i="34" s="1"/>
  <c r="A70" i="34"/>
  <c r="B70" i="34"/>
  <c r="A71" i="34"/>
  <c r="B71" i="34" s="1"/>
  <c r="A72" i="34"/>
  <c r="B72" i="34"/>
  <c r="A73" i="34"/>
  <c r="B73" i="34" s="1"/>
  <c r="A74" i="34"/>
  <c r="B74" i="34"/>
  <c r="A75" i="34"/>
  <c r="B75" i="34" s="1"/>
  <c r="A76" i="34"/>
  <c r="B76" i="34" s="1"/>
  <c r="A77" i="34"/>
  <c r="B77" i="34" s="1"/>
  <c r="A78" i="34"/>
  <c r="B78" i="34"/>
  <c r="A79" i="34"/>
  <c r="B79" i="34" s="1"/>
  <c r="A80" i="34"/>
  <c r="B80" i="34"/>
  <c r="A81" i="34"/>
  <c r="B81" i="34" s="1"/>
  <c r="A82" i="34"/>
  <c r="B82" i="34"/>
  <c r="A83" i="34"/>
  <c r="B83" i="34" s="1"/>
  <c r="A84" i="34"/>
  <c r="B84" i="34" s="1"/>
  <c r="A85" i="34"/>
  <c r="B85" i="34" s="1"/>
  <c r="A86" i="34"/>
  <c r="B86" i="34"/>
  <c r="A87" i="34"/>
  <c r="B87" i="34" s="1"/>
  <c r="A88" i="34"/>
  <c r="B88" i="34"/>
  <c r="A89" i="34"/>
  <c r="B89" i="34" s="1"/>
  <c r="A90" i="34"/>
  <c r="B90" i="34"/>
  <c r="A91" i="34"/>
  <c r="B91" i="34" s="1"/>
  <c r="A92" i="34"/>
  <c r="B92" i="34" s="1"/>
  <c r="A93" i="34"/>
  <c r="B93" i="34" s="1"/>
  <c r="A94" i="34"/>
  <c r="B94" i="34"/>
  <c r="A95" i="34"/>
  <c r="B95" i="34" s="1"/>
  <c r="A96" i="34"/>
  <c r="B96" i="34"/>
  <c r="A97" i="34"/>
  <c r="B97" i="34" s="1"/>
  <c r="A98" i="34"/>
  <c r="B98" i="34"/>
  <c r="A99" i="34"/>
  <c r="B99" i="34" s="1"/>
  <c r="A100" i="34"/>
  <c r="B100" i="34"/>
  <c r="A101" i="34"/>
  <c r="B101" i="34" s="1"/>
  <c r="A102" i="34"/>
  <c r="B102" i="34"/>
  <c r="A103" i="34"/>
  <c r="B103" i="34" s="1"/>
  <c r="A104" i="34"/>
  <c r="B104" i="34"/>
  <c r="A105" i="34"/>
  <c r="B105" i="34" s="1"/>
  <c r="A106" i="34"/>
  <c r="B106" i="34"/>
  <c r="A107" i="34"/>
  <c r="B107" i="34" s="1"/>
  <c r="A108" i="34"/>
  <c r="B108" i="34"/>
  <c r="A109" i="34"/>
  <c r="B109" i="34" s="1"/>
  <c r="A110" i="34"/>
  <c r="B110" i="34"/>
  <c r="A111" i="34"/>
  <c r="B111" i="34" s="1"/>
  <c r="A112" i="34"/>
  <c r="B112" i="34"/>
  <c r="A113" i="34"/>
  <c r="B113" i="34" s="1"/>
  <c r="A114" i="34"/>
  <c r="B114" i="34"/>
  <c r="A115" i="34"/>
  <c r="B115" i="34" s="1"/>
  <c r="A116" i="34"/>
  <c r="B116" i="34"/>
  <c r="A117" i="34"/>
  <c r="B117" i="34" s="1"/>
  <c r="A118" i="34"/>
  <c r="B118" i="34"/>
  <c r="A119" i="34"/>
  <c r="B3" i="34"/>
  <c r="A3" i="34"/>
  <c r="Z11" i="2" l="1"/>
  <c r="AD13" i="2"/>
  <c r="Z18" i="2"/>
  <c r="Z2" i="2"/>
  <c r="X18" i="2"/>
  <c r="AF17" i="2"/>
  <c r="X11" i="2"/>
  <c r="AF16" i="2"/>
  <c r="AB10" i="2"/>
  <c r="N16" i="2"/>
  <c r="AD16" i="2"/>
  <c r="X8" i="2"/>
  <c r="W13" i="2"/>
  <c r="AB16" i="2"/>
  <c r="AF7" i="2"/>
  <c r="AB14" i="2"/>
  <c r="AF4" i="2"/>
  <c r="AC18" i="2"/>
  <c r="Z14" i="2"/>
  <c r="AD4" i="2"/>
  <c r="Z7" i="2"/>
  <c r="X4" i="2"/>
  <c r="M18" i="2"/>
  <c r="E13" i="2"/>
  <c r="U14" i="2"/>
  <c r="AD17" i="2"/>
  <c r="Z16" i="2"/>
  <c r="AB13" i="2"/>
  <c r="Z10" i="2"/>
  <c r="X7" i="2"/>
  <c r="AF3" i="2"/>
  <c r="F3" i="2"/>
  <c r="AB17" i="2"/>
  <c r="X16" i="2"/>
  <c r="AF12" i="2"/>
  <c r="AD9" i="2"/>
  <c r="AB6" i="2"/>
  <c r="Z3" i="2"/>
  <c r="AF18" i="2"/>
  <c r="Z17" i="2"/>
  <c r="AF15" i="2"/>
  <c r="AD12" i="2"/>
  <c r="AB9" i="2"/>
  <c r="Z6" i="2"/>
  <c r="X3" i="2"/>
  <c r="AD18" i="2"/>
  <c r="X17" i="2"/>
  <c r="Z15" i="2"/>
  <c r="X12" i="2"/>
  <c r="AF8" i="2"/>
  <c r="AD5" i="2"/>
  <c r="AB2" i="2"/>
  <c r="AB18" i="2"/>
  <c r="W17" i="2"/>
  <c r="X15" i="2"/>
  <c r="AF11" i="2"/>
  <c r="AD8" i="2"/>
  <c r="AB5" i="2"/>
  <c r="Q17" i="2"/>
  <c r="Q18" i="2"/>
  <c r="Q4" i="2"/>
  <c r="Q8" i="2"/>
  <c r="Q12" i="2"/>
  <c r="Q16" i="2"/>
  <c r="J14" i="2"/>
  <c r="H15" i="2"/>
  <c r="V4" i="2"/>
  <c r="V8" i="2"/>
  <c r="V12" i="2"/>
  <c r="V5" i="2"/>
  <c r="V9" i="2"/>
  <c r="V13" i="2"/>
  <c r="V17" i="2"/>
  <c r="V18" i="2"/>
  <c r="V16" i="2"/>
  <c r="R17" i="2"/>
  <c r="R2" i="2"/>
  <c r="R6" i="2"/>
  <c r="R10" i="2"/>
  <c r="R3" i="2"/>
  <c r="R7" i="2"/>
  <c r="R11" i="2"/>
  <c r="R15" i="2"/>
  <c r="R16" i="2"/>
  <c r="R14" i="2"/>
  <c r="R18" i="2"/>
  <c r="AA16" i="2"/>
  <c r="AA17" i="2"/>
  <c r="AA18" i="2"/>
  <c r="AA3" i="2"/>
  <c r="AA7" i="2"/>
  <c r="AA11" i="2"/>
  <c r="AA15" i="2"/>
  <c r="I16" i="2"/>
  <c r="T16" i="2"/>
  <c r="T5" i="2"/>
  <c r="T9" i="2"/>
  <c r="T13" i="2"/>
  <c r="T6" i="2"/>
  <c r="T10" i="2"/>
  <c r="T14" i="2"/>
  <c r="T17" i="2"/>
  <c r="T18" i="2"/>
  <c r="O17" i="2"/>
  <c r="M14" i="2"/>
  <c r="F11" i="2"/>
  <c r="E3" i="2"/>
  <c r="E6" i="2"/>
  <c r="AE18" i="2"/>
  <c r="AE16" i="2"/>
  <c r="AE5" i="2"/>
  <c r="AE9" i="2"/>
  <c r="AE17" i="2"/>
  <c r="AE13" i="2"/>
  <c r="G18" i="2"/>
  <c r="G5" i="2"/>
  <c r="G9" i="2"/>
  <c r="G13" i="2"/>
  <c r="G17" i="2"/>
  <c r="P18" i="2"/>
  <c r="P3" i="2"/>
  <c r="P7" i="2"/>
  <c r="P11" i="2"/>
  <c r="P4" i="2"/>
  <c r="P8" i="2"/>
  <c r="P12" i="2"/>
  <c r="P16" i="2"/>
  <c r="P17" i="2"/>
  <c r="L5" i="2"/>
  <c r="L9" i="2"/>
  <c r="L13" i="2"/>
  <c r="L6" i="2"/>
  <c r="L10" i="2"/>
  <c r="L14" i="2"/>
  <c r="L18" i="2"/>
  <c r="K17" i="2"/>
  <c r="K18" i="2"/>
  <c r="K3" i="2"/>
  <c r="K7" i="2"/>
  <c r="K11" i="2"/>
  <c r="I17" i="2"/>
  <c r="I18" i="2"/>
  <c r="I4" i="2"/>
  <c r="I8" i="2"/>
  <c r="I12" i="2"/>
  <c r="E5" i="2"/>
  <c r="AC14" i="2"/>
  <c r="S16" i="2"/>
  <c r="S17" i="2"/>
  <c r="S18" i="2"/>
  <c r="S3" i="2"/>
  <c r="S7" i="2"/>
  <c r="S11" i="2"/>
  <c r="Y17" i="2"/>
  <c r="Y18" i="2"/>
  <c r="Y4" i="2"/>
  <c r="Y8" i="2"/>
  <c r="Y12" i="2"/>
  <c r="F14" i="2"/>
  <c r="J18" i="2"/>
  <c r="Y16" i="2"/>
  <c r="H18" i="2"/>
  <c r="J17" i="2"/>
  <c r="F13" i="2"/>
  <c r="H11" i="2"/>
  <c r="H16" i="2"/>
  <c r="U16" i="2"/>
  <c r="U17" i="2"/>
  <c r="U2" i="2"/>
  <c r="U6" i="2"/>
  <c r="U10" i="2"/>
  <c r="N4" i="2"/>
  <c r="M17" i="2"/>
  <c r="E14" i="2"/>
  <c r="L17" i="2"/>
  <c r="S15" i="2"/>
  <c r="F8" i="2"/>
  <c r="F16" i="2"/>
  <c r="F9" i="2"/>
  <c r="F17" i="2"/>
  <c r="F10" i="2"/>
  <c r="F18" i="2"/>
  <c r="F4" i="2"/>
  <c r="F12" i="2"/>
  <c r="F7" i="2"/>
  <c r="F15" i="2"/>
  <c r="F6" i="2"/>
  <c r="P15" i="2"/>
  <c r="W18" i="2"/>
  <c r="W16" i="2"/>
  <c r="W5" i="2"/>
  <c r="W9" i="2"/>
  <c r="O2" i="2"/>
  <c r="W2" i="2"/>
  <c r="AE2" i="2"/>
  <c r="M3" i="2"/>
  <c r="U3" i="2"/>
  <c r="AC3" i="2"/>
  <c r="K4" i="2"/>
  <c r="S4" i="2"/>
  <c r="AA4" i="2"/>
  <c r="I5" i="2"/>
  <c r="Q5" i="2"/>
  <c r="Y5" i="2"/>
  <c r="G6" i="2"/>
  <c r="O6" i="2"/>
  <c r="W6" i="2"/>
  <c r="AE6" i="2"/>
  <c r="M7" i="2"/>
  <c r="U7" i="2"/>
  <c r="AC7" i="2"/>
  <c r="K8" i="2"/>
  <c r="S8" i="2"/>
  <c r="AA8" i="2"/>
  <c r="I9" i="2"/>
  <c r="Q9" i="2"/>
  <c r="Y9" i="2"/>
  <c r="G10" i="2"/>
  <c r="O10" i="2"/>
  <c r="W10" i="2"/>
  <c r="AE10" i="2"/>
  <c r="M11" i="2"/>
  <c r="U11" i="2"/>
  <c r="AC11" i="2"/>
  <c r="K12" i="2"/>
  <c r="S12" i="2"/>
  <c r="AA12" i="2"/>
  <c r="I13" i="2"/>
  <c r="Q13" i="2"/>
  <c r="Y13" i="2"/>
  <c r="G14" i="2"/>
  <c r="O14" i="2"/>
  <c r="W14" i="2"/>
  <c r="AE14" i="2"/>
  <c r="M15" i="2"/>
  <c r="U15" i="2"/>
  <c r="AC15" i="2"/>
  <c r="K16" i="2"/>
  <c r="P2" i="2"/>
  <c r="X2" i="2"/>
  <c r="AF2" i="2"/>
  <c r="N3" i="2"/>
  <c r="V3" i="2"/>
  <c r="AD3" i="2"/>
  <c r="L4" i="2"/>
  <c r="T4" i="2"/>
  <c r="AB4" i="2"/>
  <c r="J5" i="2"/>
  <c r="R5" i="2"/>
  <c r="Z5" i="2"/>
  <c r="H6" i="2"/>
  <c r="P6" i="2"/>
  <c r="X6" i="2"/>
  <c r="AF6" i="2"/>
  <c r="N7" i="2"/>
  <c r="V7" i="2"/>
  <c r="AD7" i="2"/>
  <c r="L8" i="2"/>
  <c r="T8" i="2"/>
  <c r="AB8" i="2"/>
  <c r="J9" i="2"/>
  <c r="R9" i="2"/>
  <c r="Z9" i="2"/>
  <c r="H10" i="2"/>
  <c r="P10" i="2"/>
  <c r="X10" i="2"/>
  <c r="AF10" i="2"/>
  <c r="N11" i="2"/>
  <c r="V11" i="2"/>
  <c r="AD11" i="2"/>
  <c r="L12" i="2"/>
  <c r="T12" i="2"/>
  <c r="AB12" i="2"/>
  <c r="J13" i="2"/>
  <c r="R13" i="2"/>
  <c r="Z13" i="2"/>
  <c r="H14" i="2"/>
  <c r="P14" i="2"/>
  <c r="X14" i="2"/>
  <c r="AF14" i="2"/>
  <c r="N15" i="2"/>
  <c r="V15" i="2"/>
  <c r="AD15" i="2"/>
  <c r="L16" i="2"/>
  <c r="Q2" i="2"/>
  <c r="Y2" i="2"/>
  <c r="G3" i="2"/>
  <c r="O3" i="2"/>
  <c r="W3" i="2"/>
  <c r="AE3" i="2"/>
  <c r="M4" i="2"/>
  <c r="U4" i="2"/>
  <c r="AC4" i="2"/>
  <c r="K5" i="2"/>
  <c r="S5" i="2"/>
  <c r="AA5" i="2"/>
  <c r="I6" i="2"/>
  <c r="Q6" i="2"/>
  <c r="Y6" i="2"/>
  <c r="G7" i="2"/>
  <c r="O7" i="2"/>
  <c r="W7" i="2"/>
  <c r="AE7" i="2"/>
  <c r="M8" i="2"/>
  <c r="U8" i="2"/>
  <c r="AC8" i="2"/>
  <c r="K9" i="2"/>
  <c r="S9" i="2"/>
  <c r="AA9" i="2"/>
  <c r="I10" i="2"/>
  <c r="Q10" i="2"/>
  <c r="Y10" i="2"/>
  <c r="G11" i="2"/>
  <c r="O11" i="2"/>
  <c r="W11" i="2"/>
  <c r="AE11" i="2"/>
  <c r="M12" i="2"/>
  <c r="U12" i="2"/>
  <c r="AC12" i="2"/>
  <c r="K13" i="2"/>
  <c r="S13" i="2"/>
  <c r="AA13" i="2"/>
  <c r="I14" i="2"/>
  <c r="Q14" i="2"/>
  <c r="Y14" i="2"/>
  <c r="G15" i="2"/>
  <c r="O15" i="2"/>
  <c r="W15" i="2"/>
  <c r="AE15" i="2"/>
  <c r="M16" i="2"/>
  <c r="S2" i="2"/>
  <c r="AA2" i="2"/>
  <c r="I3" i="2"/>
  <c r="Q3" i="2"/>
  <c r="Y3" i="2"/>
  <c r="G4" i="2"/>
  <c r="O4" i="2"/>
  <c r="W4" i="2"/>
  <c r="AE4" i="2"/>
  <c r="M5" i="2"/>
  <c r="U5" i="2"/>
  <c r="AC5" i="2"/>
  <c r="K6" i="2"/>
  <c r="S6" i="2"/>
  <c r="AA6" i="2"/>
  <c r="I7" i="2"/>
  <c r="Q7" i="2"/>
  <c r="Y7" i="2"/>
  <c r="G8" i="2"/>
  <c r="O8" i="2"/>
  <c r="W8" i="2"/>
  <c r="AE8" i="2"/>
  <c r="M9" i="2"/>
  <c r="U9" i="2"/>
  <c r="AC9" i="2"/>
  <c r="K10" i="2"/>
  <c r="S10" i="2"/>
  <c r="AA10" i="2"/>
  <c r="I11" i="2"/>
  <c r="Q11" i="2"/>
  <c r="Y11" i="2"/>
  <c r="G12" i="2"/>
  <c r="O12" i="2"/>
  <c r="W12" i="2"/>
  <c r="AE12" i="2"/>
  <c r="M13" i="2"/>
  <c r="U13" i="2"/>
  <c r="AC13" i="2"/>
  <c r="K14" i="2"/>
  <c r="S14" i="2"/>
  <c r="AA14" i="2"/>
  <c r="I15" i="2"/>
  <c r="Q15" i="2"/>
  <c r="Y15" i="2"/>
  <c r="G16" i="2"/>
  <c r="T2" i="2"/>
  <c r="V2" i="2"/>
  <c r="AD2" i="2"/>
  <c r="L3" i="2"/>
  <c r="T3" i="2"/>
  <c r="AB3" i="2"/>
  <c r="J4" i="2"/>
  <c r="R4" i="2"/>
  <c r="Z4" i="2"/>
  <c r="H5" i="2"/>
  <c r="P5" i="2"/>
  <c r="X5" i="2"/>
  <c r="AF5" i="2"/>
  <c r="N6" i="2"/>
  <c r="V6" i="2"/>
  <c r="AD6" i="2"/>
  <c r="L7" i="2"/>
  <c r="T7" i="2"/>
  <c r="AB7" i="2"/>
  <c r="J8" i="2"/>
  <c r="R8" i="2"/>
  <c r="Z8" i="2"/>
  <c r="H9" i="2"/>
  <c r="P9" i="2"/>
  <c r="X9" i="2"/>
  <c r="AF9" i="2"/>
  <c r="N10" i="2"/>
  <c r="V10" i="2"/>
  <c r="AD10" i="2"/>
  <c r="L11" i="2"/>
  <c r="T11" i="2"/>
  <c r="AB11" i="2"/>
  <c r="J12" i="2"/>
  <c r="R12" i="2"/>
  <c r="Z12" i="2"/>
  <c r="H13" i="2"/>
  <c r="P13" i="2"/>
  <c r="X13" i="2"/>
  <c r="AF13" i="2"/>
  <c r="N14" i="2"/>
  <c r="V14" i="2"/>
  <c r="AD14" i="2"/>
  <c r="L15" i="2"/>
  <c r="T15" i="2"/>
  <c r="AB15" i="2"/>
  <c r="J16" i="2"/>
  <c r="AC16" i="2"/>
  <c r="AC17" i="2"/>
  <c r="AC2" i="2"/>
  <c r="AC6" i="2"/>
  <c r="AC10" i="2"/>
  <c r="O18" i="2"/>
  <c r="O16" i="2"/>
  <c r="O5" i="2"/>
  <c r="O9" i="2"/>
  <c r="O13" i="2"/>
  <c r="E8" i="2"/>
  <c r="E16" i="2"/>
  <c r="E9" i="2"/>
  <c r="E17" i="2"/>
  <c r="E10" i="2"/>
  <c r="E18" i="2"/>
  <c r="E4" i="2"/>
  <c r="E12" i="2"/>
  <c r="E7" i="2"/>
  <c r="E15" i="2"/>
  <c r="E11" i="2"/>
  <c r="F5" i="2"/>
  <c r="U18" i="2"/>
  <c r="K15" i="2"/>
  <c r="N18" i="2"/>
  <c r="H17" i="2"/>
  <c r="M10" i="2"/>
  <c r="M6" i="2"/>
  <c r="N17" i="2"/>
  <c r="J15" i="2"/>
  <c r="N13" i="2"/>
  <c r="H12" i="2"/>
  <c r="J11" i="2"/>
  <c r="N9" i="2"/>
  <c r="H8" i="2"/>
  <c r="J7" i="2"/>
  <c r="N5" i="2"/>
  <c r="H4" i="2"/>
  <c r="J3" i="2"/>
  <c r="N12" i="2"/>
  <c r="J10" i="2"/>
  <c r="N8" i="2"/>
  <c r="H7" i="2"/>
  <c r="J6" i="2"/>
  <c r="H3" i="2"/>
  <c r="D5" i="2"/>
  <c r="D9" i="2"/>
  <c r="D13" i="2"/>
  <c r="D17" i="2"/>
  <c r="D16" i="2"/>
  <c r="D4" i="2"/>
  <c r="D6" i="2"/>
  <c r="D10" i="2"/>
  <c r="D14" i="2"/>
  <c r="D18" i="2"/>
  <c r="D12" i="2"/>
  <c r="D2" i="2"/>
  <c r="D8" i="2"/>
  <c r="D3" i="2"/>
  <c r="D7" i="2"/>
  <c r="D11" i="2"/>
  <c r="D15" i="2"/>
</calcChain>
</file>

<file path=xl/sharedStrings.xml><?xml version="1.0" encoding="utf-8"?>
<sst xmlns="http://schemas.openxmlformats.org/spreadsheetml/2006/main" count="7366" uniqueCount="1138">
  <si>
    <t>nuclear</t>
  </si>
  <si>
    <t>hydro</t>
  </si>
  <si>
    <t>solar pv</t>
  </si>
  <si>
    <t>solar thermal</t>
  </si>
  <si>
    <t>biomass</t>
  </si>
  <si>
    <t>geothermal</t>
  </si>
  <si>
    <t>http://www.eia.gov/electricity/monthly/</t>
  </si>
  <si>
    <t>Plant Name</t>
  </si>
  <si>
    <t>Generator ID</t>
  </si>
  <si>
    <t>Technology</t>
  </si>
  <si>
    <t>Florida Power &amp; Light Co</t>
  </si>
  <si>
    <t>Electric Utility</t>
  </si>
  <si>
    <t>FL</t>
  </si>
  <si>
    <t>Petroleum Liquids</t>
  </si>
  <si>
    <t>RFO</t>
  </si>
  <si>
    <t>ST</t>
  </si>
  <si>
    <t>TX</t>
  </si>
  <si>
    <t>GEN1</t>
  </si>
  <si>
    <t>Other Natural Gas</t>
  </si>
  <si>
    <t>NG</t>
  </si>
  <si>
    <t>IC</t>
  </si>
  <si>
    <t>3</t>
  </si>
  <si>
    <t>Nuclear</t>
  </si>
  <si>
    <t>NUC</t>
  </si>
  <si>
    <t>1</t>
  </si>
  <si>
    <t>2</t>
  </si>
  <si>
    <t>DFO</t>
  </si>
  <si>
    <t>KY</t>
  </si>
  <si>
    <t>Conventional Steam Coal</t>
  </si>
  <si>
    <t>BIT</t>
  </si>
  <si>
    <t>MA</t>
  </si>
  <si>
    <t>6</t>
  </si>
  <si>
    <t>8</t>
  </si>
  <si>
    <t>CT</t>
  </si>
  <si>
    <t>Natural Gas Fired Combined Cycle</t>
  </si>
  <si>
    <t>CA</t>
  </si>
  <si>
    <t>NC</t>
  </si>
  <si>
    <t>IL</t>
  </si>
  <si>
    <t>UT</t>
  </si>
  <si>
    <t>UNIT4</t>
  </si>
  <si>
    <t>FC</t>
  </si>
  <si>
    <t>ME</t>
  </si>
  <si>
    <t>Conventional Hydroelectric</t>
  </si>
  <si>
    <t>WAT</t>
  </si>
  <si>
    <t>HY</t>
  </si>
  <si>
    <t>NY</t>
  </si>
  <si>
    <t>4</t>
  </si>
  <si>
    <t>5</t>
  </si>
  <si>
    <t>AZ</t>
  </si>
  <si>
    <t>7</t>
  </si>
  <si>
    <t>MT</t>
  </si>
  <si>
    <t>10</t>
  </si>
  <si>
    <t>9</t>
  </si>
  <si>
    <t>WI</t>
  </si>
  <si>
    <t>Duke Energy Carolinas, LLC</t>
  </si>
  <si>
    <t>IA</t>
  </si>
  <si>
    <t>Landfill Gas</t>
  </si>
  <si>
    <t>LFG</t>
  </si>
  <si>
    <t>OH</t>
  </si>
  <si>
    <t>GT1</t>
  </si>
  <si>
    <t>Natural Gas Fired Combustion Turbine</t>
  </si>
  <si>
    <t>GT</t>
  </si>
  <si>
    <t>Arizona Public Service Co</t>
  </si>
  <si>
    <t>GEN2</t>
  </si>
  <si>
    <t>AK</t>
  </si>
  <si>
    <t>Tennessee Valley Authority</t>
  </si>
  <si>
    <t>AL</t>
  </si>
  <si>
    <t>PA</t>
  </si>
  <si>
    <t>VA</t>
  </si>
  <si>
    <t>Northern Indiana Pub Serv Co</t>
  </si>
  <si>
    <t>IN</t>
  </si>
  <si>
    <t>WA</t>
  </si>
  <si>
    <t>CO</t>
  </si>
  <si>
    <t>Empire District Electric Co</t>
  </si>
  <si>
    <t>Asbury</t>
  </si>
  <si>
    <t>MO</t>
  </si>
  <si>
    <t>SUB</t>
  </si>
  <si>
    <t>DE</t>
  </si>
  <si>
    <t>NJ</t>
  </si>
  <si>
    <t>B</t>
  </si>
  <si>
    <t>OK</t>
  </si>
  <si>
    <t>WDS</t>
  </si>
  <si>
    <t>SC</t>
  </si>
  <si>
    <t>MD</t>
  </si>
  <si>
    <t>PC</t>
  </si>
  <si>
    <t>MI</t>
  </si>
  <si>
    <t>STG</t>
  </si>
  <si>
    <t>LA</t>
  </si>
  <si>
    <t>MN</t>
  </si>
  <si>
    <t>BA</t>
  </si>
  <si>
    <t>MWH</t>
  </si>
  <si>
    <t>GEN5</t>
  </si>
  <si>
    <t>GEN6</t>
  </si>
  <si>
    <t>PowerSouth Energy Cooperative</t>
  </si>
  <si>
    <t>NM</t>
  </si>
  <si>
    <t>OBG</t>
  </si>
  <si>
    <t>WC</t>
  </si>
  <si>
    <t>GT2</t>
  </si>
  <si>
    <t>GT3</t>
  </si>
  <si>
    <t>GT4</t>
  </si>
  <si>
    <t>GT5</t>
  </si>
  <si>
    <t>GT6</t>
  </si>
  <si>
    <t>GT7</t>
  </si>
  <si>
    <t>GT8</t>
  </si>
  <si>
    <t>GT9</t>
  </si>
  <si>
    <t>3A</t>
  </si>
  <si>
    <t>4A</t>
  </si>
  <si>
    <t>UNIT2</t>
  </si>
  <si>
    <t>JF</t>
  </si>
  <si>
    <t>UNIT5</t>
  </si>
  <si>
    <t>UNIT1</t>
  </si>
  <si>
    <t>UNIT3</t>
  </si>
  <si>
    <t>WT</t>
  </si>
  <si>
    <t>WND</t>
  </si>
  <si>
    <t>Alliant SBD 8501 Aegon LI</t>
  </si>
  <si>
    <t>01</t>
  </si>
  <si>
    <t>GENA</t>
  </si>
  <si>
    <t>MSW</t>
  </si>
  <si>
    <t>WV</t>
  </si>
  <si>
    <t>CS</t>
  </si>
  <si>
    <t>GEN7</t>
  </si>
  <si>
    <t>ST1</t>
  </si>
  <si>
    <t>ST2</t>
  </si>
  <si>
    <t>PV</t>
  </si>
  <si>
    <t>SUN</t>
  </si>
  <si>
    <t>A</t>
  </si>
  <si>
    <t>CTG1</t>
  </si>
  <si>
    <t>CTG2</t>
  </si>
  <si>
    <t>WH</t>
  </si>
  <si>
    <t>LIG</t>
  </si>
  <si>
    <t>Birchwood Power</t>
  </si>
  <si>
    <t>OR</t>
  </si>
  <si>
    <t>EG1</t>
  </si>
  <si>
    <t>EG2</t>
  </si>
  <si>
    <t>RI</t>
  </si>
  <si>
    <t>BLQ</t>
  </si>
  <si>
    <t>STG1</t>
  </si>
  <si>
    <t>EXIS</t>
  </si>
  <si>
    <t>Riverside</t>
  </si>
  <si>
    <t>Terra-Gen 251 Wind LLC</t>
  </si>
  <si>
    <t>WGNS</t>
  </si>
  <si>
    <t>GTG1</t>
  </si>
  <si>
    <t>Asheville</t>
  </si>
  <si>
    <t>Darlington County</t>
  </si>
  <si>
    <t>Center</t>
  </si>
  <si>
    <t>KER</t>
  </si>
  <si>
    <t>Summit Lake</t>
  </si>
  <si>
    <t>D1</t>
  </si>
  <si>
    <t>D2</t>
  </si>
  <si>
    <t>Constellation Power Source Gen</t>
  </si>
  <si>
    <t>Notch Cliff</t>
  </si>
  <si>
    <t>Westport</t>
  </si>
  <si>
    <t>GENB</t>
  </si>
  <si>
    <t>GENC</t>
  </si>
  <si>
    <t>Anderson Power Products Division</t>
  </si>
  <si>
    <t>NO 5</t>
  </si>
  <si>
    <t>NO 6</t>
  </si>
  <si>
    <t>Genoa</t>
  </si>
  <si>
    <t>River Rouge</t>
  </si>
  <si>
    <t>G G Allen</t>
  </si>
  <si>
    <t>Difwind Farms Ltd I</t>
  </si>
  <si>
    <t>Difwind Farms Ltd II</t>
  </si>
  <si>
    <t>Difwind Farms Ltd V</t>
  </si>
  <si>
    <t>Indian Point 3</t>
  </si>
  <si>
    <t>Exelon Power</t>
  </si>
  <si>
    <t>Fairless Hills</t>
  </si>
  <si>
    <t>Avon Park</t>
  </si>
  <si>
    <t>P1</t>
  </si>
  <si>
    <t>P2</t>
  </si>
  <si>
    <t>Franklin Heating Station</t>
  </si>
  <si>
    <t>John R Kelly</t>
  </si>
  <si>
    <t>General Electric Aircraft Engines</t>
  </si>
  <si>
    <t>NO 1</t>
  </si>
  <si>
    <t>NO 2</t>
  </si>
  <si>
    <t>AES Petersburg</t>
  </si>
  <si>
    <t>Ravenswood</t>
  </si>
  <si>
    <t>NO 3</t>
  </si>
  <si>
    <t>NO 4</t>
  </si>
  <si>
    <t>NO 7</t>
  </si>
  <si>
    <t>C D McIntosh Jr</t>
  </si>
  <si>
    <t>North Hollywood</t>
  </si>
  <si>
    <t>Marathon Electric</t>
  </si>
  <si>
    <t>Mass Inst Tech Cntrl Utilities/Cogen Plt</t>
  </si>
  <si>
    <t>McGrath</t>
  </si>
  <si>
    <t>Montana-Dakota Utilities Co</t>
  </si>
  <si>
    <t>Lewis &amp; Clark</t>
  </si>
  <si>
    <t>Dickerson</t>
  </si>
  <si>
    <t>Morgantown Energy Associates</t>
  </si>
  <si>
    <t>Morgantown Energy Facility</t>
  </si>
  <si>
    <t>Sumner</t>
  </si>
  <si>
    <t>Dunkirk Generating Plant</t>
  </si>
  <si>
    <t>Bailly</t>
  </si>
  <si>
    <t>R M Schahfer</t>
  </si>
  <si>
    <t>Conesville</t>
  </si>
  <si>
    <t>Hoot Lake</t>
  </si>
  <si>
    <t>High Plains</t>
  </si>
  <si>
    <t>Pawtucket Power Associates</t>
  </si>
  <si>
    <t>GEND</t>
  </si>
  <si>
    <t>Portland General Electric Co</t>
  </si>
  <si>
    <t>Boardman</t>
  </si>
  <si>
    <t>Colstrip</t>
  </si>
  <si>
    <t>Bridgeport Station</t>
  </si>
  <si>
    <t>R Gallagher</t>
  </si>
  <si>
    <t>Public Service Co of Oklahoma</t>
  </si>
  <si>
    <t>SJ/SC WPCP</t>
  </si>
  <si>
    <t>Spartanburg Water System</t>
  </si>
  <si>
    <t>Southwestern Electric Power Co</t>
  </si>
  <si>
    <t>Lieberman</t>
  </si>
  <si>
    <t>Knox Lee</t>
  </si>
  <si>
    <t>Lone Star</t>
  </si>
  <si>
    <t>City of Springfield - (IL)</t>
  </si>
  <si>
    <t>Dallman</t>
  </si>
  <si>
    <t>St Mary's Hospital</t>
  </si>
  <si>
    <t>Saint Marys Hospital Power Plant</t>
  </si>
  <si>
    <t>Paradise</t>
  </si>
  <si>
    <t>TransAlta Centralia Gen LLC</t>
  </si>
  <si>
    <t>Transalta Centralia Generation</t>
  </si>
  <si>
    <t>Altech III</t>
  </si>
  <si>
    <t>Victory Garden Phase IV LLC</t>
  </si>
  <si>
    <t>Virginia Electric &amp; Power Co</t>
  </si>
  <si>
    <t>Wheelabrator Environmental Systems</t>
  </si>
  <si>
    <t>Wheelabrator Frackville Energy</t>
  </si>
  <si>
    <t>Snowbird Power Plant</t>
  </si>
  <si>
    <t>Willmar Municipal Utilities</t>
  </si>
  <si>
    <t>Willmar</t>
  </si>
  <si>
    <t>Windland</t>
  </si>
  <si>
    <t>WING</t>
  </si>
  <si>
    <t>Wisconsin Power &amp; Light Co</t>
  </si>
  <si>
    <t>Rock River</t>
  </si>
  <si>
    <t>Sheepskin</t>
  </si>
  <si>
    <t>Tri-State G &amp; T Assn, Inc</t>
  </si>
  <si>
    <t>Bar Mills</t>
  </si>
  <si>
    <t>Mystic Generating Station</t>
  </si>
  <si>
    <t>Dynegy Oakland Power Plant</t>
  </si>
  <si>
    <t>McKee Run</t>
  </si>
  <si>
    <t>SEGS III</t>
  </si>
  <si>
    <t>SEGS IV</t>
  </si>
  <si>
    <t>SEGS V</t>
  </si>
  <si>
    <t>SEGS VI</t>
  </si>
  <si>
    <t>SEGS VII</t>
  </si>
  <si>
    <t>Spruance Operating Services LLC</t>
  </si>
  <si>
    <t>Lansing Board of Water and Light</t>
  </si>
  <si>
    <t>Eckert Station</t>
  </si>
  <si>
    <t>Sears Hydroelectric Plant</t>
  </si>
  <si>
    <t>York Generation Company LLC</t>
  </si>
  <si>
    <t>Dutch Wind Energy</t>
  </si>
  <si>
    <t>DEC</t>
  </si>
  <si>
    <t>Bloom Energy 2009 PPA</t>
  </si>
  <si>
    <t>Bos Dairy, LLC</t>
  </si>
  <si>
    <t>BOS2</t>
  </si>
  <si>
    <t>Bloom Energy</t>
  </si>
  <si>
    <t>AC Landfill Energy LLC</t>
  </si>
  <si>
    <t>Herbert A Wagner</t>
  </si>
  <si>
    <t>CPI USA NC Southport</t>
  </si>
  <si>
    <t>CPI USA NC Roxboro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</si>
  <si>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</si>
  <si>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</si>
  <si>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</si>
  <si>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</si>
  <si>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</si>
  <si>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</si>
  <si>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</si>
  <si>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Municipal Solid Waste</t>
  </si>
  <si>
    <t>Natural Gas Steam Turbine</t>
  </si>
  <si>
    <t>Natural Gas Internal Combustion Engine</t>
  </si>
  <si>
    <t>Energy Information Administration</t>
  </si>
  <si>
    <t>Notes</t>
  </si>
  <si>
    <t>Sources:</t>
  </si>
  <si>
    <t>Table 6.4</t>
  </si>
  <si>
    <t>petroleum</t>
  </si>
  <si>
    <t>natural gas peaker</t>
  </si>
  <si>
    <t>Duke Energy Indiana, LLC</t>
  </si>
  <si>
    <t>lignite</t>
  </si>
  <si>
    <t>offshore wind</t>
  </si>
  <si>
    <t>hard coal</t>
  </si>
  <si>
    <t>onshore wind</t>
  </si>
  <si>
    <t>Duke Energy Progress - (NC)</t>
  </si>
  <si>
    <t>RC</t>
  </si>
  <si>
    <t>Consumer Operations LLC</t>
  </si>
  <si>
    <t>Batteries</t>
  </si>
  <si>
    <t xml:space="preserve"> 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</si>
  <si>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</si>
  <si>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</si>
  <si>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</si>
  <si>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</si>
  <si>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</si>
  <si>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</si>
  <si>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</si>
  <si>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</si>
  <si>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</si>
  <si>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</si>
  <si>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</si>
  <si>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</si>
  <si>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DTE Electric Company</t>
  </si>
  <si>
    <t>Duke Energy Florida, LLC</t>
  </si>
  <si>
    <t>AEP Generation Resources Inc</t>
  </si>
  <si>
    <t>Petroleum Coke</t>
  </si>
  <si>
    <t>Talen Montana LLC</t>
  </si>
  <si>
    <t>Terra-Gen Operating Co-Wind</t>
  </si>
  <si>
    <t>Pine Tree Landfill</t>
  </si>
  <si>
    <t>Pine Tree Landfill Gas to Energy</t>
  </si>
  <si>
    <t>GEN#1</t>
  </si>
  <si>
    <t>GEN#2</t>
  </si>
  <si>
    <t>APTIM Environmental &amp; Infrastructure</t>
  </si>
  <si>
    <t>Keystone Recovery</t>
  </si>
  <si>
    <t>H.A. Wagner LLC</t>
  </si>
  <si>
    <t>eBay - South Jordan</t>
  </si>
  <si>
    <t>EBY00</t>
  </si>
  <si>
    <t>EBY03</t>
  </si>
  <si>
    <t>Lanyard Power Holdings, LLC</t>
  </si>
  <si>
    <t>Helix Ravenswood, LLC</t>
  </si>
  <si>
    <t>Lowman Energy Center</t>
  </si>
  <si>
    <t>Marshall (MI)</t>
  </si>
  <si>
    <t>Plant No 1 Freeport</t>
  </si>
  <si>
    <t>Hamilton (OH)</t>
  </si>
  <si>
    <t>Capitol District Energy Center</t>
  </si>
  <si>
    <t>Elmwood Park Power LLC</t>
  </si>
  <si>
    <t>Yellowhammer Gas Plant</t>
  </si>
  <si>
    <t>Tulsa LFG LLC</t>
  </si>
  <si>
    <t>Glades Pike Generation Plant</t>
  </si>
  <si>
    <t>Iola Powerhouse &amp; Cogeneration Facility</t>
  </si>
  <si>
    <t>Brookfield White Pine Hydro LLC</t>
  </si>
  <si>
    <t>Central Iowa Power Cooperative</t>
  </si>
  <si>
    <t>City of Center - (CO)</t>
  </si>
  <si>
    <t>Dynegy Oakland, LLC</t>
  </si>
  <si>
    <t>DG7</t>
  </si>
  <si>
    <t>MidAmerican Energy Co</t>
  </si>
  <si>
    <t>3202</t>
  </si>
  <si>
    <t>3203</t>
  </si>
  <si>
    <t>State Correctnl Inst Laurel Highlands</t>
  </si>
  <si>
    <t>SOLAR</t>
  </si>
  <si>
    <t>Veolia Energy Operating Service</t>
  </si>
  <si>
    <t>W&amp;T Offshore Inc</t>
  </si>
  <si>
    <t>701</t>
  </si>
  <si>
    <t>City of Sumner - (IA)</t>
  </si>
  <si>
    <t>Dunkirk Power LLC</t>
  </si>
  <si>
    <t>DG6</t>
  </si>
  <si>
    <t>Spartanburg Commissioners PW</t>
  </si>
  <si>
    <t>DI3</t>
  </si>
  <si>
    <t>Birchwood Power Partners LP</t>
  </si>
  <si>
    <t>CPI USA NC Roxboro LLC</t>
  </si>
  <si>
    <t>CPI USA NC Southport LLC</t>
  </si>
  <si>
    <t>GTG</t>
  </si>
  <si>
    <t>City of Rock Island</t>
  </si>
  <si>
    <t>Pawtucket Power Associates LP</t>
  </si>
  <si>
    <t>City of Lakeland - (FL)</t>
  </si>
  <si>
    <t>Entergy Nuclear Indian Point 3</t>
  </si>
  <si>
    <t>Massachusetts Inst of Tech</t>
  </si>
  <si>
    <t>McGrath Light &amp; Power Co</t>
  </si>
  <si>
    <t>Snowbird Corporation</t>
  </si>
  <si>
    <t>1392</t>
  </si>
  <si>
    <t>Anderson Power Products</t>
  </si>
  <si>
    <t>3622</t>
  </si>
  <si>
    <t>6033</t>
  </si>
  <si>
    <t>6035</t>
  </si>
  <si>
    <t>6046</t>
  </si>
  <si>
    <t>City of Marshall - (MI)</t>
  </si>
  <si>
    <t>IC2</t>
  </si>
  <si>
    <t>IC4</t>
  </si>
  <si>
    <t>Indianapolis Power &amp; Light Co</t>
  </si>
  <si>
    <t>Industrial Energy Applications Inc</t>
  </si>
  <si>
    <t>1265</t>
  </si>
  <si>
    <t>1270</t>
  </si>
  <si>
    <t>1794</t>
  </si>
  <si>
    <t>NAES Corporation - (DE)</t>
  </si>
  <si>
    <t>Village of Freeport - (NY)</t>
  </si>
  <si>
    <t>Constellation Mystic Power LLC</t>
  </si>
  <si>
    <t>Dairyland Power Coop</t>
  </si>
  <si>
    <t>ST3</t>
  </si>
  <si>
    <t>Gainesville Regional Utilities</t>
  </si>
  <si>
    <t>Marathon Electric Mfg Corp</t>
  </si>
  <si>
    <t>P2-3</t>
  </si>
  <si>
    <t>P2-4</t>
  </si>
  <si>
    <t>Monroe County (NY)</t>
  </si>
  <si>
    <t>Otter Tail Power Co</t>
  </si>
  <si>
    <t>PSEG Power Connecticut LLC</t>
  </si>
  <si>
    <t>San Jose/Santa Clara Water P C</t>
  </si>
  <si>
    <t>1391</t>
  </si>
  <si>
    <t>FPL Energy Operating Services Inc - SEGS</t>
  </si>
  <si>
    <t>Los Angeles Department of Water &amp; Power</t>
  </si>
  <si>
    <t>2T1</t>
  </si>
  <si>
    <t>2T2</t>
  </si>
  <si>
    <t>City of Hamilton - (OH)</t>
  </si>
  <si>
    <t>Georgia-Pacific Consumer Oper. Green Bay LLC</t>
  </si>
  <si>
    <t>GEN9</t>
  </si>
  <si>
    <t>1367</t>
  </si>
  <si>
    <t>GT#1</t>
  </si>
  <si>
    <t>GT#2</t>
  </si>
  <si>
    <t>GT#5</t>
  </si>
  <si>
    <t>GT#6</t>
  </si>
  <si>
    <t>ST#1</t>
  </si>
  <si>
    <t>ST#2</t>
  </si>
  <si>
    <t>14</t>
  </si>
  <si>
    <t>15</t>
  </si>
  <si>
    <t>EG3</t>
  </si>
  <si>
    <t>Terra-Gen Operating Co-Solar</t>
  </si>
  <si>
    <t>natural gas steam turbine</t>
  </si>
  <si>
    <t>natural gas combustion turbine</t>
  </si>
  <si>
    <t>natural gas combined cycle</t>
  </si>
  <si>
    <t>GA</t>
  </si>
  <si>
    <t>Madison Energy Holdings LLC</t>
  </si>
  <si>
    <t>PV1</t>
  </si>
  <si>
    <t>Jones</t>
  </si>
  <si>
    <t>NV</t>
  </si>
  <si>
    <t>NE</t>
  </si>
  <si>
    <t>CHP1</t>
  </si>
  <si>
    <t>CTG</t>
  </si>
  <si>
    <t>U2</t>
  </si>
  <si>
    <t>Mill Pond Hydro</t>
  </si>
  <si>
    <t>Rivers Electric, LLC</t>
  </si>
  <si>
    <t>SD</t>
  </si>
  <si>
    <t>AR</t>
  </si>
  <si>
    <t>Hartz Solar, LLC</t>
  </si>
  <si>
    <t>MS</t>
  </si>
  <si>
    <t>PV2</t>
  </si>
  <si>
    <t>Limestone</t>
  </si>
  <si>
    <t>Consumers Energy Co</t>
  </si>
  <si>
    <t>GEN4</t>
  </si>
  <si>
    <t>GEN3</t>
  </si>
  <si>
    <t>FLRV1</t>
  </si>
  <si>
    <t>Flower Valley I</t>
  </si>
  <si>
    <t>Flower Valley</t>
  </si>
  <si>
    <t>El Paso Electric Co</t>
  </si>
  <si>
    <t>TN</t>
  </si>
  <si>
    <t>Tampa Electric Co</t>
  </si>
  <si>
    <t>Northern States Power Co - Minnesota</t>
  </si>
  <si>
    <t>ID</t>
  </si>
  <si>
    <t>B1</t>
  </si>
  <si>
    <t>16</t>
  </si>
  <si>
    <t>13</t>
  </si>
  <si>
    <t>NH</t>
  </si>
  <si>
    <t>HI</t>
  </si>
  <si>
    <t>Interstate Power and Light Co</t>
  </si>
  <si>
    <t>B3</t>
  </si>
  <si>
    <t>B2</t>
  </si>
  <si>
    <t>A1</t>
  </si>
  <si>
    <t>COLT1</t>
  </si>
  <si>
    <t>ESCA-LL-COLTON, LLC</t>
  </si>
  <si>
    <t>Alamosa</t>
  </si>
  <si>
    <t>Rio Grande</t>
  </si>
  <si>
    <t>CTG4</t>
  </si>
  <si>
    <t>CTG3</t>
  </si>
  <si>
    <t>Southern Indiana Gas &amp; Elec Co</t>
  </si>
  <si>
    <t>WY</t>
  </si>
  <si>
    <t>PacifiCorp</t>
  </si>
  <si>
    <t>Chesterfield</t>
  </si>
  <si>
    <t>Indiana Michigan Power Co</t>
  </si>
  <si>
    <t>Georgia Power Co</t>
  </si>
  <si>
    <t>Mount Kisco Landfill Solar &amp; Storage CSG</t>
  </si>
  <si>
    <t>BQ Energy LLC</t>
  </si>
  <si>
    <t>KISCB</t>
  </si>
  <si>
    <t>SLV01</t>
  </si>
  <si>
    <t>Silverstrand Grid Energy Storage System</t>
  </si>
  <si>
    <t>Silverstrand Grid, LLC</t>
  </si>
  <si>
    <t>EDF Renewable Asset Holdings, Inc.</t>
  </si>
  <si>
    <t>Southwestern Public Service Co</t>
  </si>
  <si>
    <t>Union Electric Co - (MO)</t>
  </si>
  <si>
    <t>Tucson Electric Power Co</t>
  </si>
  <si>
    <t>Cherokee</t>
  </si>
  <si>
    <t>Brunswick</t>
  </si>
  <si>
    <t>Williams</t>
  </si>
  <si>
    <t>ND</t>
  </si>
  <si>
    <t>Wisconsin Public Service Corp</t>
  </si>
  <si>
    <t>18</t>
  </si>
  <si>
    <t>32</t>
  </si>
  <si>
    <t>Public Service Co of Colorado</t>
  </si>
  <si>
    <t>Consolidated Edison Co-NY Inc</t>
  </si>
  <si>
    <t>City of San Antonio - (TX)</t>
  </si>
  <si>
    <t>Allen</t>
  </si>
  <si>
    <t>Marina Energy LLC</t>
  </si>
  <si>
    <t>C</t>
  </si>
  <si>
    <t>Heller 400M</t>
  </si>
  <si>
    <t>11</t>
  </si>
  <si>
    <t>12</t>
  </si>
  <si>
    <t>20032</t>
  </si>
  <si>
    <t>Panda Solar NC 11, LLC</t>
  </si>
  <si>
    <t>20031</t>
  </si>
  <si>
    <t>Panda Solar NC 10, LLC</t>
  </si>
  <si>
    <t>20022</t>
  </si>
  <si>
    <t>Panda Solar NC 9, LLC</t>
  </si>
  <si>
    <t>20052</t>
  </si>
  <si>
    <t>Panda Solar NC 8, LLC</t>
  </si>
  <si>
    <t>20028</t>
  </si>
  <si>
    <t>Panda Solar NC 6, LLC</t>
  </si>
  <si>
    <t>20007</t>
  </si>
  <si>
    <t>Panda Solar NC 5, LLC</t>
  </si>
  <si>
    <t>20011</t>
  </si>
  <si>
    <t>Panda Solar NC 3, LLC</t>
  </si>
  <si>
    <t>20003</t>
  </si>
  <si>
    <t>Panda Solar NC 2, LLC</t>
  </si>
  <si>
    <t>1B</t>
  </si>
  <si>
    <t>1A</t>
  </si>
  <si>
    <t>20002</t>
  </si>
  <si>
    <t>Panda Solar NC 1, LLC</t>
  </si>
  <si>
    <t>17</t>
  </si>
  <si>
    <t>Austin Energy</t>
  </si>
  <si>
    <t>PV3</t>
  </si>
  <si>
    <t>3010</t>
  </si>
  <si>
    <t>PV6</t>
  </si>
  <si>
    <t>Northern Westchester Hospital</t>
  </si>
  <si>
    <t>NRG Texas Power LLC</t>
  </si>
  <si>
    <t>EDL Inc</t>
  </si>
  <si>
    <t>GEN8</t>
  </si>
  <si>
    <t>PV5</t>
  </si>
  <si>
    <t>PV4</t>
  </si>
  <si>
    <t>Entergy Louisiana LLC</t>
  </si>
  <si>
    <t>Entergy Texas Inc.</t>
  </si>
  <si>
    <t>ACCC Mays Landing</t>
  </si>
  <si>
    <t>PVN Milliken, LLC</t>
  </si>
  <si>
    <t>Salt River Project</t>
  </si>
  <si>
    <t>Freeze Solar</t>
  </si>
  <si>
    <t>GRND</t>
  </si>
  <si>
    <t>IFF Hazlet</t>
  </si>
  <si>
    <t>Jefferson Avenue</t>
  </si>
  <si>
    <t>UNT2</t>
  </si>
  <si>
    <t>UNT1</t>
  </si>
  <si>
    <t>Clinton Battery</t>
  </si>
  <si>
    <t>Clinton Battery Utility, LLC</t>
  </si>
  <si>
    <t>Alaska Village Elec Coop, Inc</t>
  </si>
  <si>
    <t>TG2</t>
  </si>
  <si>
    <t>TG1</t>
  </si>
  <si>
    <t>PV7</t>
  </si>
  <si>
    <t>San Juan</t>
  </si>
  <si>
    <t>JBS</t>
  </si>
  <si>
    <t>Jake Energy Storage Center</t>
  </si>
  <si>
    <t>Joliet Battery Storage LLC</t>
  </si>
  <si>
    <t>WCBS</t>
  </si>
  <si>
    <t>Elwood Energy Storage Center</t>
  </si>
  <si>
    <t>West Chicago Battery Storage LLC</t>
  </si>
  <si>
    <t>Wisconsin Electric Power Co</t>
  </si>
  <si>
    <t>Sierra Pacific Power Co</t>
  </si>
  <si>
    <t>PV8</t>
  </si>
  <si>
    <t>CT2</t>
  </si>
  <si>
    <t>CT1</t>
  </si>
  <si>
    <t>City of Holland</t>
  </si>
  <si>
    <t>CPHGN</t>
  </si>
  <si>
    <t>Copenhagen Wind Farm</t>
  </si>
  <si>
    <t>Public Service Co of NM</t>
  </si>
  <si>
    <t>ALLETE, Inc.</t>
  </si>
  <si>
    <t>CBE01</t>
  </si>
  <si>
    <t>Collinwood BioEnergy Facility</t>
  </si>
  <si>
    <t>Collinwood BioEnergy</t>
  </si>
  <si>
    <t>G12</t>
  </si>
  <si>
    <t>G11</t>
  </si>
  <si>
    <t>G10</t>
  </si>
  <si>
    <t>Pacific Gas &amp; Electric Co.</t>
  </si>
  <si>
    <t>ST96</t>
  </si>
  <si>
    <t>CHP2</t>
  </si>
  <si>
    <t>Rock Creek Dairy</t>
  </si>
  <si>
    <t>New Energy One LLC</t>
  </si>
  <si>
    <t>Quay County</t>
  </si>
  <si>
    <t>Evergy Missouri West</t>
  </si>
  <si>
    <t>South Carolina Public Service Authority</t>
  </si>
  <si>
    <t>Heller Industrial Parks</t>
  </si>
  <si>
    <t>HM</t>
  </si>
  <si>
    <t>HJC</t>
  </si>
  <si>
    <t>HII</t>
  </si>
  <si>
    <t>HH</t>
  </si>
  <si>
    <t>L'Oreal Piscataway</t>
  </si>
  <si>
    <t>San Diego County Water Auth</t>
  </si>
  <si>
    <t>Westervelt Moundville Cogen</t>
  </si>
  <si>
    <t>The Westervelt Co</t>
  </si>
  <si>
    <t>CL10</t>
  </si>
  <si>
    <t>Caltech Central</t>
  </si>
  <si>
    <t>CL09</t>
  </si>
  <si>
    <t>CL08</t>
  </si>
  <si>
    <t>CL07</t>
  </si>
  <si>
    <t>CL06</t>
  </si>
  <si>
    <t>CL05</t>
  </si>
  <si>
    <t>CL04</t>
  </si>
  <si>
    <t>CL03</t>
  </si>
  <si>
    <t>CL02</t>
  </si>
  <si>
    <t>CL01</t>
  </si>
  <si>
    <t>CL00</t>
  </si>
  <si>
    <t>Loraine Windpark Project LLC</t>
  </si>
  <si>
    <t>Loraine Windpower Project</t>
  </si>
  <si>
    <t>LWG1</t>
  </si>
  <si>
    <t>HSCo CHP</t>
  </si>
  <si>
    <t>2A</t>
  </si>
  <si>
    <t>Mississippi Power Co</t>
  </si>
  <si>
    <t>Shawnee</t>
  </si>
  <si>
    <t>Ottawa County Project</t>
  </si>
  <si>
    <t>Geismar Cogen</t>
  </si>
  <si>
    <t>Air Liquide Large Industries U S LP</t>
  </si>
  <si>
    <t>31</t>
  </si>
  <si>
    <t>2B</t>
  </si>
  <si>
    <t>G100</t>
  </si>
  <si>
    <t>Rancho Penasquitos</t>
  </si>
  <si>
    <t>3B</t>
  </si>
  <si>
    <t>Phillips 66 Company</t>
  </si>
  <si>
    <t>Seneca Energy II</t>
  </si>
  <si>
    <t>Minwind 3-9</t>
  </si>
  <si>
    <t>Rock County Energy Center, LLC</t>
  </si>
  <si>
    <t>Maui Electric Co Ltd</t>
  </si>
  <si>
    <t>Omaha Public Power District</t>
  </si>
  <si>
    <t>Sacramento Municipal Util Dist</t>
  </si>
  <si>
    <t>Dominion Energy South Carolina, Inc</t>
  </si>
  <si>
    <t>Entergy Mississippi LLC</t>
  </si>
  <si>
    <t>Chehalis Generating Facility</t>
  </si>
  <si>
    <t>GE14</t>
  </si>
  <si>
    <t>GE13</t>
  </si>
  <si>
    <t>GE12</t>
  </si>
  <si>
    <t>GE11</t>
  </si>
  <si>
    <t>GE10</t>
  </si>
  <si>
    <t>Prima Plant</t>
  </si>
  <si>
    <t>MM Prima Deshecha Energy LLC</t>
  </si>
  <si>
    <t>Entergy Arkansas LLC</t>
  </si>
  <si>
    <t>ST4</t>
  </si>
  <si>
    <t>Newton</t>
  </si>
  <si>
    <t>Orlando Utilities Comm</t>
  </si>
  <si>
    <t>City of Colorado Springs - (CO)</t>
  </si>
  <si>
    <t>4-4</t>
  </si>
  <si>
    <t>Astoria Gas Turbines</t>
  </si>
  <si>
    <t>NRG Astoria Gas Turbine Operations Inc</t>
  </si>
  <si>
    <t>4-3</t>
  </si>
  <si>
    <t>4-2</t>
  </si>
  <si>
    <t>4-1</t>
  </si>
  <si>
    <t>3-4</t>
  </si>
  <si>
    <t>3-3</t>
  </si>
  <si>
    <t>3-2</t>
  </si>
  <si>
    <t>3-1</t>
  </si>
  <si>
    <t>2-4</t>
  </si>
  <si>
    <t>2-3</t>
  </si>
  <si>
    <t>2-2</t>
  </si>
  <si>
    <t>2-1</t>
  </si>
  <si>
    <t>ED03</t>
  </si>
  <si>
    <t>Desert Star Energy Center</t>
  </si>
  <si>
    <t>Desert Star Energy Center SDG&amp;E</t>
  </si>
  <si>
    <t>ED02</t>
  </si>
  <si>
    <t>ED01</t>
  </si>
  <si>
    <t>Cooperative Energy</t>
  </si>
  <si>
    <t>CT Resource Rec Authority Facility</t>
  </si>
  <si>
    <t>NAES Corp</t>
  </si>
  <si>
    <t>University of Washington Power Plant</t>
  </si>
  <si>
    <t>University of Washington</t>
  </si>
  <si>
    <t>Seneca Energy</t>
  </si>
  <si>
    <t>SU4</t>
  </si>
  <si>
    <t>SU1</t>
  </si>
  <si>
    <t>Hendricks Regional Health</t>
  </si>
  <si>
    <t>GEO3</t>
  </si>
  <si>
    <t>GEO2</t>
  </si>
  <si>
    <t>GEO1</t>
  </si>
  <si>
    <t>International Paper Riegelwood Mill</t>
  </si>
  <si>
    <t>International Paper Co-Riegelwood</t>
  </si>
  <si>
    <t>Oroville Cogeneration LP</t>
  </si>
  <si>
    <t>Sinclair Oil Refinery</t>
  </si>
  <si>
    <t>2008</t>
  </si>
  <si>
    <t>2006</t>
  </si>
  <si>
    <t>2004</t>
  </si>
  <si>
    <t>L2G</t>
  </si>
  <si>
    <t>Works 4</t>
  </si>
  <si>
    <t>Vitro Architectural Glass</t>
  </si>
  <si>
    <t>L1G</t>
  </si>
  <si>
    <t>STM</t>
  </si>
  <si>
    <t>Nevada Cogen Assoc#1 GarnetVly</t>
  </si>
  <si>
    <t>Nevada Cogeneration Assoc # 1</t>
  </si>
  <si>
    <t>GTC</t>
  </si>
  <si>
    <t>GTB</t>
  </si>
  <si>
    <t>GTA</t>
  </si>
  <si>
    <t>Nevada Cogen Associates 2 Black Mountain</t>
  </si>
  <si>
    <t>Nevada Cogeneration Assoc # 2</t>
  </si>
  <si>
    <t>Hartford Hospital Cogeneration</t>
  </si>
  <si>
    <t>Nassau Energy Corp</t>
  </si>
  <si>
    <t>William Beaumont Hospital</t>
  </si>
  <si>
    <t>Caterpillar</t>
  </si>
  <si>
    <t>Caterpillar Inc</t>
  </si>
  <si>
    <t>ET1</t>
  </si>
  <si>
    <t>TES Filer City Station</t>
  </si>
  <si>
    <t>TES Filer City Station LP</t>
  </si>
  <si>
    <t>Phillips 66 Carbon Plant</t>
  </si>
  <si>
    <t>Newark Bay Cogeneration Partnership LP</t>
  </si>
  <si>
    <t>Wintec Energy Ltd</t>
  </si>
  <si>
    <t>DLV1</t>
  </si>
  <si>
    <t>Pioneer Valley Resource Recovery</t>
  </si>
  <si>
    <t>Community Eco Springfield LLC</t>
  </si>
  <si>
    <t>B Braun Medical</t>
  </si>
  <si>
    <t>B Braun Medical Inc</t>
  </si>
  <si>
    <t>Southampton Power Station</t>
  </si>
  <si>
    <t>Altavista Power Station</t>
  </si>
  <si>
    <t>Hopewell Power Station</t>
  </si>
  <si>
    <t>Rifle Generating Station</t>
  </si>
  <si>
    <t>AES Hawaii</t>
  </si>
  <si>
    <t>AES Hawaii LLC</t>
  </si>
  <si>
    <t>Tesoro Wilmington Calciner</t>
  </si>
  <si>
    <t>Tesoro Refining &amp; Marketing Company LLC</t>
  </si>
  <si>
    <t>Chambers Cogeneration LP</t>
  </si>
  <si>
    <t>US Operating Services Company</t>
  </si>
  <si>
    <t>Al Turi</t>
  </si>
  <si>
    <t>Ameresco LFG I Inc</t>
  </si>
  <si>
    <t>COLV</t>
  </si>
  <si>
    <t>Colver Green Energy</t>
  </si>
  <si>
    <t>Inter-Power/AhlCon Partners, L.P.</t>
  </si>
  <si>
    <t>Pedricktown Cogeneration Company LP</t>
  </si>
  <si>
    <t>Taconite Harbor Energy Center</t>
  </si>
  <si>
    <t>500</t>
  </si>
  <si>
    <t>General Electric Great Falls Upper Hydro</t>
  </si>
  <si>
    <t>Aclara Meters LLC</t>
  </si>
  <si>
    <t>1575</t>
  </si>
  <si>
    <t>Logan Generating Plant</t>
  </si>
  <si>
    <t>Logan Generating Company LP</t>
  </si>
  <si>
    <t>Avista Corp</t>
  </si>
  <si>
    <t>Cherry Street</t>
  </si>
  <si>
    <t>Town of Hudson - (MA)</t>
  </si>
  <si>
    <t>Cheswick Power Plant</t>
  </si>
  <si>
    <t>GenOn Power Midwest, LP</t>
  </si>
  <si>
    <t>North Valmy</t>
  </si>
  <si>
    <t>Springerville</t>
  </si>
  <si>
    <t>Ray D Nixon</t>
  </si>
  <si>
    <t>Ellwood</t>
  </si>
  <si>
    <t>Ellwood Power, LLC</t>
  </si>
  <si>
    <t>Huntington</t>
  </si>
  <si>
    <t>Fort Lupton</t>
  </si>
  <si>
    <t>Jim Bridger</t>
  </si>
  <si>
    <t>Waterford 1 &amp; 2</t>
  </si>
  <si>
    <t>Gerald Andrus</t>
  </si>
  <si>
    <t>Blue Lake</t>
  </si>
  <si>
    <t>Columbia (WI)</t>
  </si>
  <si>
    <t>Pirkey</t>
  </si>
  <si>
    <t>MEPI GT Facility</t>
  </si>
  <si>
    <t>Midwest Electric Power Inc</t>
  </si>
  <si>
    <t>Pea Ridge</t>
  </si>
  <si>
    <t>Eugene Water &amp; Electric Board</t>
  </si>
  <si>
    <t>Galena Electric Utility</t>
  </si>
  <si>
    <t>Seminole Electric Cooperative Inc</t>
  </si>
  <si>
    <t>San Jacinto Steam Electric Station</t>
  </si>
  <si>
    <t>Angus Anson</t>
  </si>
  <si>
    <t>Rawhide</t>
  </si>
  <si>
    <t>Platte River Power Authority</t>
  </si>
  <si>
    <t>Intermountain Power Project</t>
  </si>
  <si>
    <t>Sixth Street Gas Turbine</t>
  </si>
  <si>
    <t>St Marys IC</t>
  </si>
  <si>
    <t>Mountain Village</t>
  </si>
  <si>
    <t>Kotzebue Hybrid</t>
  </si>
  <si>
    <t>Kotzebue Electric Assn Inc</t>
  </si>
  <si>
    <t>3WT</t>
  </si>
  <si>
    <t>2WT</t>
  </si>
  <si>
    <t>1WT</t>
  </si>
  <si>
    <t>17WT</t>
  </si>
  <si>
    <t>16WT</t>
  </si>
  <si>
    <t>15WT</t>
  </si>
  <si>
    <t>14wt</t>
  </si>
  <si>
    <t>13WT</t>
  </si>
  <si>
    <t>11wt</t>
  </si>
  <si>
    <t>Scherer</t>
  </si>
  <si>
    <t>Winyah</t>
  </si>
  <si>
    <t>Apple River</t>
  </si>
  <si>
    <t>Empire Energy Center</t>
  </si>
  <si>
    <t>Northeast (WA)</t>
  </si>
  <si>
    <t>Tolk</t>
  </si>
  <si>
    <t>Harrington</t>
  </si>
  <si>
    <t>Coleto Creek</t>
  </si>
  <si>
    <t>Coleto Creek Power LP</t>
  </si>
  <si>
    <t>CO2</t>
  </si>
  <si>
    <t>Coronado</t>
  </si>
  <si>
    <t>CO1</t>
  </si>
  <si>
    <t>Rockport</t>
  </si>
  <si>
    <t>Rush Island</t>
  </si>
  <si>
    <t>Welsh</t>
  </si>
  <si>
    <t>A B Brown</t>
  </si>
  <si>
    <t>Wyodak</t>
  </si>
  <si>
    <t>Diablo Canyon</t>
  </si>
  <si>
    <t>Sherburne County</t>
  </si>
  <si>
    <t>Victor J Daniel Jr</t>
  </si>
  <si>
    <t>Kahului</t>
  </si>
  <si>
    <t>Belle River</t>
  </si>
  <si>
    <t>Craig (CO)</t>
  </si>
  <si>
    <t>W H Zimmer</t>
  </si>
  <si>
    <t>Dynegy W H Zimmer</t>
  </si>
  <si>
    <t>Illinois Power Generating Co</t>
  </si>
  <si>
    <t>Pleasants Power Station</t>
  </si>
  <si>
    <t>Energy Harbor Generation LLC</t>
  </si>
  <si>
    <t>Naughton</t>
  </si>
  <si>
    <t>Dave Johnston</t>
  </si>
  <si>
    <t>Weston</t>
  </si>
  <si>
    <t>West Marinette</t>
  </si>
  <si>
    <t>Edgewater</t>
  </si>
  <si>
    <t>South Oak Creek</t>
  </si>
  <si>
    <t>Wheaton</t>
  </si>
  <si>
    <t>Trego</t>
  </si>
  <si>
    <t>St Croix Falls</t>
  </si>
  <si>
    <t>French Island</t>
  </si>
  <si>
    <t>White River (WI)</t>
  </si>
  <si>
    <t>Yorktown</t>
  </si>
  <si>
    <t>H4</t>
  </si>
  <si>
    <t>Gadsby</t>
  </si>
  <si>
    <t>V H Braunig</t>
  </si>
  <si>
    <t>O W Sommers</t>
  </si>
  <si>
    <t>Decker Creek</t>
  </si>
  <si>
    <t>Plant X</t>
  </si>
  <si>
    <t>Nichols</t>
  </si>
  <si>
    <t>W A Parish</t>
  </si>
  <si>
    <t>Sabine</t>
  </si>
  <si>
    <t>Lewis Creek</t>
  </si>
  <si>
    <t>Newman</t>
  </si>
  <si>
    <t>Kingston</t>
  </si>
  <si>
    <t>Johnsonville</t>
  </si>
  <si>
    <t>G20</t>
  </si>
  <si>
    <t>G19</t>
  </si>
  <si>
    <t>G18</t>
  </si>
  <si>
    <t>G17</t>
  </si>
  <si>
    <t>G16</t>
  </si>
  <si>
    <t>G15</t>
  </si>
  <si>
    <t>G14</t>
  </si>
  <si>
    <t>G13</t>
  </si>
  <si>
    <t>Gallatin (TN)</t>
  </si>
  <si>
    <t>Cumberland (TN)</t>
  </si>
  <si>
    <t>Bull Run</t>
  </si>
  <si>
    <t>South Carolina Genertg Co, Inc</t>
  </si>
  <si>
    <t>Parr GT</t>
  </si>
  <si>
    <t>Hardeeville</t>
  </si>
  <si>
    <t>Coit GT</t>
  </si>
  <si>
    <t>TalenEnergy Martins Creek LLC Williamsport</t>
  </si>
  <si>
    <t>TalenEnergy Martins Creek LLC</t>
  </si>
  <si>
    <t>TalenEnergy Martins Creek LLC West Shore</t>
  </si>
  <si>
    <t>TalenEnergy Martins Creek</t>
  </si>
  <si>
    <t>TalenEnergy Martins Creek LLC Lock Haven</t>
  </si>
  <si>
    <t>TalenEnergy Martins Creek LLC Jenkins</t>
  </si>
  <si>
    <t>TalenEnergy Martins Creek LLC Harwood</t>
  </si>
  <si>
    <t>TalenEnergy Martins Creek LLC Harrisburg</t>
  </si>
  <si>
    <t>TalenEnergy Martins Creek LLC Fishbach</t>
  </si>
  <si>
    <t>TalenEnergy Martin Creek LLC Allentown</t>
  </si>
  <si>
    <t>Carmen Smith</t>
  </si>
  <si>
    <t>Weleetka</t>
  </si>
  <si>
    <t>Southwestern</t>
  </si>
  <si>
    <t>Arcanum</t>
  </si>
  <si>
    <t>City of Arcanum - (OH)</t>
  </si>
  <si>
    <t>B4</t>
  </si>
  <si>
    <t>W H Sammis</t>
  </si>
  <si>
    <t>Avon Lake</t>
  </si>
  <si>
    <t>Miami Fort</t>
  </si>
  <si>
    <t>Luminant Miami Fort</t>
  </si>
  <si>
    <t>Cardinal</t>
  </si>
  <si>
    <t>Cardinal Operating Company</t>
  </si>
  <si>
    <t>R M Heskett</t>
  </si>
  <si>
    <t>Marshall (NC)</t>
  </si>
  <si>
    <t>74th Street</t>
  </si>
  <si>
    <t>59th Street</t>
  </si>
  <si>
    <t>Hudson Avenue</t>
  </si>
  <si>
    <t>Cunningham</t>
  </si>
  <si>
    <t>Maddox</t>
  </si>
  <si>
    <t>Four Corners</t>
  </si>
  <si>
    <t>PSEG Fossil LLC</t>
  </si>
  <si>
    <t>PSEG Essex Generating Station</t>
  </si>
  <si>
    <t>Fort Churchill</t>
  </si>
  <si>
    <t>North Omaha</t>
  </si>
  <si>
    <t>Sioux</t>
  </si>
  <si>
    <t>Lake Road (MO)</t>
  </si>
  <si>
    <t>Moselle</t>
  </si>
  <si>
    <t>Jack Watson</t>
  </si>
  <si>
    <t>Windom</t>
  </si>
  <si>
    <t>City of Windom</t>
  </si>
  <si>
    <t>Elk River City of</t>
  </si>
  <si>
    <t>City of Elk River</t>
  </si>
  <si>
    <t>Wilmarth</t>
  </si>
  <si>
    <t>Red Wing</t>
  </si>
  <si>
    <t>Inver Hills</t>
  </si>
  <si>
    <t>6-1</t>
  </si>
  <si>
    <t>Black Dog</t>
  </si>
  <si>
    <t>Superior Falls</t>
  </si>
  <si>
    <t>Saxon Falls</t>
  </si>
  <si>
    <t>Palisades</t>
  </si>
  <si>
    <t>Entergy Nuclear Palisades LLC</t>
  </si>
  <si>
    <t>J H Campbell</t>
  </si>
  <si>
    <t>Dan E Karn</t>
  </si>
  <si>
    <t>ST85</t>
  </si>
  <si>
    <t>GT94</t>
  </si>
  <si>
    <t>GT93</t>
  </si>
  <si>
    <t>GT82</t>
  </si>
  <si>
    <t>GT81</t>
  </si>
  <si>
    <t>Morgantown Generating Plant</t>
  </si>
  <si>
    <t>Dickerson Power</t>
  </si>
  <si>
    <t>Arsenal Hill</t>
  </si>
  <si>
    <t>Nine Mile Point</t>
  </si>
  <si>
    <t>6(4)</t>
  </si>
  <si>
    <t>Little Gypsy</t>
  </si>
  <si>
    <t>Burlington (IA)</t>
  </si>
  <si>
    <t>Lansing</t>
  </si>
  <si>
    <t>Crawfordsville Power Plant</t>
  </si>
  <si>
    <t>Crawfordsville Energy LLC</t>
  </si>
  <si>
    <t>F B Culley</t>
  </si>
  <si>
    <t>Michigan City</t>
  </si>
  <si>
    <t>Baldwin Energy Complex</t>
  </si>
  <si>
    <t>Dynegy Midwest Generation Inc</t>
  </si>
  <si>
    <t>Joppa Steam</t>
  </si>
  <si>
    <t>Electric Energy Inc</t>
  </si>
  <si>
    <t>Midwest Generations EME LLC</t>
  </si>
  <si>
    <t>Will County</t>
  </si>
  <si>
    <t>Waukegan</t>
  </si>
  <si>
    <t>Kincaid Generation LLC</t>
  </si>
  <si>
    <t>Dynegy Kincaid Generation</t>
  </si>
  <si>
    <t>Deerhaven Generating Station</t>
  </si>
  <si>
    <t>Big Bend</t>
  </si>
  <si>
    <t>Indian River Generating Station</t>
  </si>
  <si>
    <t>Indian River Operations Inc</t>
  </si>
  <si>
    <t>Stanton Energy Center</t>
  </si>
  <si>
    <t>South Meadow</t>
  </si>
  <si>
    <t>Hayden</t>
  </si>
  <si>
    <t>Martin Drake</t>
  </si>
  <si>
    <t>Valmont</t>
  </si>
  <si>
    <t>Salida</t>
  </si>
  <si>
    <t>Grand Valley Project Power Plant</t>
  </si>
  <si>
    <t>Orchard Mesa Irrigation District</t>
  </si>
  <si>
    <t>Fruita</t>
  </si>
  <si>
    <t>Comanche (CO)</t>
  </si>
  <si>
    <t>White Rock/Slab Creek</t>
  </si>
  <si>
    <t>Scattergood</t>
  </si>
  <si>
    <t>AES Redondo Beach LLC</t>
  </si>
  <si>
    <t>Ormond Beach</t>
  </si>
  <si>
    <t>Ormond Beach Power, LLC</t>
  </si>
  <si>
    <t>AES Huntington Beach LLC</t>
  </si>
  <si>
    <t>AES Alamitos LLC</t>
  </si>
  <si>
    <t>Kilarc</t>
  </si>
  <si>
    <t>Cow Creek</t>
  </si>
  <si>
    <t>Lake Catherine</t>
  </si>
  <si>
    <t>Seminole (FL)</t>
  </si>
  <si>
    <t>Copper</t>
  </si>
  <si>
    <t>Wood/Wood Waste Biomass.WDS</t>
  </si>
  <si>
    <t>Wood/Wood Waste Biomass.WDL</t>
  </si>
  <si>
    <t>Wood/Wood Waste Biomass.BLQ</t>
  </si>
  <si>
    <t>Solar Thermal without Energy Storage.SUN</t>
  </si>
  <si>
    <t>Solar Thermal with Energy Storage.SUN</t>
  </si>
  <si>
    <t>Solar Photovoltaic.SUN</t>
  </si>
  <si>
    <t>Petroleum Liquids.WO</t>
  </si>
  <si>
    <t>Petroleum Liquids.RFO</t>
  </si>
  <si>
    <t>Petroleum Liquids.PG</t>
  </si>
  <si>
    <t>Petroleum Liquids.KER</t>
  </si>
  <si>
    <t>Petroleum Liquids.JF</t>
  </si>
  <si>
    <t>Petroleum Liquids.DFO</t>
  </si>
  <si>
    <t>Petroleum Coke.SGP</t>
  </si>
  <si>
    <t>Petroleum Coke.PC</t>
  </si>
  <si>
    <t>Other Waste Biomass.OBS</t>
  </si>
  <si>
    <t>Other Waste Biomass.OBL</t>
  </si>
  <si>
    <t>Other Waste Biomass.OBG</t>
  </si>
  <si>
    <t>Other Waste Biomass.AB</t>
  </si>
  <si>
    <t>Other Natural Gas.NG</t>
  </si>
  <si>
    <t>Other Gases.OG</t>
  </si>
  <si>
    <t>Other Gases.BFG</t>
  </si>
  <si>
    <t>Onshore Wind Turbine.WND</t>
  </si>
  <si>
    <t>Offshore Wind Turbine.WND</t>
  </si>
  <si>
    <t>Nuclear.NUC</t>
  </si>
  <si>
    <t>Natural Gas with Compressed Air Storage.NG</t>
  </si>
  <si>
    <t>Natural Gas Steam Turbine.NG</t>
  </si>
  <si>
    <t>Natural Gas Internal Combustion Engine.NG</t>
  </si>
  <si>
    <t>Natural Gas Fired Combustion Turbine.NG</t>
  </si>
  <si>
    <t>Natural Gas Fired Combined Cycle.NG</t>
  </si>
  <si>
    <t>Municipal Solid Waste.MSW</t>
  </si>
  <si>
    <t>Landfill Gas.LFG</t>
  </si>
  <si>
    <t>Hydroelectric Pumped Storage.WAT</t>
  </si>
  <si>
    <t>Geothermal.GEO</t>
  </si>
  <si>
    <t>Flywheels.MWH</t>
  </si>
  <si>
    <t>Conventional Steam Coal.WC</t>
  </si>
  <si>
    <t>Conventional Steam Coal.SUB</t>
  </si>
  <si>
    <t>Conventional Steam Coal.RC</t>
  </si>
  <si>
    <t>Conventional Steam Coal.LIG</t>
  </si>
  <si>
    <t>Conventional Steam Coal.BIT</t>
  </si>
  <si>
    <t>Conventional Hydroelectric.WAT</t>
  </si>
  <si>
    <t>Coal Integrated Gasification Combined Cycle.SGC</t>
  </si>
  <si>
    <t>Batteries.MWH</t>
  </si>
  <si>
    <t>All Other.WH</t>
  </si>
  <si>
    <t>All Other.TDF</t>
  </si>
  <si>
    <t>All Other.PUR</t>
  </si>
  <si>
    <t>All Other.OTH</t>
  </si>
  <si>
    <t>EPS Plant Type</t>
  </si>
  <si>
    <t>battery storage</t>
  </si>
  <si>
    <t>Include?</t>
  </si>
  <si>
    <t>Include CHP Plants?</t>
  </si>
  <si>
    <t>Include Non-Utilty Plants?</t>
  </si>
  <si>
    <t>SU3</t>
  </si>
  <si>
    <t>SU2</t>
  </si>
  <si>
    <t>Technology.EnergySource</t>
  </si>
  <si>
    <t>EPS Electricity Source</t>
  </si>
  <si>
    <t>solar PV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</si>
  <si>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</si>
  <si>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Oklaunion</t>
  </si>
  <si>
    <t>IPP</t>
  </si>
  <si>
    <t>Duane Arnold Energy Center</t>
  </si>
  <si>
    <t>NextEra Energy Duane Arnold LLC</t>
  </si>
  <si>
    <t>GenOn Mid-Atlantic LLC</t>
  </si>
  <si>
    <t>J B Sims</t>
  </si>
  <si>
    <t>City of Grand Haven - (MI)</t>
  </si>
  <si>
    <t>Grand Haven Diesel Plant</t>
  </si>
  <si>
    <t>Commercial</t>
  </si>
  <si>
    <t>SX Landfill Energy LLC</t>
  </si>
  <si>
    <t>SC Landfill Energy LLC</t>
  </si>
  <si>
    <t>Gaviota Oil Plant</t>
  </si>
  <si>
    <t>Industrial</t>
  </si>
  <si>
    <t>Freeport McMoRan Oil &amp; Gas</t>
  </si>
  <si>
    <t>FirstEnergy W H Sammis</t>
  </si>
  <si>
    <t>FirstEnergy Generation Corp</t>
  </si>
  <si>
    <t>Clean Fuel Dane Community Digester</t>
  </si>
  <si>
    <t>Electric CHP</t>
  </si>
  <si>
    <t>Clean Fuel Partners Dane</t>
  </si>
  <si>
    <t>Elmer Smith</t>
  </si>
  <si>
    <t>City of Owensboro - (KY)</t>
  </si>
  <si>
    <t>BC Landfill Energy LLC</t>
  </si>
  <si>
    <t>38-1</t>
  </si>
  <si>
    <t>Par Sterile Products</t>
  </si>
  <si>
    <t>JHP Pharmaceuticals LLC</t>
  </si>
  <si>
    <t>Indian Point 2</t>
  </si>
  <si>
    <t>Entergy Nuclear Indian Point 2</t>
  </si>
  <si>
    <t>Somerset Operating Co LLC</t>
  </si>
  <si>
    <t>Sabine Cogen</t>
  </si>
  <si>
    <t>Sabine Cogen LP</t>
  </si>
  <si>
    <t>High Plains Wind Power LLC</t>
  </si>
  <si>
    <t>Fullerton Mill CHP</t>
  </si>
  <si>
    <t>Kimberly-Clark Worldwide Inc</t>
  </si>
  <si>
    <t>FirstEnergy Eastlake</t>
  </si>
  <si>
    <t>Inland Empire Energy Center</t>
  </si>
  <si>
    <t>Inland Empire Energy Ctr LLC</t>
  </si>
  <si>
    <t>Prime Mover Code</t>
  </si>
  <si>
    <t>Energy Source Code</t>
  </si>
  <si>
    <t>Net Summer Capacity (MW)</t>
  </si>
  <si>
    <t>Plant ID</t>
  </si>
  <si>
    <t>Plant State</t>
  </si>
  <si>
    <t>Plant Producer Type</t>
  </si>
  <si>
    <t>Entity Name</t>
  </si>
  <si>
    <t>Entity ID</t>
  </si>
  <si>
    <t>Month</t>
  </si>
  <si>
    <t>Year</t>
  </si>
  <si>
    <t>Table 6.4. Retired Utility Scale Generating Units by Operating Company, Plant, and Month, 2020</t>
  </si>
  <si>
    <t>SEGS VIII</t>
  </si>
  <si>
    <t>Chalk Point LLC</t>
  </si>
  <si>
    <t>Chalk Point Steam, LLC</t>
  </si>
  <si>
    <t>Table 6.4. Retired Utility Scale Generating Units by Operating Company, Plant, and Month, 2021</t>
  </si>
  <si>
    <t>HF Sinclair Parco Refining LLC</t>
  </si>
  <si>
    <t>Terreva Suffolk RNG, LLC</t>
  </si>
  <si>
    <t>Table 6.4. Retired Utility Scale Generating Units by Operating Company, Plant, and Month, 2022</t>
  </si>
  <si>
    <t>2020-2022 Retirements</t>
  </si>
  <si>
    <t>Electric Power Monthly, December 2020, 2021, and 2022</t>
  </si>
  <si>
    <t>2023-2050 Retirements</t>
  </si>
  <si>
    <t>MN8 Energy LLC</t>
  </si>
  <si>
    <t>Table 6.6. Planned U.S. Electric Generating Unit Retirements</t>
  </si>
  <si>
    <t>Table 6.6</t>
  </si>
  <si>
    <t>Electric Power Monthly, January 2023</t>
  </si>
  <si>
    <t>Loraine County Project</t>
  </si>
  <si>
    <t>Solid Waste Authority of Central Ohio</t>
  </si>
  <si>
    <t>Model Gas Power Station</t>
  </si>
  <si>
    <t>TDX Sand Point Generating, LLC</t>
  </si>
  <si>
    <t>Sand Point</t>
  </si>
  <si>
    <t>Joliet 29</t>
  </si>
  <si>
    <t>Joliet 9</t>
  </si>
  <si>
    <t>Solano Wind</t>
  </si>
  <si>
    <t>Framingham State University</t>
  </si>
  <si>
    <t>Framingham State University Plant</t>
  </si>
  <si>
    <t>TOW1</t>
  </si>
  <si>
    <t>Calpine New Jersey Generation LLC</t>
  </si>
  <si>
    <t>Carlls Corner</t>
  </si>
  <si>
    <t>CA1</t>
  </si>
  <si>
    <t>CA2</t>
  </si>
  <si>
    <t>Mickleton Station</t>
  </si>
  <si>
    <t>MICK</t>
  </si>
  <si>
    <t>NorthWestern Energy (MT Hydro)</t>
  </si>
  <si>
    <t>Hauser</t>
  </si>
  <si>
    <t>HAU1</t>
  </si>
  <si>
    <t>City of Omaha</t>
  </si>
  <si>
    <t>Papillion Creek Wastewater</t>
  </si>
  <si>
    <t>951</t>
  </si>
  <si>
    <t>952</t>
  </si>
  <si>
    <t>953</t>
  </si>
  <si>
    <t>Cartier Energy, LLC</t>
  </si>
  <si>
    <t>HAU3</t>
  </si>
  <si>
    <t>City of Oberlin - (KS)</t>
  </si>
  <si>
    <t>Oberlin (KS)</t>
  </si>
  <si>
    <t>KS</t>
  </si>
  <si>
    <t>Wyandotte Municipal Serv Comm</t>
  </si>
  <si>
    <t>Wyandotte</t>
  </si>
  <si>
    <t>Lockheed Martin RMS Syracuse</t>
  </si>
  <si>
    <t>SYR1</t>
  </si>
  <si>
    <t>Lee County Board-Commissioners</t>
  </si>
  <si>
    <t>Lee County Solid Waste Energy</t>
  </si>
  <si>
    <t>San Jose State University Fclts Dev &amp;Ops</t>
  </si>
  <si>
    <t>San Jose Cogeneration</t>
  </si>
  <si>
    <t>Brighter Future Solar LLC</t>
  </si>
  <si>
    <t>Brighter Future Solar</t>
  </si>
  <si>
    <t>BFSNC</t>
  </si>
  <si>
    <t>Camden Solar LLC</t>
  </si>
  <si>
    <t>KOV4A</t>
  </si>
  <si>
    <t>Tulare Solar Center, LLC</t>
  </si>
  <si>
    <t>Luciana</t>
  </si>
  <si>
    <t>TSC</t>
  </si>
  <si>
    <t>Four Brothers 2, LLC</t>
  </si>
  <si>
    <t>Hertford Solar Power, LLC</t>
  </si>
  <si>
    <t>KEH</t>
  </si>
  <si>
    <t>It does not represent any other projected economic retirements.</t>
  </si>
  <si>
    <t>This variable represents BAU planned capacity retirements and expected capacity</t>
  </si>
  <si>
    <t>retirements due to the Inflation Reduction Act (see corresponding tab).</t>
  </si>
  <si>
    <t>Methodology:</t>
  </si>
  <si>
    <t>Policy Settings</t>
  </si>
  <si>
    <t>Calculations</t>
  </si>
  <si>
    <t>Utility Name</t>
  </si>
  <si>
    <t>Nameplate Capacity (MW)</t>
  </si>
  <si>
    <t>Majority Coop Owned Capacity (MW)</t>
  </si>
  <si>
    <t>Coal Outstanding Debt (Thousand USD)</t>
  </si>
  <si>
    <t>Source</t>
  </si>
  <si>
    <t>Coal Remaining Balance ($/kW)</t>
  </si>
  <si>
    <t>Debt Relief Capped at Policy Selected Amount</t>
  </si>
  <si>
    <t>Debt Relief for Only Majority Owned</t>
  </si>
  <si>
    <t>Arizona Electric Pwr Coop Inc</t>
  </si>
  <si>
    <t>RUS loans less cushion of credit. See note 8. Utility net plant in service was $331M in 2019; Apache coal represents 60% of fleet, so estimating 50% of remaining balance is at Apache</t>
  </si>
  <si>
    <t>Associated Electric Coop, Inc</t>
  </si>
  <si>
    <t>Note 12 in 2019 financials for outstanding loans. Total net utility plant in service is $2073M, 46% of fleet capacity is coal. Conservatively estimating 40% of remaining plant balance at coal (although likely much more)</t>
  </si>
  <si>
    <t>Basin Electric Power Coop</t>
  </si>
  <si>
    <t>Annual report. Coal debt outstanding is net plant in service * ratio of generating in-service to total in-service * ratio of coal MW to total MW</t>
  </si>
  <si>
    <t>Big Rivers Electric Corp</t>
  </si>
  <si>
    <t>Annual report</t>
  </si>
  <si>
    <t>Annual report not available</t>
  </si>
  <si>
    <t>$1,080 M total net plant in service, not generating, and not steam. Aproximately 70% of assets are coal steam, so estimating ~60% of asset balance in coal (less transmission)</t>
  </si>
  <si>
    <t>Deseret Generation &amp; Tran Coop</t>
  </si>
  <si>
    <t>Records from FERC Form 1 (2019): long-term debt p257 (h); Steam electric plant in service (p205, line 16) less depreciation (p219, line 20)</t>
  </si>
  <si>
    <t>East Kentucky Power Coop, Inc</t>
  </si>
  <si>
    <t>According to 2019 annual report, $2.17 B in FFB loans, at 3.84%. Net remaining in electric plant = $2.87 billion. Production plant represents $3B of $4.2B total in-serivce, using coal MW % * electric plant in service * net / gross in-service</t>
  </si>
  <si>
    <t>Electric plant in service for Wansley and Scherer, less depreciation, according to 2019 10-K. (p94). p91 also indicates $5.54 billion in FFB, and total of $9.73 long-term debt (2019)</t>
  </si>
  <si>
    <t>Golden Valley Elec Assn Inc</t>
  </si>
  <si>
    <t>Great River Energy</t>
  </si>
  <si>
    <t>2020 financial report. Coal debt outstanding represents line item of "plant to be retired" for coal creek remaining asset balance</t>
  </si>
  <si>
    <t>Hoosier Energy R E C, Inc</t>
  </si>
  <si>
    <t>Net in service electric plant is $1302M, but 75% of electric plant balance is production plant, and 56% of generating assets are coal, so estimating 42% of net balance is coal.</t>
  </si>
  <si>
    <t>Minnkota Power Coop, Inc</t>
  </si>
  <si>
    <t>Consolidated Minnkota &amp; Square Butte</t>
  </si>
  <si>
    <t>San Miguel Electric Coop, Inc</t>
  </si>
  <si>
    <t>Coal plant in service = $1,382 M in 20219, or 60% of total in-service [$2,282 M] (financial statement, 2019). Net utility plant = $1,470 M. Assuming pro-rata depreciation, coal net plant = ~$880 M. p20 suggests $600 M in FFB loans</t>
  </si>
  <si>
    <t>Southern Illinois Power Coop</t>
  </si>
  <si>
    <t>Net plant in service is $1391M in 2019; 90% of total in-service is generation, and 42% of generating assets are coal (by MW), so estimating ~32% of remaining balance is coal. Likely a lot higher because units had big retrofits recently</t>
  </si>
  <si>
    <t>Sunflower Electric Power Corp</t>
  </si>
  <si>
    <t>Net in service utility plant, Dec 2019 (p19). Steam production plant represents 65% of in-service plant balance, so remaining plant balance is likely ~$183 M. Annual report only shows $126 million in long-term obligations. However, Sunflower is the merger of Sunflower and Mid-Kansas, and Mid-Kansas showed a net in-service utility plant of $471 M in 2018, so its not clear where the balance went.</t>
  </si>
  <si>
    <t>Value of Caig 1 &amp; 2, &amp; Laramie River (p77), plus impairment value of Escalante ($282), Craig 2 ($82), and Craig 3 ($348) (page 93), plus Springerville certificates ($371 M) (p79). Total "generation" plant in annual report (2019, p76) is $2,082 M. Not clear how much of this is associated with coal plant vs. gas and coal mine. Escalante (253 MW) will be impaired by $282 M ($1114/kW) and Craig 3 (448 MW) still has $348.6M on the books ($778/kW). MW currently excludes Escalante</t>
  </si>
  <si>
    <t>From 2020 10-K</t>
  </si>
  <si>
    <t>Western Farmers Elec Coop, Inc</t>
  </si>
  <si>
    <t>Totals</t>
  </si>
  <si>
    <t>Additional Annual Coal Retirement (2023-2032)</t>
  </si>
  <si>
    <t>We assume a $500/kW incentive is enough to retire all majority owned co-op coal plants. We get data on co-op ownership shares from EIA 860. We exclude industrial CHP and non-CHP, because those facilities have different economics and offtakers (available on request; file is large).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</si>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</sst>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&quot;$&quot;#,##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30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10" fillId="0" borderId="2" applyNumberFormat="0" applyProtection="0">
      <alignment wrapText="1"/>
    </xf>
    <xf numFmtId="0" fontId="10" fillId="0" borderId="4" applyNumberFormat="0" applyProtection="0">
      <alignment wrapText="1"/>
    </xf>
    <xf numFmtId="0" fontId="7" fillId="0" borderId="6" applyNumberFormat="0" applyFont="0" applyProtection="0">
      <alignment wrapText="1"/>
    </xf>
    <xf numFmtId="0" fontId="7" fillId="0" borderId="8" applyNumberFormat="0" applyProtection="0">
      <alignment vertical="top" wrapText="1"/>
    </xf>
    <xf numFmtId="0" fontId="11" fillId="0" borderId="0" applyNumberFormat="0" applyFill="0" applyBorder="0" applyAlignment="0" applyProtection="0"/>
    <xf numFmtId="0" fontId="8" fillId="0" borderId="0"/>
    <xf numFmtId="0" fontId="8" fillId="0" borderId="9" applyNumberFormat="0" applyProtection="0">
      <alignment wrapText="1"/>
    </xf>
    <xf numFmtId="0" fontId="9" fillId="0" borderId="5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4" fillId="0" borderId="0"/>
    <xf numFmtId="0" fontId="13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0"/>
  </cellStyleXfs>
  <cellXfs count="5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1" fillId="0" borderId="0" xfId="8"/>
    <xf numFmtId="0" fontId="1" fillId="4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0" fillId="6" borderId="0" xfId="0" applyNumberFormat="1" applyFill="1"/>
    <xf numFmtId="0" fontId="2" fillId="5" borderId="1" xfId="18" applyFont="1" applyFill="1" applyBorder="1" applyAlignment="1">
      <alignment horizontal="center" wrapText="1"/>
    </xf>
    <xf numFmtId="0" fontId="14" fillId="0" borderId="0" xfId="18"/>
    <xf numFmtId="0" fontId="14" fillId="0" borderId="0" xfId="18" applyAlignment="1">
      <alignment horizontal="left"/>
    </xf>
    <xf numFmtId="0" fontId="15" fillId="0" borderId="0" xfId="18" applyFont="1"/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0" xfId="0" applyFont="1" applyBorder="1"/>
    <xf numFmtId="0" fontId="0" fillId="7" borderId="0" xfId="0" applyFill="1"/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0" fillId="5" borderId="0" xfId="0" applyFill="1"/>
    <xf numFmtId="164" fontId="0" fillId="7" borderId="0" xfId="0" applyNumberFormat="1" applyFill="1"/>
    <xf numFmtId="0" fontId="17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right" wrapText="1"/>
    </xf>
    <xf numFmtId="164" fontId="17" fillId="0" borderId="1" xfId="0" applyNumberFormat="1" applyFont="1" applyBorder="1" applyAlignment="1">
      <alignment horizontal="right" wrapText="1"/>
    </xf>
    <xf numFmtId="0" fontId="19" fillId="8" borderId="0" xfId="21" applyFont="1" applyFill="1"/>
    <xf numFmtId="0" fontId="20" fillId="8" borderId="0" xfId="21" applyFont="1" applyFill="1"/>
    <xf numFmtId="0" fontId="18" fillId="0" borderId="0" xfId="21"/>
    <xf numFmtId="0" fontId="20" fillId="0" borderId="0" xfId="21" applyFont="1" applyAlignment="1">
      <alignment wrapText="1"/>
    </xf>
    <xf numFmtId="0" fontId="19" fillId="0" borderId="0" xfId="21" applyFont="1"/>
    <xf numFmtId="0" fontId="20" fillId="0" borderId="0" xfId="21" applyFont="1"/>
    <xf numFmtId="0" fontId="21" fillId="8" borderId="0" xfId="21" applyFont="1" applyFill="1"/>
    <xf numFmtId="0" fontId="22" fillId="8" borderId="0" xfId="21" applyFont="1" applyFill="1"/>
    <xf numFmtId="0" fontId="21" fillId="0" borderId="0" xfId="21" applyFont="1"/>
    <xf numFmtId="0" fontId="22" fillId="0" borderId="0" xfId="21" applyFont="1"/>
    <xf numFmtId="0" fontId="22" fillId="0" borderId="0" xfId="21" applyFont="1" applyAlignment="1">
      <alignment horizontal="right"/>
    </xf>
    <xf numFmtId="165" fontId="23" fillId="0" borderId="0" xfId="21" applyNumberFormat="1" applyFont="1"/>
    <xf numFmtId="0" fontId="24" fillId="0" borderId="0" xfId="21" applyFont="1"/>
    <xf numFmtId="165" fontId="20" fillId="0" borderId="0" xfId="21" applyNumberFormat="1" applyFont="1"/>
    <xf numFmtId="0" fontId="23" fillId="0" borderId="0" xfId="21" applyFont="1"/>
    <xf numFmtId="0" fontId="16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25" fillId="0" borderId="0" xfId="0" applyFont="1" applyAlignment="1">
      <alignment vertical="center"/>
    </xf>
  </cellXfs>
  <cellStyles count="22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3000000}"/>
    <cellStyle name="Comma 3" xfId="19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7" xr:uid="{84E36236-A6CE-4380-AB6D-04D8E4B044BD}"/>
    <cellStyle name="Normal 2 2 2" xfId="18" xr:uid="{EC7C9871-E8E5-4360-9554-A0DCD53B6654}"/>
    <cellStyle name="Normal 3" xfId="16" xr:uid="{D8131D71-0F22-4AD6-8DB3-44F6468E2631}"/>
    <cellStyle name="Normal 4" xfId="21" xr:uid="{9F481257-1C97-4C84-AA51-55AFC32BA7F9}"/>
    <cellStyle name="Parent row" xfId="5" xr:uid="{00000000-0005-0000-0000-00000D000000}"/>
    <cellStyle name="Parent row 2" xfId="11" xr:uid="{00000000-0005-0000-0000-00000E000000}"/>
    <cellStyle name="Percent 2" xfId="20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monthly/" TargetMode="External"/><Relationship Id="rId1" Type="http://schemas.openxmlformats.org/officeDocument/2006/relationships/hyperlink" Target="http://www.eia.gov/electricity/monthl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reatriverenergy.com/wp-content/uploads/2021/03/Great-River-Energy-2020-Annual-Report_TOC.pdf" TargetMode="External"/><Relationship Id="rId13" Type="http://schemas.openxmlformats.org/officeDocument/2006/relationships/hyperlink" Target="https://www.tristate.coop/sites/tristategt/files/PDF/Annual%20reports/0520_2019%20Annual%20Report_104_LR.pdf" TargetMode="External"/><Relationship Id="rId3" Type="http://schemas.openxmlformats.org/officeDocument/2006/relationships/hyperlink" Target="https://www.basinelectric.com/sites/CMS/files/files/pdf/financials/20201231-GLE-Audit-BEPC-Consolidated-Financial-Statements-December-31-2020-and-2019_v1_0-1.pdf" TargetMode="External"/><Relationship Id="rId7" Type="http://schemas.openxmlformats.org/officeDocument/2006/relationships/hyperlink" Target="http://opc.com/wp-content/uploads/2020/03/2019-Form-10K-as-Filed.pdf" TargetMode="External"/><Relationship Id="rId12" Type="http://schemas.openxmlformats.org/officeDocument/2006/relationships/hyperlink" Target="https://www.sunflower.net/wp-content/uploads/2020/05/ANNUAL-REPORT-2019web2.pdf" TargetMode="External"/><Relationship Id="rId2" Type="http://schemas.openxmlformats.org/officeDocument/2006/relationships/hyperlink" Target="https://www.aeci.org/media/5138/2019-annual-report-plus-cover-fact-book-audited-statement-single-pgs.pdf" TargetMode="External"/><Relationship Id="rId1" Type="http://schemas.openxmlformats.org/officeDocument/2006/relationships/hyperlink" Target="https://www.azgt.coop/wp-content/uploads/Final-FS-AE-Arizona-Electric-1.pdf" TargetMode="External"/><Relationship Id="rId6" Type="http://schemas.openxmlformats.org/officeDocument/2006/relationships/hyperlink" Target="https://www.ekpc.coop/sites/ekpc/files/PDFs/Annual%20Report%202019.pdf" TargetMode="External"/><Relationship Id="rId11" Type="http://schemas.openxmlformats.org/officeDocument/2006/relationships/hyperlink" Target="https://aecc.com/assets/uploads/sites/177/2020/02/AECC-Audit-Report-10.2019.pdf" TargetMode="External"/><Relationship Id="rId5" Type="http://schemas.openxmlformats.org/officeDocument/2006/relationships/hyperlink" Target="https://www.dairylandpower.com/sites/dairylandpc/files/PDF/Annual-Report/DPC%202019%20Annual%20Report.pdf" TargetMode="External"/><Relationship Id="rId15" Type="http://schemas.openxmlformats.org/officeDocument/2006/relationships/hyperlink" Target="https://static1.squarespace.com/static/5d5c3b24066cad00018049bf/t/5f3d3e3367b8040d2d524b69/1597849141947/2019AnnualReport%2Blow%2Bres%2BFINAL.pdf" TargetMode="External"/><Relationship Id="rId10" Type="http://schemas.openxmlformats.org/officeDocument/2006/relationships/hyperlink" Target="https://www.seminole-electric.com/wp-content/uploads/Annual-Report-2019-LO-RES.pdf" TargetMode="External"/><Relationship Id="rId4" Type="http://schemas.openxmlformats.org/officeDocument/2006/relationships/hyperlink" Target="http://www.bigrivers.com/wp-content/uploads/2020/06/2019BRECAnnualReport.pdf" TargetMode="External"/><Relationship Id="rId9" Type="http://schemas.openxmlformats.org/officeDocument/2006/relationships/hyperlink" Target="https://www.hoosierenergy.com/wp-content/uploads/2020/06/HSR_AR_2019-1.pdf" TargetMode="External"/><Relationship Id="rId14" Type="http://schemas.openxmlformats.org/officeDocument/2006/relationships/hyperlink" Target="https://www.odec.com/wp-content/uploads/Form-10-K-for-the-Fiscal-Year-Ended-December-31-2020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E28" sqref="E28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281</v>
      </c>
    </row>
    <row r="3" spans="1:2" x14ac:dyDescent="0.25">
      <c r="A3" s="2" t="s">
        <v>267</v>
      </c>
      <c r="B3" s="5" t="s">
        <v>1027</v>
      </c>
    </row>
    <row r="4" spans="1:2" x14ac:dyDescent="0.25">
      <c r="B4" t="s">
        <v>265</v>
      </c>
    </row>
    <row r="5" spans="1:2" x14ac:dyDescent="0.25">
      <c r="B5" s="3" t="s">
        <v>1028</v>
      </c>
    </row>
    <row r="6" spans="1:2" x14ac:dyDescent="0.25">
      <c r="B6" s="4" t="s">
        <v>6</v>
      </c>
    </row>
    <row r="7" spans="1:2" x14ac:dyDescent="0.25">
      <c r="B7" t="s">
        <v>268</v>
      </c>
    </row>
    <row r="9" spans="1:2" x14ac:dyDescent="0.25">
      <c r="B9" s="5" t="s">
        <v>1029</v>
      </c>
    </row>
    <row r="10" spans="1:2" x14ac:dyDescent="0.25">
      <c r="B10" t="s">
        <v>265</v>
      </c>
    </row>
    <row r="11" spans="1:2" x14ac:dyDescent="0.25">
      <c r="B11" s="3" t="s">
        <v>1033</v>
      </c>
    </row>
    <row r="12" spans="1:2" x14ac:dyDescent="0.25">
      <c r="B12" s="4" t="s">
        <v>6</v>
      </c>
    </row>
    <row r="13" spans="1:2" x14ac:dyDescent="0.25">
      <c r="B13" t="s">
        <v>1032</v>
      </c>
    </row>
    <row r="15" spans="1:2" x14ac:dyDescent="0.25">
      <c r="A15" s="2" t="s">
        <v>266</v>
      </c>
    </row>
    <row r="16" spans="1:2" x14ac:dyDescent="0.25">
      <c r="A16" t="s">
        <v>1084</v>
      </c>
    </row>
    <row r="17" spans="1:1" x14ac:dyDescent="0.25">
      <c r="A17" t="s">
        <v>1085</v>
      </c>
    </row>
    <row r="18" spans="1:1" x14ac:dyDescent="0.25">
      <c r="A18" s="2" t="s">
        <v>1083</v>
      </c>
    </row>
    <row r="20" spans="1:1" x14ac:dyDescent="0.25">
      <c r="A20" s="2" t="s">
        <v>282</v>
      </c>
    </row>
    <row r="21" spans="1:1" x14ac:dyDescent="0.25">
      <c r="A21" t="s">
        <v>283</v>
      </c>
    </row>
    <row r="22" spans="1:1" x14ac:dyDescent="0.25">
      <c r="A22" t="s">
        <v>284</v>
      </c>
    </row>
    <row r="23" spans="1:1" x14ac:dyDescent="0.25">
      <c r="A23" t="s">
        <v>285</v>
      </c>
    </row>
    <row r="24" spans="1:1" x14ac:dyDescent="0.25">
      <c r="A24" t="s">
        <v>286</v>
      </c>
    </row>
    <row r="25" spans="1:1" x14ac:dyDescent="0.25">
      <c r="A25" t="s">
        <v>287</v>
      </c>
    </row>
    <row r="26" spans="1:1" x14ac:dyDescent="0.25">
      <c r="A26" t="s">
        <v>288</v>
      </c>
    </row>
  </sheetData>
  <hyperlinks>
    <hyperlink ref="B6" r:id="rId1" xr:uid="{00000000-0004-0000-0000-000000000000}"/>
    <hyperlink ref="B12" r:id="rId2" xr:uid="{255D14A3-4130-4088-A5D0-4B25F981944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AD51-6CE5-47FA-940F-289EB520FF8E}">
  <dimension ref="A1:F47"/>
  <sheetViews>
    <sheetView workbookViewId="0">
      <selection activeCell="B48" sqref="B48"/>
    </sheetView>
  </sheetViews>
  <sheetFormatPr defaultRowHeight="15" x14ac:dyDescent="0.25"/>
  <cols>
    <col min="1" max="1" width="54" style="10" customWidth="1"/>
    <col min="2" max="2" width="16.5703125" style="10" customWidth="1"/>
    <col min="3" max="4" width="9.140625" style="10"/>
    <col min="5" max="5" width="29.5703125" style="10" customWidth="1"/>
    <col min="6" max="16384" width="9.140625" style="10"/>
  </cols>
  <sheetData>
    <row r="1" spans="1:6" ht="45.75" thickBot="1" x14ac:dyDescent="0.3">
      <c r="A1" s="12" t="s">
        <v>9</v>
      </c>
      <c r="B1" s="12" t="s">
        <v>962</v>
      </c>
      <c r="E1" s="13" t="s">
        <v>965</v>
      </c>
      <c r="F1" s="14" t="b">
        <v>1</v>
      </c>
    </row>
    <row r="2" spans="1:6" ht="15.75" thickBot="1" x14ac:dyDescent="0.3">
      <c r="A2" s="11" t="s">
        <v>961</v>
      </c>
      <c r="B2" s="10" t="s">
        <v>261</v>
      </c>
      <c r="E2" s="15" t="s">
        <v>966</v>
      </c>
      <c r="F2" s="16" t="b">
        <v>0</v>
      </c>
    </row>
    <row r="3" spans="1:6" x14ac:dyDescent="0.25">
      <c r="A3" s="11" t="s">
        <v>960</v>
      </c>
      <c r="B3" s="10" t="s">
        <v>261</v>
      </c>
    </row>
    <row r="4" spans="1:6" x14ac:dyDescent="0.25">
      <c r="A4" s="11" t="s">
        <v>959</v>
      </c>
      <c r="B4" s="10" t="s">
        <v>261</v>
      </c>
    </row>
    <row r="5" spans="1:6" x14ac:dyDescent="0.25">
      <c r="A5" s="11" t="s">
        <v>958</v>
      </c>
      <c r="B5" s="10" t="s">
        <v>261</v>
      </c>
    </row>
    <row r="6" spans="1:6" x14ac:dyDescent="0.25">
      <c r="A6" s="11" t="s">
        <v>957</v>
      </c>
      <c r="B6" s="10" t="s">
        <v>963</v>
      </c>
    </row>
    <row r="7" spans="1:6" x14ac:dyDescent="0.25">
      <c r="A7" s="11" t="s">
        <v>956</v>
      </c>
      <c r="B7" s="10" t="s">
        <v>274</v>
      </c>
    </row>
    <row r="8" spans="1:6" x14ac:dyDescent="0.25">
      <c r="A8" s="11" t="s">
        <v>955</v>
      </c>
      <c r="B8" s="10" t="s">
        <v>1</v>
      </c>
    </row>
    <row r="9" spans="1:6" x14ac:dyDescent="0.25">
      <c r="A9" s="11" t="s">
        <v>954</v>
      </c>
      <c r="B9" s="10" t="s">
        <v>274</v>
      </c>
    </row>
    <row r="10" spans="1:6" x14ac:dyDescent="0.25">
      <c r="A10" s="11" t="s">
        <v>953</v>
      </c>
      <c r="B10" s="10" t="s">
        <v>272</v>
      </c>
    </row>
    <row r="11" spans="1:6" x14ac:dyDescent="0.25">
      <c r="A11" s="11" t="s">
        <v>952</v>
      </c>
      <c r="B11" s="10" t="s">
        <v>274</v>
      </c>
    </row>
    <row r="12" spans="1:6" x14ac:dyDescent="0.25">
      <c r="A12" s="11" t="s">
        <v>951</v>
      </c>
      <c r="B12" s="10" t="s">
        <v>274</v>
      </c>
    </row>
    <row r="13" spans="1:6" x14ac:dyDescent="0.25">
      <c r="A13" s="11" t="s">
        <v>950</v>
      </c>
      <c r="B13" s="10" t="s">
        <v>274</v>
      </c>
    </row>
    <row r="14" spans="1:6" x14ac:dyDescent="0.25">
      <c r="A14" s="11" t="s">
        <v>949</v>
      </c>
      <c r="B14" s="10" t="s">
        <v>261</v>
      </c>
    </row>
    <row r="15" spans="1:6" x14ac:dyDescent="0.25">
      <c r="A15" s="11" t="s">
        <v>948</v>
      </c>
      <c r="B15" s="10" t="s">
        <v>5</v>
      </c>
    </row>
    <row r="16" spans="1:6" x14ac:dyDescent="0.25">
      <c r="A16" s="11" t="s">
        <v>947</v>
      </c>
      <c r="B16" s="10" t="s">
        <v>261</v>
      </c>
    </row>
    <row r="17" spans="1:2" x14ac:dyDescent="0.25">
      <c r="A17" s="11" t="s">
        <v>946</v>
      </c>
      <c r="B17" s="10" t="s">
        <v>270</v>
      </c>
    </row>
    <row r="18" spans="1:2" x14ac:dyDescent="0.25">
      <c r="A18" s="11" t="s">
        <v>945</v>
      </c>
      <c r="B18" s="10" t="s">
        <v>291</v>
      </c>
    </row>
    <row r="19" spans="1:2" x14ac:dyDescent="0.25">
      <c r="A19" s="11" t="s">
        <v>944</v>
      </c>
      <c r="B19" s="10" t="s">
        <v>398</v>
      </c>
    </row>
    <row r="20" spans="1:2" x14ac:dyDescent="0.25">
      <c r="A20" s="11" t="s">
        <v>943</v>
      </c>
      <c r="B20" s="10" t="s">
        <v>270</v>
      </c>
    </row>
    <row r="21" spans="1:2" x14ac:dyDescent="0.25">
      <c r="A21" s="11" t="s">
        <v>942</v>
      </c>
      <c r="B21" s="10" t="s">
        <v>270</v>
      </c>
    </row>
    <row r="22" spans="1:2" x14ac:dyDescent="0.25">
      <c r="A22" s="11" t="s">
        <v>941</v>
      </c>
      <c r="B22" s="10" t="s">
        <v>396</v>
      </c>
    </row>
    <row r="23" spans="1:2" x14ac:dyDescent="0.25">
      <c r="A23" s="11" t="s">
        <v>940</v>
      </c>
      <c r="B23" s="10" t="s">
        <v>398</v>
      </c>
    </row>
    <row r="24" spans="1:2" x14ac:dyDescent="0.25">
      <c r="A24" s="11" t="s">
        <v>939</v>
      </c>
      <c r="B24" s="10" t="s">
        <v>0</v>
      </c>
    </row>
    <row r="25" spans="1:2" x14ac:dyDescent="0.25">
      <c r="A25" s="11" t="s">
        <v>938</v>
      </c>
      <c r="B25" s="10" t="s">
        <v>273</v>
      </c>
    </row>
    <row r="26" spans="1:2" x14ac:dyDescent="0.25">
      <c r="A26" s="11" t="s">
        <v>937</v>
      </c>
      <c r="B26" s="10" t="s">
        <v>275</v>
      </c>
    </row>
    <row r="27" spans="1:2" x14ac:dyDescent="0.25">
      <c r="A27" s="11" t="s">
        <v>936</v>
      </c>
      <c r="B27" s="10" t="s">
        <v>261</v>
      </c>
    </row>
    <row r="28" spans="1:2" x14ac:dyDescent="0.25">
      <c r="A28" s="11" t="s">
        <v>935</v>
      </c>
      <c r="B28" s="10" t="s">
        <v>261</v>
      </c>
    </row>
    <row r="29" spans="1:2" x14ac:dyDescent="0.25">
      <c r="A29" s="11" t="s">
        <v>934</v>
      </c>
      <c r="B29" s="10" t="s">
        <v>270</v>
      </c>
    </row>
    <row r="30" spans="1:2" x14ac:dyDescent="0.25">
      <c r="A30" s="11" t="s">
        <v>933</v>
      </c>
      <c r="B30" s="10" t="s">
        <v>4</v>
      </c>
    </row>
    <row r="31" spans="1:2" x14ac:dyDescent="0.25">
      <c r="A31" s="11" t="s">
        <v>932</v>
      </c>
      <c r="B31" s="10" t="s">
        <v>4</v>
      </c>
    </row>
    <row r="32" spans="1:2" x14ac:dyDescent="0.25">
      <c r="A32" s="11" t="s">
        <v>931</v>
      </c>
      <c r="B32" s="10" t="s">
        <v>4</v>
      </c>
    </row>
    <row r="33" spans="1:2" x14ac:dyDescent="0.25">
      <c r="A33" s="11" t="s">
        <v>930</v>
      </c>
      <c r="B33" s="10" t="s">
        <v>4</v>
      </c>
    </row>
    <row r="34" spans="1:2" x14ac:dyDescent="0.25">
      <c r="A34" s="11" t="s">
        <v>929</v>
      </c>
      <c r="B34" s="10" t="s">
        <v>269</v>
      </c>
    </row>
    <row r="35" spans="1:2" x14ac:dyDescent="0.25">
      <c r="A35" s="11" t="s">
        <v>928</v>
      </c>
      <c r="B35" s="10" t="s">
        <v>269</v>
      </c>
    </row>
    <row r="36" spans="1:2" x14ac:dyDescent="0.25">
      <c r="A36" s="11" t="s">
        <v>927</v>
      </c>
      <c r="B36" s="10" t="s">
        <v>269</v>
      </c>
    </row>
    <row r="37" spans="1:2" x14ac:dyDescent="0.25">
      <c r="A37" s="11" t="s">
        <v>926</v>
      </c>
      <c r="B37" s="10" t="s">
        <v>269</v>
      </c>
    </row>
    <row r="38" spans="1:2" x14ac:dyDescent="0.25">
      <c r="A38" s="11" t="s">
        <v>925</v>
      </c>
      <c r="B38" s="10" t="s">
        <v>269</v>
      </c>
    </row>
    <row r="39" spans="1:2" x14ac:dyDescent="0.25">
      <c r="A39" s="11" t="s">
        <v>924</v>
      </c>
      <c r="B39" s="10" t="s">
        <v>269</v>
      </c>
    </row>
    <row r="40" spans="1:2" x14ac:dyDescent="0.25">
      <c r="A40" s="11" t="s">
        <v>923</v>
      </c>
      <c r="B40" s="10" t="s">
        <v>269</v>
      </c>
    </row>
    <row r="41" spans="1:2" x14ac:dyDescent="0.25">
      <c r="A41" s="11" t="s">
        <v>922</v>
      </c>
      <c r="B41" s="10" t="s">
        <v>269</v>
      </c>
    </row>
    <row r="42" spans="1:2" x14ac:dyDescent="0.25">
      <c r="A42" s="11" t="s">
        <v>921</v>
      </c>
      <c r="B42" s="10" t="s">
        <v>971</v>
      </c>
    </row>
    <row r="43" spans="1:2" x14ac:dyDescent="0.25">
      <c r="A43" s="11" t="s">
        <v>920</v>
      </c>
      <c r="B43" s="10" t="s">
        <v>3</v>
      </c>
    </row>
    <row r="44" spans="1:2" x14ac:dyDescent="0.25">
      <c r="A44" s="11" t="s">
        <v>919</v>
      </c>
      <c r="B44" s="10" t="s">
        <v>3</v>
      </c>
    </row>
    <row r="45" spans="1:2" x14ac:dyDescent="0.25">
      <c r="A45" s="11" t="s">
        <v>918</v>
      </c>
      <c r="B45" s="10" t="s">
        <v>4</v>
      </c>
    </row>
    <row r="46" spans="1:2" x14ac:dyDescent="0.25">
      <c r="A46" s="11" t="s">
        <v>917</v>
      </c>
      <c r="B46" s="10" t="s">
        <v>4</v>
      </c>
    </row>
    <row r="47" spans="1:2" x14ac:dyDescent="0.25">
      <c r="A47" s="11" t="s">
        <v>916</v>
      </c>
      <c r="B47" s="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D304-B122-4031-95EE-5D1E0057934E}">
  <sheetPr>
    <pageSetUpPr fitToPage="1"/>
  </sheetPr>
  <dimension ref="A1:P119"/>
  <sheetViews>
    <sheetView zoomScale="85" workbookViewId="0">
      <pane ySplit="2" topLeftCell="A3" activePane="bottomLeft" state="frozen"/>
      <selection activeCell="A4" sqref="A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7" t="s">
        <v>1019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>CONCATENATE(N3,".",O3)</f>
        <v>Conventional Steam Coal.BIT</v>
      </c>
      <c r="B3" s="26" t="str">
        <f>INDEX(Crosswalk!$B$2:$B$47,MATCH(A3,Crosswalk!$A$2:$A$47,0))</f>
        <v>hard coal</v>
      </c>
      <c r="C3" s="26" t="str">
        <f>IF(AND(Crosswalk!$F$2=FALSE,H3="Industrial"),"FALSE",IF(AND(Crosswalk!$F$2=FALSE,H3="Commercial"),"FALSE","TRUE"))</f>
        <v>TRUE</v>
      </c>
      <c r="D3" s="21">
        <v>2020</v>
      </c>
      <c r="E3" s="21">
        <v>1</v>
      </c>
      <c r="F3" s="21">
        <v>3046</v>
      </c>
      <c r="G3" s="18" t="s">
        <v>276</v>
      </c>
      <c r="H3" s="18" t="s">
        <v>11</v>
      </c>
      <c r="I3" s="18" t="s">
        <v>142</v>
      </c>
      <c r="J3" s="18" t="s">
        <v>36</v>
      </c>
      <c r="K3" s="21">
        <v>2706</v>
      </c>
      <c r="L3" s="20" t="s">
        <v>24</v>
      </c>
      <c r="M3" s="19">
        <v>189</v>
      </c>
      <c r="N3" s="18" t="s">
        <v>28</v>
      </c>
      <c r="O3" s="18" t="s">
        <v>29</v>
      </c>
      <c r="P3" s="18" t="s">
        <v>15</v>
      </c>
    </row>
    <row r="4" spans="1:16" x14ac:dyDescent="0.25">
      <c r="A4" s="26" t="str">
        <f t="shared" ref="A4:A67" si="0">CONCATENATE(N4,".",O4)</f>
        <v>Conventional Steam Coal.BIT</v>
      </c>
      <c r="B4" s="26" t="str">
        <f>INDEX(Crosswalk!$B$2:$B$47,MATCH(A4,Crosswalk!$A$2:$A$47,0))</f>
        <v>hard coal</v>
      </c>
      <c r="C4" s="26" t="str">
        <f>IF(AND(Crosswalk!$F$2=FALSE,H4="Industrial"),"FALSE",IF(AND(Crosswalk!$F$2=FALSE,H4="Commercial"),"FALSE","TRUE"))</f>
        <v>TRUE</v>
      </c>
      <c r="D4" s="21">
        <v>2020</v>
      </c>
      <c r="E4" s="21">
        <v>1</v>
      </c>
      <c r="F4" s="21">
        <v>3046</v>
      </c>
      <c r="G4" s="18" t="s">
        <v>276</v>
      </c>
      <c r="H4" s="18" t="s">
        <v>11</v>
      </c>
      <c r="I4" s="18" t="s">
        <v>142</v>
      </c>
      <c r="J4" s="18" t="s">
        <v>36</v>
      </c>
      <c r="K4" s="21">
        <v>2706</v>
      </c>
      <c r="L4" s="20" t="s">
        <v>25</v>
      </c>
      <c r="M4" s="19">
        <v>189</v>
      </c>
      <c r="N4" s="18" t="s">
        <v>28</v>
      </c>
      <c r="O4" s="18" t="s">
        <v>29</v>
      </c>
      <c r="P4" s="18" t="s">
        <v>15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2020</v>
      </c>
      <c r="E5" s="21">
        <v>1</v>
      </c>
      <c r="F5" s="21">
        <v>9155</v>
      </c>
      <c r="G5" s="18" t="s">
        <v>1008</v>
      </c>
      <c r="H5" s="18" t="s">
        <v>974</v>
      </c>
      <c r="I5" s="18" t="s">
        <v>1007</v>
      </c>
      <c r="J5" s="18" t="s">
        <v>35</v>
      </c>
      <c r="K5" s="21">
        <v>55853</v>
      </c>
      <c r="L5" s="20" t="s">
        <v>24</v>
      </c>
      <c r="M5" s="19">
        <v>345</v>
      </c>
      <c r="N5" s="18" t="s">
        <v>34</v>
      </c>
      <c r="O5" s="18" t="s">
        <v>19</v>
      </c>
      <c r="P5" s="18" t="s">
        <v>119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2020</v>
      </c>
      <c r="E6" s="21">
        <v>1</v>
      </c>
      <c r="F6" s="21">
        <v>9155</v>
      </c>
      <c r="G6" s="18" t="s">
        <v>1008</v>
      </c>
      <c r="H6" s="18" t="s">
        <v>974</v>
      </c>
      <c r="I6" s="18" t="s">
        <v>1007</v>
      </c>
      <c r="J6" s="18" t="s">
        <v>35</v>
      </c>
      <c r="K6" s="21">
        <v>55853</v>
      </c>
      <c r="L6" s="20" t="s">
        <v>25</v>
      </c>
      <c r="M6" s="19">
        <v>345</v>
      </c>
      <c r="N6" s="18" t="s">
        <v>34</v>
      </c>
      <c r="O6" s="18" t="s">
        <v>19</v>
      </c>
      <c r="P6" s="18" t="s">
        <v>119</v>
      </c>
    </row>
    <row r="7" spans="1:16" x14ac:dyDescent="0.25">
      <c r="A7" s="26" t="str">
        <f t="shared" si="0"/>
        <v>Conventional Steam Coal.WC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2020</v>
      </c>
      <c r="E7" s="21">
        <v>1</v>
      </c>
      <c r="F7" s="21">
        <v>12949</v>
      </c>
      <c r="G7" s="18" t="s">
        <v>187</v>
      </c>
      <c r="H7" s="18" t="s">
        <v>990</v>
      </c>
      <c r="I7" s="18" t="s">
        <v>188</v>
      </c>
      <c r="J7" s="18" t="s">
        <v>118</v>
      </c>
      <c r="K7" s="21">
        <v>10743</v>
      </c>
      <c r="L7" s="20" t="s">
        <v>17</v>
      </c>
      <c r="M7" s="19">
        <v>50</v>
      </c>
      <c r="N7" s="18" t="s">
        <v>28</v>
      </c>
      <c r="O7" s="18" t="s">
        <v>96</v>
      </c>
      <c r="P7" s="18" t="s">
        <v>15</v>
      </c>
    </row>
    <row r="8" spans="1:16" x14ac:dyDescent="0.25">
      <c r="A8" s="26" t="str">
        <f t="shared" si="0"/>
        <v>Conventional Steam Coal.SUB</v>
      </c>
      <c r="B8" s="26" t="str">
        <f>INDEX(Crosswalk!$B$2:$B$47,MATCH(A8,Crosswalk!$A$2:$A$47,0))</f>
        <v>hard coal</v>
      </c>
      <c r="C8" s="26" t="str">
        <f>IF(AND(Crosswalk!$F$2=FALSE,H8="Industrial"),"FALSE",IF(AND(Crosswalk!$F$2=FALSE,H8="Commercial"),"FALSE","TRUE"))</f>
        <v>TRUE</v>
      </c>
      <c r="D8" s="21">
        <v>2020</v>
      </c>
      <c r="E8" s="21">
        <v>1</v>
      </c>
      <c r="F8" s="21">
        <v>15298</v>
      </c>
      <c r="G8" s="18" t="s">
        <v>297</v>
      </c>
      <c r="H8" s="18" t="s">
        <v>974</v>
      </c>
      <c r="I8" s="18" t="s">
        <v>200</v>
      </c>
      <c r="J8" s="18" t="s">
        <v>50</v>
      </c>
      <c r="K8" s="21">
        <v>6076</v>
      </c>
      <c r="L8" s="20" t="s">
        <v>24</v>
      </c>
      <c r="M8" s="19">
        <v>307</v>
      </c>
      <c r="N8" s="18" t="s">
        <v>28</v>
      </c>
      <c r="O8" s="18" t="s">
        <v>76</v>
      </c>
      <c r="P8" s="18" t="s">
        <v>15</v>
      </c>
    </row>
    <row r="9" spans="1:16" x14ac:dyDescent="0.25">
      <c r="A9" s="26" t="str">
        <f t="shared" si="0"/>
        <v>Conventional Steam Coal.SUB</v>
      </c>
      <c r="B9" s="26" t="str">
        <f>INDEX(Crosswalk!$B$2:$B$47,MATCH(A9,Crosswalk!$A$2:$A$47,0))</f>
        <v>hard coal</v>
      </c>
      <c r="C9" s="26" t="str">
        <f>IF(AND(Crosswalk!$F$2=FALSE,H9="Industrial"),"FALSE",IF(AND(Crosswalk!$F$2=FALSE,H9="Commercial"),"FALSE","TRUE"))</f>
        <v>TRUE</v>
      </c>
      <c r="D9" s="21">
        <v>2020</v>
      </c>
      <c r="E9" s="21">
        <v>1</v>
      </c>
      <c r="F9" s="21">
        <v>15298</v>
      </c>
      <c r="G9" s="18" t="s">
        <v>297</v>
      </c>
      <c r="H9" s="18" t="s">
        <v>974</v>
      </c>
      <c r="I9" s="18" t="s">
        <v>200</v>
      </c>
      <c r="J9" s="18" t="s">
        <v>50</v>
      </c>
      <c r="K9" s="21">
        <v>6076</v>
      </c>
      <c r="L9" s="20" t="s">
        <v>25</v>
      </c>
      <c r="M9" s="19">
        <v>307</v>
      </c>
      <c r="N9" s="18" t="s">
        <v>28</v>
      </c>
      <c r="O9" s="18" t="s">
        <v>76</v>
      </c>
      <c r="P9" s="18" t="s">
        <v>15</v>
      </c>
    </row>
    <row r="10" spans="1:16" x14ac:dyDescent="0.25">
      <c r="A10" s="26" t="str">
        <f t="shared" si="0"/>
        <v>Conventional Steam Coal.BIT</v>
      </c>
      <c r="B10" s="26" t="str">
        <f>INDEX(Crosswalk!$B$2:$B$47,MATCH(A10,Crosswalk!$A$2:$A$47,0))</f>
        <v>hard coal</v>
      </c>
      <c r="C10" s="26" t="str">
        <f>IF(AND(Crosswalk!$F$2=FALSE,H10="Industrial"),"FALSE",IF(AND(Crosswalk!$F$2=FALSE,H10="Commercial"),"FALSE","TRUE"))</f>
        <v>TRUE</v>
      </c>
      <c r="D10" s="21">
        <v>2020</v>
      </c>
      <c r="E10" s="21">
        <v>1</v>
      </c>
      <c r="F10" s="21">
        <v>18642</v>
      </c>
      <c r="G10" s="18" t="s">
        <v>65</v>
      </c>
      <c r="H10" s="18" t="s">
        <v>11</v>
      </c>
      <c r="I10" s="18" t="s">
        <v>214</v>
      </c>
      <c r="J10" s="18" t="s">
        <v>27</v>
      </c>
      <c r="K10" s="21">
        <v>1378</v>
      </c>
      <c r="L10" s="20" t="s">
        <v>21</v>
      </c>
      <c r="M10" s="19">
        <v>971</v>
      </c>
      <c r="N10" s="18" t="s">
        <v>28</v>
      </c>
      <c r="O10" s="18" t="s">
        <v>29</v>
      </c>
      <c r="P10" s="18" t="s">
        <v>15</v>
      </c>
    </row>
    <row r="11" spans="1:16" x14ac:dyDescent="0.25">
      <c r="A11" s="26" t="str">
        <f t="shared" si="0"/>
        <v>Onshore Wind Turbine.WND</v>
      </c>
      <c r="B11" s="26" t="str">
        <f>INDEX(Crosswalk!$B$2:$B$47,MATCH(A11,Crosswalk!$A$2:$A$47,0))</f>
        <v>onshore wind</v>
      </c>
      <c r="C11" s="26" t="str">
        <f>IF(AND(Crosswalk!$F$2=FALSE,H11="Industrial"),"FALSE",IF(AND(Crosswalk!$F$2=FALSE,H11="Commercial"),"FALSE","TRUE"))</f>
        <v>TRUE</v>
      </c>
      <c r="D11" s="21">
        <v>2020</v>
      </c>
      <c r="E11" s="21">
        <v>1</v>
      </c>
      <c r="F11" s="21">
        <v>2770</v>
      </c>
      <c r="G11" s="18" t="s">
        <v>298</v>
      </c>
      <c r="H11" s="18" t="s">
        <v>974</v>
      </c>
      <c r="I11" s="18" t="s">
        <v>160</v>
      </c>
      <c r="J11" s="18" t="s">
        <v>35</v>
      </c>
      <c r="K11" s="21">
        <v>54681</v>
      </c>
      <c r="L11" s="20" t="s">
        <v>137</v>
      </c>
      <c r="M11" s="19">
        <v>7.3</v>
      </c>
      <c r="N11" s="18" t="s">
        <v>258</v>
      </c>
      <c r="O11" s="18" t="s">
        <v>113</v>
      </c>
      <c r="P11" s="18" t="s">
        <v>112</v>
      </c>
    </row>
    <row r="12" spans="1:16" x14ac:dyDescent="0.25">
      <c r="A12" s="26" t="str">
        <f t="shared" si="0"/>
        <v>Onshore Wind Turbine.WND</v>
      </c>
      <c r="B12" s="26" t="str">
        <f>INDEX(Crosswalk!$B$2:$B$47,MATCH(A12,Crosswalk!$A$2:$A$47,0))</f>
        <v>onshore wind</v>
      </c>
      <c r="C12" s="26" t="str">
        <f>IF(AND(Crosswalk!$F$2=FALSE,H12="Industrial"),"FALSE",IF(AND(Crosswalk!$F$2=FALSE,H12="Commercial"),"FALSE","TRUE"))</f>
        <v>TRUE</v>
      </c>
      <c r="D12" s="21">
        <v>2020</v>
      </c>
      <c r="E12" s="21">
        <v>1</v>
      </c>
      <c r="F12" s="21">
        <v>2770</v>
      </c>
      <c r="G12" s="18" t="s">
        <v>298</v>
      </c>
      <c r="H12" s="18" t="s">
        <v>974</v>
      </c>
      <c r="I12" s="18" t="s">
        <v>161</v>
      </c>
      <c r="J12" s="18" t="s">
        <v>35</v>
      </c>
      <c r="K12" s="21">
        <v>54682</v>
      </c>
      <c r="L12" s="20" t="s">
        <v>137</v>
      </c>
      <c r="M12" s="19">
        <v>5.4</v>
      </c>
      <c r="N12" s="18" t="s">
        <v>258</v>
      </c>
      <c r="O12" s="18" t="s">
        <v>113</v>
      </c>
      <c r="P12" s="18" t="s">
        <v>112</v>
      </c>
    </row>
    <row r="13" spans="1:16" x14ac:dyDescent="0.25">
      <c r="A13" s="26" t="str">
        <f t="shared" si="0"/>
        <v>Onshore Wind Turbine.WND</v>
      </c>
      <c r="B13" s="26" t="str">
        <f>INDEX(Crosswalk!$B$2:$B$47,MATCH(A13,Crosswalk!$A$2:$A$47,0))</f>
        <v>onshore wind</v>
      </c>
      <c r="C13" s="26" t="str">
        <f>IF(AND(Crosswalk!$F$2=FALSE,H13="Industrial"),"FALSE",IF(AND(Crosswalk!$F$2=FALSE,H13="Commercial"),"FALSE","TRUE"))</f>
        <v>TRUE</v>
      </c>
      <c r="D13" s="21">
        <v>2020</v>
      </c>
      <c r="E13" s="21">
        <v>1</v>
      </c>
      <c r="F13" s="21">
        <v>2770</v>
      </c>
      <c r="G13" s="18" t="s">
        <v>298</v>
      </c>
      <c r="H13" s="18" t="s">
        <v>974</v>
      </c>
      <c r="I13" s="18" t="s">
        <v>162</v>
      </c>
      <c r="J13" s="18" t="s">
        <v>35</v>
      </c>
      <c r="K13" s="21">
        <v>54685</v>
      </c>
      <c r="L13" s="20" t="s">
        <v>137</v>
      </c>
      <c r="M13" s="19">
        <v>11.6</v>
      </c>
      <c r="N13" s="18" t="s">
        <v>258</v>
      </c>
      <c r="O13" s="18" t="s">
        <v>113</v>
      </c>
      <c r="P13" s="18" t="s">
        <v>112</v>
      </c>
    </row>
    <row r="14" spans="1:16" x14ac:dyDescent="0.25">
      <c r="A14" s="26" t="str">
        <f t="shared" si="0"/>
        <v>Onshore Wind Turbine.WND</v>
      </c>
      <c r="B14" s="26" t="str">
        <f>INDEX(Crosswalk!$B$2:$B$47,MATCH(A14,Crosswalk!$A$2:$A$47,0))</f>
        <v>onshore wind</v>
      </c>
      <c r="C14" s="26" t="str">
        <f>IF(AND(Crosswalk!$F$2=FALSE,H14="Industrial"),"FALSE",IF(AND(Crosswalk!$F$2=FALSE,H14="Commercial"),"FALSE","TRUE"))</f>
        <v>TRUE</v>
      </c>
      <c r="D14" s="21">
        <v>2020</v>
      </c>
      <c r="E14" s="21">
        <v>1</v>
      </c>
      <c r="F14" s="21">
        <v>2770</v>
      </c>
      <c r="G14" s="18" t="s">
        <v>298</v>
      </c>
      <c r="H14" s="18" t="s">
        <v>974</v>
      </c>
      <c r="I14" s="18" t="s">
        <v>139</v>
      </c>
      <c r="J14" s="18" t="s">
        <v>35</v>
      </c>
      <c r="K14" s="21">
        <v>52161</v>
      </c>
      <c r="L14" s="20" t="s">
        <v>140</v>
      </c>
      <c r="M14" s="19">
        <v>18.399999999999999</v>
      </c>
      <c r="N14" s="18" t="s">
        <v>258</v>
      </c>
      <c r="O14" s="18" t="s">
        <v>113</v>
      </c>
      <c r="P14" s="18" t="s">
        <v>112</v>
      </c>
    </row>
    <row r="15" spans="1:16" x14ac:dyDescent="0.25">
      <c r="A15" s="26" t="str">
        <f t="shared" si="0"/>
        <v>Onshore Wind Turbine.WND</v>
      </c>
      <c r="B15" s="26" t="str">
        <f>INDEX(Crosswalk!$B$2:$B$47,MATCH(A15,Crosswalk!$A$2:$A$47,0))</f>
        <v>onshore wind</v>
      </c>
      <c r="C15" s="26" t="str">
        <f>IF(AND(Crosswalk!$F$2=FALSE,H15="Industrial"),"FALSE",IF(AND(Crosswalk!$F$2=FALSE,H15="Commercial"),"FALSE","TRUE"))</f>
        <v>TRUE</v>
      </c>
      <c r="D15" s="21">
        <v>2020</v>
      </c>
      <c r="E15" s="21">
        <v>1</v>
      </c>
      <c r="F15" s="21">
        <v>2770</v>
      </c>
      <c r="G15" s="18" t="s">
        <v>298</v>
      </c>
      <c r="H15" s="18" t="s">
        <v>974</v>
      </c>
      <c r="I15" s="18" t="s">
        <v>218</v>
      </c>
      <c r="J15" s="18" t="s">
        <v>35</v>
      </c>
      <c r="K15" s="21">
        <v>52160</v>
      </c>
      <c r="L15" s="20" t="s">
        <v>140</v>
      </c>
      <c r="M15" s="19">
        <v>22</v>
      </c>
      <c r="N15" s="18" t="s">
        <v>258</v>
      </c>
      <c r="O15" s="18" t="s">
        <v>113</v>
      </c>
      <c r="P15" s="18" t="s">
        <v>112</v>
      </c>
    </row>
    <row r="16" spans="1:16" x14ac:dyDescent="0.25">
      <c r="A16" s="26" t="str">
        <f t="shared" si="0"/>
        <v>Natural Gas Internal Combustion Engine.NG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FALSE</v>
      </c>
      <c r="D16" s="21">
        <v>2020</v>
      </c>
      <c r="E16" s="21">
        <v>2</v>
      </c>
      <c r="F16" s="21">
        <v>56953</v>
      </c>
      <c r="G16" s="18" t="s">
        <v>248</v>
      </c>
      <c r="H16" s="18" t="s">
        <v>985</v>
      </c>
      <c r="I16" s="18" t="s">
        <v>248</v>
      </c>
      <c r="J16" s="18" t="s">
        <v>70</v>
      </c>
      <c r="K16" s="21">
        <v>57625</v>
      </c>
      <c r="L16" s="20" t="s">
        <v>249</v>
      </c>
      <c r="M16" s="19">
        <v>0.6</v>
      </c>
      <c r="N16" s="18" t="s">
        <v>264</v>
      </c>
      <c r="O16" s="18" t="s">
        <v>19</v>
      </c>
      <c r="P16" s="18" t="s">
        <v>20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2020</v>
      </c>
      <c r="E17" s="21">
        <v>2</v>
      </c>
      <c r="F17" s="21">
        <v>6526</v>
      </c>
      <c r="G17" s="18" t="s">
        <v>988</v>
      </c>
      <c r="H17" s="18" t="s">
        <v>974</v>
      </c>
      <c r="I17" s="18" t="s">
        <v>1006</v>
      </c>
      <c r="J17" s="18" t="s">
        <v>58</v>
      </c>
      <c r="K17" s="21">
        <v>2837</v>
      </c>
      <c r="L17" s="20" t="s">
        <v>31</v>
      </c>
      <c r="M17" s="19">
        <v>24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Natural Gas Fired Combined Cycle.NG</v>
      </c>
      <c r="B18" s="26" t="str">
        <f>INDEX(Crosswalk!$B$2:$B$47,MATCH(A18,Crosswalk!$A$2:$A$47,0))</f>
        <v>natural gas combined cycle</v>
      </c>
      <c r="C18" s="26" t="str">
        <f>IF(AND(Crosswalk!$F$2=FALSE,H18="Industrial"),"FALSE",IF(AND(Crosswalk!$F$2=FALSE,H18="Commercial"),"FALSE","TRUE"))</f>
        <v>FALSE</v>
      </c>
      <c r="D18" s="21">
        <v>2020</v>
      </c>
      <c r="E18" s="21">
        <v>2</v>
      </c>
      <c r="F18" s="21">
        <v>57463</v>
      </c>
      <c r="G18" s="18" t="s">
        <v>1005</v>
      </c>
      <c r="H18" s="18" t="s">
        <v>985</v>
      </c>
      <c r="I18" s="18" t="s">
        <v>1004</v>
      </c>
      <c r="J18" s="18" t="s">
        <v>35</v>
      </c>
      <c r="K18" s="21">
        <v>58083</v>
      </c>
      <c r="L18" s="20" t="s">
        <v>141</v>
      </c>
      <c r="M18" s="19">
        <v>12</v>
      </c>
      <c r="N18" s="18" t="s">
        <v>34</v>
      </c>
      <c r="O18" s="18" t="s">
        <v>19</v>
      </c>
      <c r="P18" s="18" t="s">
        <v>33</v>
      </c>
    </row>
    <row r="19" spans="1:16" x14ac:dyDescent="0.25">
      <c r="A19" s="26" t="str">
        <f t="shared" si="0"/>
        <v>Natural Gas Fired Combined Cycle.NG</v>
      </c>
      <c r="B19" s="26" t="str">
        <f>INDEX(Crosswalk!$B$2:$B$47,MATCH(A19,Crosswalk!$A$2:$A$47,0))</f>
        <v>natural gas combined cycle</v>
      </c>
      <c r="C19" s="26" t="str">
        <f>IF(AND(Crosswalk!$F$2=FALSE,H19="Industrial"),"FALSE",IF(AND(Crosswalk!$F$2=FALSE,H19="Commercial"),"FALSE","TRUE"))</f>
        <v>FALSE</v>
      </c>
      <c r="D19" s="21">
        <v>2020</v>
      </c>
      <c r="E19" s="21">
        <v>2</v>
      </c>
      <c r="F19" s="21">
        <v>57463</v>
      </c>
      <c r="G19" s="18" t="s">
        <v>1005</v>
      </c>
      <c r="H19" s="18" t="s">
        <v>985</v>
      </c>
      <c r="I19" s="18" t="s">
        <v>1004</v>
      </c>
      <c r="J19" s="18" t="s">
        <v>35</v>
      </c>
      <c r="K19" s="21">
        <v>58083</v>
      </c>
      <c r="L19" s="20" t="s">
        <v>136</v>
      </c>
      <c r="M19" s="19">
        <v>1</v>
      </c>
      <c r="N19" s="18" t="s">
        <v>34</v>
      </c>
      <c r="O19" s="18" t="s">
        <v>19</v>
      </c>
      <c r="P19" s="18" t="s">
        <v>35</v>
      </c>
    </row>
    <row r="20" spans="1:16" x14ac:dyDescent="0.25">
      <c r="A20" s="26" t="str">
        <f t="shared" si="0"/>
        <v>Onshore Wind Turbine.WND</v>
      </c>
      <c r="B20" s="26" t="str">
        <f>INDEX(Crosswalk!$B$2:$B$47,MATCH(A20,Crosswalk!$A$2:$A$47,0))</f>
        <v>onshore wind</v>
      </c>
      <c r="C20" s="26" t="str">
        <f>IF(AND(Crosswalk!$F$2=FALSE,H20="Industrial"),"FALSE",IF(AND(Crosswalk!$F$2=FALSE,H20="Commercial"),"FALSE","TRUE"))</f>
        <v>TRUE</v>
      </c>
      <c r="D20" s="21">
        <v>2020</v>
      </c>
      <c r="E20" s="21">
        <v>2</v>
      </c>
      <c r="F20" s="21">
        <v>2770</v>
      </c>
      <c r="G20" s="18" t="s">
        <v>298</v>
      </c>
      <c r="H20" s="18" t="s">
        <v>974</v>
      </c>
      <c r="I20" s="18" t="s">
        <v>217</v>
      </c>
      <c r="J20" s="18" t="s">
        <v>35</v>
      </c>
      <c r="K20" s="21">
        <v>50485</v>
      </c>
      <c r="L20" s="20" t="s">
        <v>17</v>
      </c>
      <c r="M20" s="19">
        <v>21.7</v>
      </c>
      <c r="N20" s="18" t="s">
        <v>258</v>
      </c>
      <c r="O20" s="18" t="s">
        <v>113</v>
      </c>
      <c r="P20" s="18" t="s">
        <v>112</v>
      </c>
    </row>
    <row r="21" spans="1:16" x14ac:dyDescent="0.25">
      <c r="A21" s="26" t="str">
        <f t="shared" si="0"/>
        <v>Onshore Wind Turbine.WND</v>
      </c>
      <c r="B21" s="26" t="str">
        <f>INDEX(Crosswalk!$B$2:$B$47,MATCH(A21,Crosswalk!$A$2:$A$47,0))</f>
        <v>onshore wind</v>
      </c>
      <c r="C21" s="26" t="str">
        <f>IF(AND(Crosswalk!$F$2=FALSE,H21="Industrial"),"FALSE",IF(AND(Crosswalk!$F$2=FALSE,H21="Commercial"),"FALSE","TRUE"))</f>
        <v>TRUE</v>
      </c>
      <c r="D21" s="21">
        <v>2020</v>
      </c>
      <c r="E21" s="21">
        <v>2</v>
      </c>
      <c r="F21" s="21">
        <v>2770</v>
      </c>
      <c r="G21" s="18" t="s">
        <v>298</v>
      </c>
      <c r="H21" s="18" t="s">
        <v>974</v>
      </c>
      <c r="I21" s="18" t="s">
        <v>217</v>
      </c>
      <c r="J21" s="18" t="s">
        <v>35</v>
      </c>
      <c r="K21" s="21">
        <v>50485</v>
      </c>
      <c r="L21" s="20" t="s">
        <v>63</v>
      </c>
      <c r="M21" s="19">
        <v>3.4</v>
      </c>
      <c r="N21" s="18" t="s">
        <v>258</v>
      </c>
      <c r="O21" s="18" t="s">
        <v>113</v>
      </c>
      <c r="P21" s="18" t="s">
        <v>112</v>
      </c>
    </row>
    <row r="22" spans="1:16" x14ac:dyDescent="0.25">
      <c r="A22" s="26" t="str">
        <f t="shared" si="0"/>
        <v>Onshore Wind Turbine.WND</v>
      </c>
      <c r="B22" s="26" t="str">
        <f>INDEX(Crosswalk!$B$2:$B$47,MATCH(A22,Crosswalk!$A$2:$A$47,0))</f>
        <v>onshore wind</v>
      </c>
      <c r="C22" s="26" t="str">
        <f>IF(AND(Crosswalk!$F$2=FALSE,H22="Industrial"),"FALSE",IF(AND(Crosswalk!$F$2=FALSE,H22="Commercial"),"FALSE","TRUE"))</f>
        <v>TRUE</v>
      </c>
      <c r="D22" s="21">
        <v>2020</v>
      </c>
      <c r="E22" s="21">
        <v>2</v>
      </c>
      <c r="F22" s="21">
        <v>2770</v>
      </c>
      <c r="G22" s="18" t="s">
        <v>298</v>
      </c>
      <c r="H22" s="18" t="s">
        <v>974</v>
      </c>
      <c r="I22" s="18" t="s">
        <v>245</v>
      </c>
      <c r="J22" s="18" t="s">
        <v>35</v>
      </c>
      <c r="K22" s="21">
        <v>57301</v>
      </c>
      <c r="L22" s="20" t="s">
        <v>246</v>
      </c>
      <c r="M22" s="19">
        <v>8</v>
      </c>
      <c r="N22" s="18" t="s">
        <v>258</v>
      </c>
      <c r="O22" s="18" t="s">
        <v>113</v>
      </c>
      <c r="P22" s="18" t="s">
        <v>112</v>
      </c>
    </row>
    <row r="23" spans="1:16" x14ac:dyDescent="0.25">
      <c r="A23" s="26" t="str">
        <f t="shared" si="0"/>
        <v>Conventional Steam Coal.WC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2020</v>
      </c>
      <c r="E23" s="21">
        <v>2</v>
      </c>
      <c r="F23" s="21">
        <v>20541</v>
      </c>
      <c r="G23" s="18" t="s">
        <v>220</v>
      </c>
      <c r="H23" s="18" t="s">
        <v>990</v>
      </c>
      <c r="I23" s="18" t="s">
        <v>221</v>
      </c>
      <c r="J23" s="18" t="s">
        <v>67</v>
      </c>
      <c r="K23" s="21">
        <v>50879</v>
      </c>
      <c r="L23" s="20" t="s">
        <v>17</v>
      </c>
      <c r="M23" s="19">
        <v>42.5</v>
      </c>
      <c r="N23" s="18" t="s">
        <v>28</v>
      </c>
      <c r="O23" s="18" t="s">
        <v>96</v>
      </c>
      <c r="P23" s="18" t="s">
        <v>15</v>
      </c>
    </row>
    <row r="24" spans="1:16" x14ac:dyDescent="0.25">
      <c r="A24" s="26" t="str">
        <f t="shared" si="0"/>
        <v>Natural Gas Fired Combustion Turbine.NG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1">
        <v>2020</v>
      </c>
      <c r="E24" s="21">
        <v>3</v>
      </c>
      <c r="F24" s="21">
        <v>4161</v>
      </c>
      <c r="G24" s="18" t="s">
        <v>149</v>
      </c>
      <c r="H24" s="18" t="s">
        <v>974</v>
      </c>
      <c r="I24" s="18" t="s">
        <v>150</v>
      </c>
      <c r="J24" s="18" t="s">
        <v>83</v>
      </c>
      <c r="K24" s="21">
        <v>1555</v>
      </c>
      <c r="L24" s="20" t="s">
        <v>100</v>
      </c>
      <c r="M24" s="19">
        <v>14.6</v>
      </c>
      <c r="N24" s="18" t="s">
        <v>60</v>
      </c>
      <c r="O24" s="18" t="s">
        <v>19</v>
      </c>
      <c r="P24" s="18" t="s">
        <v>61</v>
      </c>
    </row>
    <row r="25" spans="1:16" x14ac:dyDescent="0.25">
      <c r="A25" s="26" t="str">
        <f t="shared" si="0"/>
        <v>Natural Gas Fired Combustion Turbine.NG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TRUE</v>
      </c>
      <c r="D25" s="21">
        <v>2020</v>
      </c>
      <c r="E25" s="21">
        <v>3</v>
      </c>
      <c r="F25" s="21">
        <v>4161</v>
      </c>
      <c r="G25" s="18" t="s">
        <v>149</v>
      </c>
      <c r="H25" s="18" t="s">
        <v>974</v>
      </c>
      <c r="I25" s="18" t="s">
        <v>150</v>
      </c>
      <c r="J25" s="18" t="s">
        <v>83</v>
      </c>
      <c r="K25" s="21">
        <v>1555</v>
      </c>
      <c r="L25" s="20" t="s">
        <v>101</v>
      </c>
      <c r="M25" s="19">
        <v>15.6</v>
      </c>
      <c r="N25" s="18" t="s">
        <v>60</v>
      </c>
      <c r="O25" s="18" t="s">
        <v>19</v>
      </c>
      <c r="P25" s="18" t="s">
        <v>61</v>
      </c>
    </row>
    <row r="26" spans="1:16" x14ac:dyDescent="0.25">
      <c r="A26" s="26" t="str">
        <f t="shared" si="0"/>
        <v>Natural Gas Fired Combustion Turbine.NG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TRUE</v>
      </c>
      <c r="D26" s="21">
        <v>2020</v>
      </c>
      <c r="E26" s="21">
        <v>3</v>
      </c>
      <c r="F26" s="21">
        <v>4161</v>
      </c>
      <c r="G26" s="18" t="s">
        <v>149</v>
      </c>
      <c r="H26" s="18" t="s">
        <v>974</v>
      </c>
      <c r="I26" s="18" t="s">
        <v>150</v>
      </c>
      <c r="J26" s="18" t="s">
        <v>83</v>
      </c>
      <c r="K26" s="21">
        <v>1555</v>
      </c>
      <c r="L26" s="20" t="s">
        <v>102</v>
      </c>
      <c r="M26" s="19">
        <v>14.5</v>
      </c>
      <c r="N26" s="18" t="s">
        <v>60</v>
      </c>
      <c r="O26" s="18" t="s">
        <v>19</v>
      </c>
      <c r="P26" s="18" t="s">
        <v>61</v>
      </c>
    </row>
    <row r="27" spans="1:16" x14ac:dyDescent="0.25">
      <c r="A27" s="26" t="str">
        <f t="shared" si="0"/>
        <v>Natural Gas Fired Combustion Turbine.NG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TRUE</v>
      </c>
      <c r="D27" s="21">
        <v>2020</v>
      </c>
      <c r="E27" s="21">
        <v>3</v>
      </c>
      <c r="F27" s="21">
        <v>4161</v>
      </c>
      <c r="G27" s="18" t="s">
        <v>149</v>
      </c>
      <c r="H27" s="18" t="s">
        <v>974</v>
      </c>
      <c r="I27" s="18" t="s">
        <v>150</v>
      </c>
      <c r="J27" s="18" t="s">
        <v>83</v>
      </c>
      <c r="K27" s="21">
        <v>1555</v>
      </c>
      <c r="L27" s="20" t="s">
        <v>103</v>
      </c>
      <c r="M27" s="19">
        <v>16</v>
      </c>
      <c r="N27" s="18" t="s">
        <v>60</v>
      </c>
      <c r="O27" s="18" t="s">
        <v>19</v>
      </c>
      <c r="P27" s="18" t="s">
        <v>61</v>
      </c>
    </row>
    <row r="28" spans="1:16" x14ac:dyDescent="0.25">
      <c r="A28" s="26" t="str">
        <f t="shared" si="0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1">
        <v>2020</v>
      </c>
      <c r="E28" s="21">
        <v>3</v>
      </c>
      <c r="F28" s="21">
        <v>3046</v>
      </c>
      <c r="G28" s="18" t="s">
        <v>276</v>
      </c>
      <c r="H28" s="18" t="s">
        <v>11</v>
      </c>
      <c r="I28" s="18" t="s">
        <v>143</v>
      </c>
      <c r="J28" s="18" t="s">
        <v>82</v>
      </c>
      <c r="K28" s="21">
        <v>3250</v>
      </c>
      <c r="L28" s="20" t="s">
        <v>24</v>
      </c>
      <c r="M28" s="19">
        <v>50</v>
      </c>
      <c r="N28" s="18" t="s">
        <v>60</v>
      </c>
      <c r="O28" s="18" t="s">
        <v>19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2020</v>
      </c>
      <c r="E29" s="21">
        <v>3</v>
      </c>
      <c r="F29" s="21">
        <v>3046</v>
      </c>
      <c r="G29" s="18" t="s">
        <v>276</v>
      </c>
      <c r="H29" s="18" t="s">
        <v>11</v>
      </c>
      <c r="I29" s="18" t="s">
        <v>143</v>
      </c>
      <c r="J29" s="18" t="s">
        <v>82</v>
      </c>
      <c r="K29" s="21">
        <v>3250</v>
      </c>
      <c r="L29" s="20" t="s">
        <v>51</v>
      </c>
      <c r="M29" s="19">
        <v>49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2020</v>
      </c>
      <c r="E30" s="21">
        <v>3</v>
      </c>
      <c r="F30" s="21">
        <v>3046</v>
      </c>
      <c r="G30" s="18" t="s">
        <v>276</v>
      </c>
      <c r="H30" s="18" t="s">
        <v>11</v>
      </c>
      <c r="I30" s="18" t="s">
        <v>143</v>
      </c>
      <c r="J30" s="18" t="s">
        <v>82</v>
      </c>
      <c r="K30" s="21">
        <v>3250</v>
      </c>
      <c r="L30" s="20" t="s">
        <v>25</v>
      </c>
      <c r="M30" s="19">
        <v>48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1">
        <v>2020</v>
      </c>
      <c r="E31" s="21">
        <v>3</v>
      </c>
      <c r="F31" s="21">
        <v>3046</v>
      </c>
      <c r="G31" s="18" t="s">
        <v>276</v>
      </c>
      <c r="H31" s="18" t="s">
        <v>11</v>
      </c>
      <c r="I31" s="18" t="s">
        <v>143</v>
      </c>
      <c r="J31" s="18" t="s">
        <v>82</v>
      </c>
      <c r="K31" s="21">
        <v>3250</v>
      </c>
      <c r="L31" s="20" t="s">
        <v>21</v>
      </c>
      <c r="M31" s="19">
        <v>50</v>
      </c>
      <c r="N31" s="18" t="s">
        <v>60</v>
      </c>
      <c r="O31" s="18" t="s">
        <v>19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2020</v>
      </c>
      <c r="E32" s="21">
        <v>3</v>
      </c>
      <c r="F32" s="21">
        <v>3046</v>
      </c>
      <c r="G32" s="18" t="s">
        <v>276</v>
      </c>
      <c r="H32" s="18" t="s">
        <v>11</v>
      </c>
      <c r="I32" s="18" t="s">
        <v>143</v>
      </c>
      <c r="J32" s="18" t="s">
        <v>82</v>
      </c>
      <c r="K32" s="21">
        <v>3250</v>
      </c>
      <c r="L32" s="20" t="s">
        <v>46</v>
      </c>
      <c r="M32" s="19">
        <v>48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2020</v>
      </c>
      <c r="E33" s="21">
        <v>3</v>
      </c>
      <c r="F33" s="21">
        <v>3046</v>
      </c>
      <c r="G33" s="18" t="s">
        <v>276</v>
      </c>
      <c r="H33" s="18" t="s">
        <v>11</v>
      </c>
      <c r="I33" s="18" t="s">
        <v>143</v>
      </c>
      <c r="J33" s="18" t="s">
        <v>82</v>
      </c>
      <c r="K33" s="21">
        <v>3250</v>
      </c>
      <c r="L33" s="20" t="s">
        <v>31</v>
      </c>
      <c r="M33" s="19">
        <v>43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Natural Gas Fired Combustion Turbine.NG</v>
      </c>
      <c r="B34" s="26" t="str">
        <f>INDEX(Crosswalk!$B$2:$B$47,MATCH(A34,Crosswalk!$A$2:$A$47,0))</f>
        <v>natural gas peaker</v>
      </c>
      <c r="C34" s="26" t="str">
        <f>IF(AND(Crosswalk!$F$2=FALSE,H34="Industrial"),"FALSE",IF(AND(Crosswalk!$F$2=FALSE,H34="Commercial"),"FALSE","TRUE"))</f>
        <v>TRUE</v>
      </c>
      <c r="D34" s="21">
        <v>2020</v>
      </c>
      <c r="E34" s="21">
        <v>3</v>
      </c>
      <c r="F34" s="21">
        <v>3046</v>
      </c>
      <c r="G34" s="18" t="s">
        <v>276</v>
      </c>
      <c r="H34" s="18" t="s">
        <v>11</v>
      </c>
      <c r="I34" s="18" t="s">
        <v>143</v>
      </c>
      <c r="J34" s="18" t="s">
        <v>82</v>
      </c>
      <c r="K34" s="21">
        <v>3250</v>
      </c>
      <c r="L34" s="20" t="s">
        <v>49</v>
      </c>
      <c r="M34" s="19">
        <v>47</v>
      </c>
      <c r="N34" s="18" t="s">
        <v>60</v>
      </c>
      <c r="O34" s="18" t="s">
        <v>19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2020</v>
      </c>
      <c r="E35" s="21">
        <v>3</v>
      </c>
      <c r="F35" s="21">
        <v>3046</v>
      </c>
      <c r="G35" s="18" t="s">
        <v>276</v>
      </c>
      <c r="H35" s="18" t="s">
        <v>11</v>
      </c>
      <c r="I35" s="18" t="s">
        <v>143</v>
      </c>
      <c r="J35" s="18" t="s">
        <v>82</v>
      </c>
      <c r="K35" s="21">
        <v>3250</v>
      </c>
      <c r="L35" s="20" t="s">
        <v>32</v>
      </c>
      <c r="M35" s="19">
        <v>44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Conventional Steam Coal.SUB</v>
      </c>
      <c r="B36" s="26" t="str">
        <f>INDEX(Crosswalk!$B$2:$B$47,MATCH(A36,Crosswalk!$A$2:$A$47,0))</f>
        <v>hard coal</v>
      </c>
      <c r="C36" s="26" t="str">
        <f>IF(AND(Crosswalk!$F$2=FALSE,H36="Industrial"),"FALSE",IF(AND(Crosswalk!$F$2=FALSE,H36="Commercial"),"FALSE","TRUE"))</f>
        <v>TRUE</v>
      </c>
      <c r="D36" s="21">
        <v>2020</v>
      </c>
      <c r="E36" s="21">
        <v>3</v>
      </c>
      <c r="F36" s="21">
        <v>5860</v>
      </c>
      <c r="G36" s="18" t="s">
        <v>73</v>
      </c>
      <c r="H36" s="18" t="s">
        <v>11</v>
      </c>
      <c r="I36" s="18" t="s">
        <v>74</v>
      </c>
      <c r="J36" s="18" t="s">
        <v>75</v>
      </c>
      <c r="K36" s="21">
        <v>2076</v>
      </c>
      <c r="L36" s="20" t="s">
        <v>24</v>
      </c>
      <c r="M36" s="19">
        <v>198</v>
      </c>
      <c r="N36" s="18" t="s">
        <v>28</v>
      </c>
      <c r="O36" s="18" t="s">
        <v>76</v>
      </c>
      <c r="P36" s="18" t="s">
        <v>15</v>
      </c>
    </row>
    <row r="37" spans="1:16" x14ac:dyDescent="0.25">
      <c r="A37" s="26" t="str">
        <f t="shared" si="0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FALSE</v>
      </c>
      <c r="D37" s="21">
        <v>2020</v>
      </c>
      <c r="E37" s="21">
        <v>3</v>
      </c>
      <c r="F37" s="21">
        <v>7049</v>
      </c>
      <c r="G37" s="18" t="s">
        <v>171</v>
      </c>
      <c r="H37" s="18" t="s">
        <v>985</v>
      </c>
      <c r="I37" s="18" t="s">
        <v>171</v>
      </c>
      <c r="J37" s="18" t="s">
        <v>30</v>
      </c>
      <c r="K37" s="21">
        <v>10029</v>
      </c>
      <c r="L37" s="20" t="s">
        <v>91</v>
      </c>
      <c r="M37" s="19">
        <v>8.5</v>
      </c>
      <c r="N37" s="18" t="s">
        <v>263</v>
      </c>
      <c r="O37" s="18" t="s">
        <v>19</v>
      </c>
      <c r="P37" s="18" t="s">
        <v>15</v>
      </c>
    </row>
    <row r="38" spans="1:16" x14ac:dyDescent="0.25">
      <c r="A38" s="26" t="str">
        <f t="shared" si="0"/>
        <v>Natural Gas Steam Turbine.NG</v>
      </c>
      <c r="B38" s="26" t="str">
        <f>INDEX(Crosswalk!$B$2:$B$47,MATCH(A38,Crosswalk!$A$2:$A$47,0))</f>
        <v>natural gas steam turbine</v>
      </c>
      <c r="C38" s="26" t="str">
        <f>IF(AND(Crosswalk!$F$2=FALSE,H38="Industrial"),"FALSE",IF(AND(Crosswalk!$F$2=FALSE,H38="Commercial"),"FALSE","TRUE"))</f>
        <v>FALSE</v>
      </c>
      <c r="D38" s="21">
        <v>2020</v>
      </c>
      <c r="E38" s="21">
        <v>3</v>
      </c>
      <c r="F38" s="21">
        <v>7049</v>
      </c>
      <c r="G38" s="18" t="s">
        <v>171</v>
      </c>
      <c r="H38" s="18" t="s">
        <v>985</v>
      </c>
      <c r="I38" s="18" t="s">
        <v>171</v>
      </c>
      <c r="J38" s="18" t="s">
        <v>30</v>
      </c>
      <c r="K38" s="21">
        <v>10029</v>
      </c>
      <c r="L38" s="20" t="s">
        <v>92</v>
      </c>
      <c r="M38" s="19">
        <v>8.5</v>
      </c>
      <c r="N38" s="18" t="s">
        <v>263</v>
      </c>
      <c r="O38" s="18" t="s">
        <v>19</v>
      </c>
      <c r="P38" s="18" t="s">
        <v>15</v>
      </c>
    </row>
    <row r="39" spans="1:16" x14ac:dyDescent="0.25">
      <c r="A39" s="26" t="str">
        <f t="shared" si="0"/>
        <v>Natural Gas Steam Turbine.NG</v>
      </c>
      <c r="B39" s="26" t="str">
        <f>INDEX(Crosswalk!$B$2:$B$47,MATCH(A39,Crosswalk!$A$2:$A$47,0))</f>
        <v>natural gas steam turbine</v>
      </c>
      <c r="C39" s="26" t="str">
        <f>IF(AND(Crosswalk!$F$2=FALSE,H39="Industrial"),"FALSE",IF(AND(Crosswalk!$F$2=FALSE,H39="Commercial"),"FALSE","TRUE"))</f>
        <v>FALSE</v>
      </c>
      <c r="D39" s="21">
        <v>2020</v>
      </c>
      <c r="E39" s="21">
        <v>3</v>
      </c>
      <c r="F39" s="21">
        <v>7049</v>
      </c>
      <c r="G39" s="18" t="s">
        <v>171</v>
      </c>
      <c r="H39" s="18" t="s">
        <v>985</v>
      </c>
      <c r="I39" s="18" t="s">
        <v>171</v>
      </c>
      <c r="J39" s="18" t="s">
        <v>30</v>
      </c>
      <c r="K39" s="21">
        <v>10029</v>
      </c>
      <c r="L39" s="20" t="s">
        <v>120</v>
      </c>
      <c r="M39" s="19">
        <v>6.8</v>
      </c>
      <c r="N39" s="18" t="s">
        <v>263</v>
      </c>
      <c r="O39" s="18" t="s">
        <v>19</v>
      </c>
      <c r="P39" s="18" t="s">
        <v>15</v>
      </c>
    </row>
    <row r="40" spans="1:16" x14ac:dyDescent="0.25">
      <c r="A40" s="26" t="str">
        <f t="shared" si="0"/>
        <v>Onshore Wind Turbine.WND</v>
      </c>
      <c r="B40" s="26" t="str">
        <f>INDEX(Crosswalk!$B$2:$B$47,MATCH(A40,Crosswalk!$A$2:$A$47,0))</f>
        <v>onshore wind</v>
      </c>
      <c r="C40" s="26" t="str">
        <f>IF(AND(Crosswalk!$F$2=FALSE,H40="Industrial"),"FALSE",IF(AND(Crosswalk!$F$2=FALSE,H40="Commercial"),"FALSE","TRUE"))</f>
        <v>TRUE</v>
      </c>
      <c r="D40" s="21">
        <v>2020</v>
      </c>
      <c r="E40" s="21">
        <v>3</v>
      </c>
      <c r="F40" s="21">
        <v>56046</v>
      </c>
      <c r="G40" s="18" t="s">
        <v>1003</v>
      </c>
      <c r="H40" s="18" t="s">
        <v>974</v>
      </c>
      <c r="I40" s="18" t="s">
        <v>195</v>
      </c>
      <c r="J40" s="18" t="s">
        <v>16</v>
      </c>
      <c r="K40" s="21">
        <v>56834</v>
      </c>
      <c r="L40" s="20" t="s">
        <v>24</v>
      </c>
      <c r="M40" s="19">
        <v>10</v>
      </c>
      <c r="N40" s="18" t="s">
        <v>258</v>
      </c>
      <c r="O40" s="18" t="s">
        <v>113</v>
      </c>
      <c r="P40" s="18" t="s">
        <v>112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2020</v>
      </c>
      <c r="E41" s="21">
        <v>3</v>
      </c>
      <c r="F41" s="21">
        <v>16668</v>
      </c>
      <c r="G41" s="18" t="s">
        <v>1002</v>
      </c>
      <c r="H41" s="18" t="s">
        <v>990</v>
      </c>
      <c r="I41" s="18" t="s">
        <v>1001</v>
      </c>
      <c r="J41" s="18" t="s">
        <v>16</v>
      </c>
      <c r="K41" s="21">
        <v>55104</v>
      </c>
      <c r="L41" s="20" t="s">
        <v>126</v>
      </c>
      <c r="M41" s="19">
        <v>33.1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2020</v>
      </c>
      <c r="E42" s="21">
        <v>3</v>
      </c>
      <c r="F42" s="21">
        <v>16668</v>
      </c>
      <c r="G42" s="18" t="s">
        <v>1002</v>
      </c>
      <c r="H42" s="18" t="s">
        <v>990</v>
      </c>
      <c r="I42" s="18" t="s">
        <v>1001</v>
      </c>
      <c r="J42" s="18" t="s">
        <v>16</v>
      </c>
      <c r="K42" s="21">
        <v>55104</v>
      </c>
      <c r="L42" s="20" t="s">
        <v>127</v>
      </c>
      <c r="M42" s="19">
        <v>33.6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2020</v>
      </c>
      <c r="E43" s="21">
        <v>3</v>
      </c>
      <c r="F43" s="21">
        <v>16668</v>
      </c>
      <c r="G43" s="18" t="s">
        <v>1002</v>
      </c>
      <c r="H43" s="18" t="s">
        <v>990</v>
      </c>
      <c r="I43" s="18" t="s">
        <v>1001</v>
      </c>
      <c r="J43" s="18" t="s">
        <v>16</v>
      </c>
      <c r="K43" s="21">
        <v>55104</v>
      </c>
      <c r="L43" s="20" t="s">
        <v>86</v>
      </c>
      <c r="M43" s="19">
        <v>20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Conventional Steam Coal.BIT</v>
      </c>
      <c r="B44" s="26" t="str">
        <f>INDEX(Crosswalk!$B$2:$B$47,MATCH(A44,Crosswalk!$A$2:$A$47,0))</f>
        <v>hard coal</v>
      </c>
      <c r="C44" s="26" t="str">
        <f>IF(AND(Crosswalk!$F$2=FALSE,H44="Industrial"),"FALSE",IF(AND(Crosswalk!$F$2=FALSE,H44="Commercial"),"FALSE","TRUE"))</f>
        <v>TRUE</v>
      </c>
      <c r="D44" s="21">
        <v>2020</v>
      </c>
      <c r="E44" s="21">
        <v>3</v>
      </c>
      <c r="F44" s="21">
        <v>22129</v>
      </c>
      <c r="G44" s="18" t="s">
        <v>1000</v>
      </c>
      <c r="H44" s="18" t="s">
        <v>974</v>
      </c>
      <c r="I44" s="18" t="s">
        <v>1000</v>
      </c>
      <c r="J44" s="18" t="s">
        <v>45</v>
      </c>
      <c r="K44" s="21">
        <v>6082</v>
      </c>
      <c r="L44" s="20" t="s">
        <v>24</v>
      </c>
      <c r="M44" s="19">
        <v>685.9</v>
      </c>
      <c r="N44" s="18" t="s">
        <v>28</v>
      </c>
      <c r="O44" s="18" t="s">
        <v>29</v>
      </c>
      <c r="P44" s="18" t="s">
        <v>15</v>
      </c>
    </row>
    <row r="45" spans="1:16" x14ac:dyDescent="0.25">
      <c r="A45" s="26" t="str">
        <f t="shared" si="0"/>
        <v>Onshore Wind Turbine.WND</v>
      </c>
      <c r="B45" s="26" t="str">
        <f>INDEX(Crosswalk!$B$2:$B$47,MATCH(A45,Crosswalk!$A$2:$A$47,0))</f>
        <v>onshore wind</v>
      </c>
      <c r="C45" s="26" t="str">
        <f>IF(AND(Crosswalk!$F$2=FALSE,H45="Industrial"),"FALSE",IF(AND(Crosswalk!$F$2=FALSE,H45="Commercial"),"FALSE","TRUE"))</f>
        <v>TRUE</v>
      </c>
      <c r="D45" s="21">
        <v>2020</v>
      </c>
      <c r="E45" s="21">
        <v>3</v>
      </c>
      <c r="F45" s="21">
        <v>2770</v>
      </c>
      <c r="G45" s="18" t="s">
        <v>298</v>
      </c>
      <c r="H45" s="18" t="s">
        <v>974</v>
      </c>
      <c r="I45" s="18" t="s">
        <v>225</v>
      </c>
      <c r="J45" s="18" t="s">
        <v>35</v>
      </c>
      <c r="K45" s="21">
        <v>50386</v>
      </c>
      <c r="L45" s="20" t="s">
        <v>226</v>
      </c>
      <c r="M45" s="19">
        <v>15.3</v>
      </c>
      <c r="N45" s="18" t="s">
        <v>258</v>
      </c>
      <c r="O45" s="18" t="s">
        <v>113</v>
      </c>
      <c r="P45" s="18" t="s">
        <v>112</v>
      </c>
    </row>
    <row r="46" spans="1:16" x14ac:dyDescent="0.25">
      <c r="A46" s="26" t="str">
        <f t="shared" si="0"/>
        <v>Nuclear.NUC</v>
      </c>
      <c r="B46" s="26" t="str">
        <f>INDEX(Crosswalk!$B$2:$B$47,MATCH(A46,Crosswalk!$A$2:$A$47,0))</f>
        <v>nuclear</v>
      </c>
      <c r="C46" s="26" t="str">
        <f>IF(AND(Crosswalk!$F$2=FALSE,H46="Industrial"),"FALSE",IF(AND(Crosswalk!$F$2=FALSE,H46="Commercial"),"FALSE","TRUE"))</f>
        <v>TRUE</v>
      </c>
      <c r="D46" s="21">
        <v>2020</v>
      </c>
      <c r="E46" s="21">
        <v>4</v>
      </c>
      <c r="F46" s="21">
        <v>6027</v>
      </c>
      <c r="G46" s="18" t="s">
        <v>999</v>
      </c>
      <c r="H46" s="18" t="s">
        <v>974</v>
      </c>
      <c r="I46" s="18" t="s">
        <v>998</v>
      </c>
      <c r="J46" s="18" t="s">
        <v>45</v>
      </c>
      <c r="K46" s="21">
        <v>2497</v>
      </c>
      <c r="L46" s="20" t="s">
        <v>25</v>
      </c>
      <c r="M46" s="19">
        <v>1016.1</v>
      </c>
      <c r="N46" s="18" t="s">
        <v>22</v>
      </c>
      <c r="O46" s="18" t="s">
        <v>23</v>
      </c>
      <c r="P46" s="18" t="s">
        <v>15</v>
      </c>
    </row>
    <row r="47" spans="1:16" x14ac:dyDescent="0.25">
      <c r="A47" s="26" t="str">
        <f t="shared" si="0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FALSE</v>
      </c>
      <c r="D47" s="21">
        <v>2020</v>
      </c>
      <c r="E47" s="21">
        <v>4</v>
      </c>
      <c r="F47" s="21">
        <v>55970</v>
      </c>
      <c r="G47" s="18" t="s">
        <v>997</v>
      </c>
      <c r="H47" s="18" t="s">
        <v>985</v>
      </c>
      <c r="I47" s="18" t="s">
        <v>996</v>
      </c>
      <c r="J47" s="18" t="s">
        <v>85</v>
      </c>
      <c r="K47" s="21">
        <v>50318</v>
      </c>
      <c r="L47" s="20" t="s">
        <v>995</v>
      </c>
      <c r="M47" s="19">
        <v>2.8</v>
      </c>
      <c r="N47" s="18" t="s">
        <v>60</v>
      </c>
      <c r="O47" s="18" t="s">
        <v>19</v>
      </c>
      <c r="P47" s="18" t="s">
        <v>61</v>
      </c>
    </row>
    <row r="48" spans="1:16" x14ac:dyDescent="0.25">
      <c r="A48" s="26" t="str">
        <f t="shared" si="0"/>
        <v>Landfill Gas.LFG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1">
        <v>2020</v>
      </c>
      <c r="E48" s="21">
        <v>5</v>
      </c>
      <c r="F48" s="21">
        <v>57173</v>
      </c>
      <c r="G48" s="18" t="s">
        <v>251</v>
      </c>
      <c r="H48" s="18" t="s">
        <v>974</v>
      </c>
      <c r="I48" s="18" t="s">
        <v>251</v>
      </c>
      <c r="J48" s="18" t="s">
        <v>78</v>
      </c>
      <c r="K48" s="21">
        <v>57845</v>
      </c>
      <c r="L48" s="20" t="s">
        <v>110</v>
      </c>
      <c r="M48" s="19">
        <v>1.5</v>
      </c>
      <c r="N48" s="18" t="s">
        <v>56</v>
      </c>
      <c r="O48" s="18" t="s">
        <v>57</v>
      </c>
      <c r="P48" s="18" t="s">
        <v>20</v>
      </c>
    </row>
    <row r="49" spans="1:16" x14ac:dyDescent="0.25">
      <c r="A49" s="26" t="str">
        <f t="shared" si="0"/>
        <v>Landfill Gas.LFG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1">
        <v>2020</v>
      </c>
      <c r="E49" s="21">
        <v>5</v>
      </c>
      <c r="F49" s="21">
        <v>57173</v>
      </c>
      <c r="G49" s="18" t="s">
        <v>251</v>
      </c>
      <c r="H49" s="18" t="s">
        <v>974</v>
      </c>
      <c r="I49" s="18" t="s">
        <v>251</v>
      </c>
      <c r="J49" s="18" t="s">
        <v>78</v>
      </c>
      <c r="K49" s="21">
        <v>57845</v>
      </c>
      <c r="L49" s="20" t="s">
        <v>107</v>
      </c>
      <c r="M49" s="19">
        <v>1.8</v>
      </c>
      <c r="N49" s="18" t="s">
        <v>56</v>
      </c>
      <c r="O49" s="18" t="s">
        <v>57</v>
      </c>
      <c r="P49" s="18" t="s">
        <v>20</v>
      </c>
    </row>
    <row r="50" spans="1:16" x14ac:dyDescent="0.25">
      <c r="A50" s="26" t="str">
        <f t="shared" si="0"/>
        <v>Landfill Gas.LFG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1">
        <v>2020</v>
      </c>
      <c r="E50" s="21">
        <v>5</v>
      </c>
      <c r="F50" s="21">
        <v>57175</v>
      </c>
      <c r="G50" s="18" t="s">
        <v>994</v>
      </c>
      <c r="H50" s="18" t="s">
        <v>974</v>
      </c>
      <c r="I50" s="18" t="s">
        <v>994</v>
      </c>
      <c r="J50" s="18" t="s">
        <v>78</v>
      </c>
      <c r="K50" s="21">
        <v>57847</v>
      </c>
      <c r="L50" s="20" t="s">
        <v>110</v>
      </c>
      <c r="M50" s="19">
        <v>1.4</v>
      </c>
      <c r="N50" s="18" t="s">
        <v>56</v>
      </c>
      <c r="O50" s="18" t="s">
        <v>57</v>
      </c>
      <c r="P50" s="18" t="s">
        <v>20</v>
      </c>
    </row>
    <row r="51" spans="1:16" x14ac:dyDescent="0.25">
      <c r="A51" s="26" t="str">
        <f t="shared" si="0"/>
        <v>Landfill Gas.LFG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1">
        <v>2020</v>
      </c>
      <c r="E51" s="21">
        <v>5</v>
      </c>
      <c r="F51" s="21">
        <v>57175</v>
      </c>
      <c r="G51" s="18" t="s">
        <v>994</v>
      </c>
      <c r="H51" s="18" t="s">
        <v>974</v>
      </c>
      <c r="I51" s="18" t="s">
        <v>994</v>
      </c>
      <c r="J51" s="18" t="s">
        <v>78</v>
      </c>
      <c r="K51" s="21">
        <v>57847</v>
      </c>
      <c r="L51" s="20" t="s">
        <v>107</v>
      </c>
      <c r="M51" s="19">
        <v>1.4</v>
      </c>
      <c r="N51" s="18" t="s">
        <v>56</v>
      </c>
      <c r="O51" s="18" t="s">
        <v>57</v>
      </c>
      <c r="P51" s="18" t="s">
        <v>20</v>
      </c>
    </row>
    <row r="52" spans="1:16" x14ac:dyDescent="0.25">
      <c r="A52" s="26" t="str">
        <f t="shared" si="0"/>
        <v>Landfill Gas.LFG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1">
        <v>2020</v>
      </c>
      <c r="E52" s="21">
        <v>5</v>
      </c>
      <c r="F52" s="21">
        <v>57175</v>
      </c>
      <c r="G52" s="18" t="s">
        <v>994</v>
      </c>
      <c r="H52" s="18" t="s">
        <v>974</v>
      </c>
      <c r="I52" s="18" t="s">
        <v>994</v>
      </c>
      <c r="J52" s="18" t="s">
        <v>78</v>
      </c>
      <c r="K52" s="21">
        <v>57847</v>
      </c>
      <c r="L52" s="20" t="s">
        <v>111</v>
      </c>
      <c r="M52" s="19">
        <v>1.4</v>
      </c>
      <c r="N52" s="18" t="s">
        <v>56</v>
      </c>
      <c r="O52" s="18" t="s">
        <v>57</v>
      </c>
      <c r="P52" s="18" t="s">
        <v>20</v>
      </c>
    </row>
    <row r="53" spans="1:16" x14ac:dyDescent="0.25">
      <c r="A53" s="26" t="str">
        <f t="shared" si="0"/>
        <v>Landfill Gas.LFG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2020</v>
      </c>
      <c r="E53" s="21">
        <v>5</v>
      </c>
      <c r="F53" s="21">
        <v>57175</v>
      </c>
      <c r="G53" s="18" t="s">
        <v>994</v>
      </c>
      <c r="H53" s="18" t="s">
        <v>974</v>
      </c>
      <c r="I53" s="18" t="s">
        <v>994</v>
      </c>
      <c r="J53" s="18" t="s">
        <v>78</v>
      </c>
      <c r="K53" s="21">
        <v>57847</v>
      </c>
      <c r="L53" s="20" t="s">
        <v>39</v>
      </c>
      <c r="M53" s="19">
        <v>1.4</v>
      </c>
      <c r="N53" s="18" t="s">
        <v>56</v>
      </c>
      <c r="O53" s="18" t="s">
        <v>57</v>
      </c>
      <c r="P53" s="18" t="s">
        <v>20</v>
      </c>
    </row>
    <row r="54" spans="1:16" x14ac:dyDescent="0.25">
      <c r="A54" s="26" t="str">
        <f t="shared" si="0"/>
        <v>Landfill Gas.LFG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1">
        <v>2020</v>
      </c>
      <c r="E54" s="21">
        <v>5</v>
      </c>
      <c r="F54" s="21">
        <v>57175</v>
      </c>
      <c r="G54" s="18" t="s">
        <v>994</v>
      </c>
      <c r="H54" s="18" t="s">
        <v>974</v>
      </c>
      <c r="I54" s="18" t="s">
        <v>994</v>
      </c>
      <c r="J54" s="18" t="s">
        <v>78</v>
      </c>
      <c r="K54" s="21">
        <v>57847</v>
      </c>
      <c r="L54" s="20" t="s">
        <v>109</v>
      </c>
      <c r="M54" s="19">
        <v>1.4</v>
      </c>
      <c r="N54" s="18" t="s">
        <v>56</v>
      </c>
      <c r="O54" s="18" t="s">
        <v>57</v>
      </c>
      <c r="P54" s="18" t="s">
        <v>20</v>
      </c>
    </row>
    <row r="55" spans="1:16" x14ac:dyDescent="0.25">
      <c r="A55" s="26" t="str">
        <f t="shared" si="0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2020</v>
      </c>
      <c r="E55" s="21">
        <v>5</v>
      </c>
      <c r="F55" s="21">
        <v>14268</v>
      </c>
      <c r="G55" s="18" t="s">
        <v>993</v>
      </c>
      <c r="H55" s="18" t="s">
        <v>11</v>
      </c>
      <c r="I55" s="18" t="s">
        <v>992</v>
      </c>
      <c r="J55" s="18" t="s">
        <v>27</v>
      </c>
      <c r="K55" s="21">
        <v>1374</v>
      </c>
      <c r="L55" s="20" t="s">
        <v>24</v>
      </c>
      <c r="M55" s="19">
        <v>137</v>
      </c>
      <c r="N55" s="18" t="s">
        <v>28</v>
      </c>
      <c r="O55" s="18" t="s">
        <v>29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2020</v>
      </c>
      <c r="E56" s="21">
        <v>5</v>
      </c>
      <c r="F56" s="21">
        <v>14268</v>
      </c>
      <c r="G56" s="18" t="s">
        <v>993</v>
      </c>
      <c r="H56" s="18" t="s">
        <v>11</v>
      </c>
      <c r="I56" s="18" t="s">
        <v>992</v>
      </c>
      <c r="J56" s="18" t="s">
        <v>27</v>
      </c>
      <c r="K56" s="21">
        <v>1374</v>
      </c>
      <c r="L56" s="20" t="s">
        <v>25</v>
      </c>
      <c r="M56" s="19">
        <v>262.8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Other Waste Biomass.OBG</v>
      </c>
      <c r="B57" s="26" t="str">
        <f>INDEX(Crosswalk!$B$2:$B$47,MATCH(A57,Crosswalk!$A$2:$A$47,0))</f>
        <v>biomass</v>
      </c>
      <c r="C57" s="26" t="str">
        <f>IF(AND(Crosswalk!$F$2=FALSE,H57="Industrial"),"FALSE",IF(AND(Crosswalk!$F$2=FALSE,H57="Commercial"),"FALSE","TRUE"))</f>
        <v>TRUE</v>
      </c>
      <c r="D57" s="21">
        <v>2020</v>
      </c>
      <c r="E57" s="21">
        <v>5</v>
      </c>
      <c r="F57" s="21">
        <v>59878</v>
      </c>
      <c r="G57" s="18" t="s">
        <v>991</v>
      </c>
      <c r="H57" s="18" t="s">
        <v>990</v>
      </c>
      <c r="I57" s="18" t="s">
        <v>989</v>
      </c>
      <c r="J57" s="18" t="s">
        <v>53</v>
      </c>
      <c r="K57" s="21">
        <v>59559</v>
      </c>
      <c r="L57" s="20" t="s">
        <v>301</v>
      </c>
      <c r="M57" s="19">
        <v>1</v>
      </c>
      <c r="N57" s="18" t="s">
        <v>257</v>
      </c>
      <c r="O57" s="18" t="s">
        <v>95</v>
      </c>
      <c r="P57" s="18" t="s">
        <v>20</v>
      </c>
    </row>
    <row r="58" spans="1:16" x14ac:dyDescent="0.25">
      <c r="A58" s="26" t="str">
        <f t="shared" si="0"/>
        <v>Other Waste Biomass.OBG</v>
      </c>
      <c r="B58" s="26" t="str">
        <f>INDEX(Crosswalk!$B$2:$B$47,MATCH(A58,Crosswalk!$A$2:$A$47,0))</f>
        <v>biomass</v>
      </c>
      <c r="C58" s="26" t="str">
        <f>IF(AND(Crosswalk!$F$2=FALSE,H58="Industrial"),"FALSE",IF(AND(Crosswalk!$F$2=FALSE,H58="Commercial"),"FALSE","TRUE"))</f>
        <v>TRUE</v>
      </c>
      <c r="D58" s="21">
        <v>2020</v>
      </c>
      <c r="E58" s="21">
        <v>5</v>
      </c>
      <c r="F58" s="21">
        <v>59878</v>
      </c>
      <c r="G58" s="18" t="s">
        <v>991</v>
      </c>
      <c r="H58" s="18" t="s">
        <v>990</v>
      </c>
      <c r="I58" s="18" t="s">
        <v>989</v>
      </c>
      <c r="J58" s="18" t="s">
        <v>53</v>
      </c>
      <c r="K58" s="21">
        <v>59559</v>
      </c>
      <c r="L58" s="20" t="s">
        <v>302</v>
      </c>
      <c r="M58" s="19">
        <v>1</v>
      </c>
      <c r="N58" s="18" t="s">
        <v>257</v>
      </c>
      <c r="O58" s="18" t="s">
        <v>95</v>
      </c>
      <c r="P58" s="18" t="s">
        <v>20</v>
      </c>
    </row>
    <row r="59" spans="1:16" x14ac:dyDescent="0.25">
      <c r="A59" s="26" t="str">
        <f t="shared" si="0"/>
        <v>Conventional Steam Coal.BIT</v>
      </c>
      <c r="B59" s="26" t="str">
        <f>INDEX(Crosswalk!$B$2:$B$47,MATCH(A59,Crosswalk!$A$2:$A$47,0))</f>
        <v>hard coal</v>
      </c>
      <c r="C59" s="26" t="str">
        <f>IF(AND(Crosswalk!$F$2=FALSE,H59="Industrial"),"FALSE",IF(AND(Crosswalk!$F$2=FALSE,H59="Commercial"),"FALSE","TRUE"))</f>
        <v>TRUE</v>
      </c>
      <c r="D59" s="21">
        <v>2020</v>
      </c>
      <c r="E59" s="21">
        <v>5</v>
      </c>
      <c r="F59" s="21">
        <v>6526</v>
      </c>
      <c r="G59" s="18" t="s">
        <v>988</v>
      </c>
      <c r="H59" s="18" t="s">
        <v>974</v>
      </c>
      <c r="I59" s="18" t="s">
        <v>987</v>
      </c>
      <c r="J59" s="18" t="s">
        <v>58</v>
      </c>
      <c r="K59" s="21">
        <v>2866</v>
      </c>
      <c r="L59" s="20" t="s">
        <v>24</v>
      </c>
      <c r="M59" s="19">
        <v>180</v>
      </c>
      <c r="N59" s="18" t="s">
        <v>28</v>
      </c>
      <c r="O59" s="18" t="s">
        <v>29</v>
      </c>
      <c r="P59" s="18" t="s">
        <v>15</v>
      </c>
    </row>
    <row r="60" spans="1:16" x14ac:dyDescent="0.25">
      <c r="A60" s="26" t="str">
        <f t="shared" si="0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2020</v>
      </c>
      <c r="E60" s="21">
        <v>5</v>
      </c>
      <c r="F60" s="21">
        <v>6526</v>
      </c>
      <c r="G60" s="18" t="s">
        <v>988</v>
      </c>
      <c r="H60" s="18" t="s">
        <v>974</v>
      </c>
      <c r="I60" s="18" t="s">
        <v>987</v>
      </c>
      <c r="J60" s="18" t="s">
        <v>58</v>
      </c>
      <c r="K60" s="21">
        <v>2866</v>
      </c>
      <c r="L60" s="20" t="s">
        <v>25</v>
      </c>
      <c r="M60" s="19">
        <v>180</v>
      </c>
      <c r="N60" s="18" t="s">
        <v>28</v>
      </c>
      <c r="O60" s="18" t="s">
        <v>29</v>
      </c>
      <c r="P60" s="18" t="s">
        <v>15</v>
      </c>
    </row>
    <row r="61" spans="1:16" x14ac:dyDescent="0.25">
      <c r="A61" s="26" t="str">
        <f t="shared" si="0"/>
        <v>Conventional Steam Coal.BIT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1">
        <v>2020</v>
      </c>
      <c r="E61" s="21">
        <v>5</v>
      </c>
      <c r="F61" s="21">
        <v>6526</v>
      </c>
      <c r="G61" s="18" t="s">
        <v>988</v>
      </c>
      <c r="H61" s="18" t="s">
        <v>974</v>
      </c>
      <c r="I61" s="18" t="s">
        <v>987</v>
      </c>
      <c r="J61" s="18" t="s">
        <v>58</v>
      </c>
      <c r="K61" s="21">
        <v>2866</v>
      </c>
      <c r="L61" s="20" t="s">
        <v>21</v>
      </c>
      <c r="M61" s="19">
        <v>180</v>
      </c>
      <c r="N61" s="18" t="s">
        <v>28</v>
      </c>
      <c r="O61" s="18" t="s">
        <v>29</v>
      </c>
      <c r="P61" s="18" t="s">
        <v>15</v>
      </c>
    </row>
    <row r="62" spans="1:16" x14ac:dyDescent="0.25">
      <c r="A62" s="26" t="str">
        <f t="shared" si="0"/>
        <v>Conventional Steam Coal.BIT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1">
        <v>2020</v>
      </c>
      <c r="E62" s="21">
        <v>5</v>
      </c>
      <c r="F62" s="21">
        <v>6526</v>
      </c>
      <c r="G62" s="18" t="s">
        <v>988</v>
      </c>
      <c r="H62" s="18" t="s">
        <v>974</v>
      </c>
      <c r="I62" s="18" t="s">
        <v>987</v>
      </c>
      <c r="J62" s="18" t="s">
        <v>58</v>
      </c>
      <c r="K62" s="21">
        <v>2866</v>
      </c>
      <c r="L62" s="20" t="s">
        <v>46</v>
      </c>
      <c r="M62" s="19">
        <v>180</v>
      </c>
      <c r="N62" s="18" t="s">
        <v>28</v>
      </c>
      <c r="O62" s="18" t="s">
        <v>29</v>
      </c>
      <c r="P62" s="18" t="s">
        <v>15</v>
      </c>
    </row>
    <row r="63" spans="1:16" x14ac:dyDescent="0.25">
      <c r="A63" s="26" t="str">
        <f t="shared" si="0"/>
        <v>Natural Gas Fired Combustion Turbine.NG</v>
      </c>
      <c r="B63" s="26" t="str">
        <f>INDEX(Crosswalk!$B$2:$B$47,MATCH(A63,Crosswalk!$A$2:$A$47,0))</f>
        <v>natural gas peaker</v>
      </c>
      <c r="C63" s="26" t="str">
        <f>IF(AND(Crosswalk!$F$2=FALSE,H63="Industrial"),"FALSE",IF(AND(Crosswalk!$F$2=FALSE,H63="Commercial"),"FALSE","TRUE"))</f>
        <v>FALSE</v>
      </c>
      <c r="D63" s="21">
        <v>2020</v>
      </c>
      <c r="E63" s="21">
        <v>5</v>
      </c>
      <c r="F63" s="21">
        <v>15174</v>
      </c>
      <c r="G63" s="18" t="s">
        <v>986</v>
      </c>
      <c r="H63" s="18" t="s">
        <v>985</v>
      </c>
      <c r="I63" s="18" t="s">
        <v>984</v>
      </c>
      <c r="J63" s="18" t="s">
        <v>35</v>
      </c>
      <c r="K63" s="21">
        <v>50623</v>
      </c>
      <c r="L63" s="20" t="s">
        <v>116</v>
      </c>
      <c r="M63" s="19">
        <v>3</v>
      </c>
      <c r="N63" s="18" t="s">
        <v>60</v>
      </c>
      <c r="O63" s="18" t="s">
        <v>19</v>
      </c>
      <c r="P63" s="18" t="s">
        <v>61</v>
      </c>
    </row>
    <row r="64" spans="1:16" x14ac:dyDescent="0.25">
      <c r="A64" s="26" t="str">
        <f t="shared" si="0"/>
        <v>Natural Gas Fired Combustion Turbine.NG</v>
      </c>
      <c r="B64" s="26" t="str">
        <f>INDEX(Crosswalk!$B$2:$B$47,MATCH(A64,Crosswalk!$A$2:$A$47,0))</f>
        <v>natural gas peaker</v>
      </c>
      <c r="C64" s="26" t="str">
        <f>IF(AND(Crosswalk!$F$2=FALSE,H64="Industrial"),"FALSE",IF(AND(Crosswalk!$F$2=FALSE,H64="Commercial"),"FALSE","TRUE"))</f>
        <v>FALSE</v>
      </c>
      <c r="D64" s="21">
        <v>2020</v>
      </c>
      <c r="E64" s="21">
        <v>5</v>
      </c>
      <c r="F64" s="21">
        <v>15174</v>
      </c>
      <c r="G64" s="18" t="s">
        <v>986</v>
      </c>
      <c r="H64" s="18" t="s">
        <v>985</v>
      </c>
      <c r="I64" s="18" t="s">
        <v>984</v>
      </c>
      <c r="J64" s="18" t="s">
        <v>35</v>
      </c>
      <c r="K64" s="21">
        <v>50623</v>
      </c>
      <c r="L64" s="20" t="s">
        <v>152</v>
      </c>
      <c r="M64" s="19">
        <v>3</v>
      </c>
      <c r="N64" s="18" t="s">
        <v>60</v>
      </c>
      <c r="O64" s="18" t="s">
        <v>19</v>
      </c>
      <c r="P64" s="18" t="s">
        <v>61</v>
      </c>
    </row>
    <row r="65" spans="1:16" x14ac:dyDescent="0.25">
      <c r="A65" s="26" t="str">
        <f t="shared" si="0"/>
        <v>Natural Gas Fired Combustion Turbine.NG</v>
      </c>
      <c r="B65" s="26" t="str">
        <f>INDEX(Crosswalk!$B$2:$B$47,MATCH(A65,Crosswalk!$A$2:$A$47,0))</f>
        <v>natural gas peaker</v>
      </c>
      <c r="C65" s="26" t="str">
        <f>IF(AND(Crosswalk!$F$2=FALSE,H65="Industrial"),"FALSE",IF(AND(Crosswalk!$F$2=FALSE,H65="Commercial"),"FALSE","TRUE"))</f>
        <v>FALSE</v>
      </c>
      <c r="D65" s="21">
        <v>2020</v>
      </c>
      <c r="E65" s="21">
        <v>5</v>
      </c>
      <c r="F65" s="21">
        <v>15174</v>
      </c>
      <c r="G65" s="18" t="s">
        <v>986</v>
      </c>
      <c r="H65" s="18" t="s">
        <v>985</v>
      </c>
      <c r="I65" s="18" t="s">
        <v>984</v>
      </c>
      <c r="J65" s="18" t="s">
        <v>35</v>
      </c>
      <c r="K65" s="21">
        <v>50623</v>
      </c>
      <c r="L65" s="20" t="s">
        <v>153</v>
      </c>
      <c r="M65" s="19">
        <v>3</v>
      </c>
      <c r="N65" s="18" t="s">
        <v>60</v>
      </c>
      <c r="O65" s="18" t="s">
        <v>19</v>
      </c>
      <c r="P65" s="18" t="s">
        <v>61</v>
      </c>
    </row>
    <row r="66" spans="1:16" x14ac:dyDescent="0.25">
      <c r="A66" s="26" t="str">
        <f t="shared" si="0"/>
        <v>Natural Gas Fired Combustion Turbine.NG</v>
      </c>
      <c r="B66" s="26" t="str">
        <f>INDEX(Crosswalk!$B$2:$B$47,MATCH(A66,Crosswalk!$A$2:$A$47,0))</f>
        <v>natural gas peaker</v>
      </c>
      <c r="C66" s="26" t="str">
        <f>IF(AND(Crosswalk!$F$2=FALSE,H66="Industrial"),"FALSE",IF(AND(Crosswalk!$F$2=FALSE,H66="Commercial"),"FALSE","TRUE"))</f>
        <v>FALSE</v>
      </c>
      <c r="D66" s="21">
        <v>2020</v>
      </c>
      <c r="E66" s="21">
        <v>5</v>
      </c>
      <c r="F66" s="21">
        <v>15174</v>
      </c>
      <c r="G66" s="18" t="s">
        <v>986</v>
      </c>
      <c r="H66" s="18" t="s">
        <v>985</v>
      </c>
      <c r="I66" s="18" t="s">
        <v>984</v>
      </c>
      <c r="J66" s="18" t="s">
        <v>35</v>
      </c>
      <c r="K66" s="21">
        <v>50623</v>
      </c>
      <c r="L66" s="20" t="s">
        <v>197</v>
      </c>
      <c r="M66" s="19">
        <v>3</v>
      </c>
      <c r="N66" s="18" t="s">
        <v>60</v>
      </c>
      <c r="O66" s="18" t="s">
        <v>19</v>
      </c>
      <c r="P66" s="18" t="s">
        <v>61</v>
      </c>
    </row>
    <row r="67" spans="1:16" x14ac:dyDescent="0.25">
      <c r="A67" s="26" t="str">
        <f t="shared" si="0"/>
        <v>Conventional Steam Coal.WC</v>
      </c>
      <c r="B67" s="26" t="str">
        <f>INDEX(Crosswalk!$B$2:$B$47,MATCH(A67,Crosswalk!$A$2:$A$47,0))</f>
        <v>hard coal</v>
      </c>
      <c r="C67" s="26" t="str">
        <f>IF(AND(Crosswalk!$F$2=FALSE,H67="Industrial"),"FALSE",IF(AND(Crosswalk!$F$2=FALSE,H67="Commercial"),"FALSE","TRUE"))</f>
        <v>TRUE</v>
      </c>
      <c r="D67" s="21">
        <v>2020</v>
      </c>
      <c r="E67" s="21">
        <v>5</v>
      </c>
      <c r="F67" s="21">
        <v>9379</v>
      </c>
      <c r="G67" s="18" t="s">
        <v>691</v>
      </c>
      <c r="H67" s="18" t="s">
        <v>974</v>
      </c>
      <c r="I67" s="18" t="s">
        <v>690</v>
      </c>
      <c r="J67" s="18" t="s">
        <v>67</v>
      </c>
      <c r="K67" s="21">
        <v>10143</v>
      </c>
      <c r="L67" s="20" t="s">
        <v>689</v>
      </c>
      <c r="M67" s="19">
        <v>110</v>
      </c>
      <c r="N67" s="18" t="s">
        <v>28</v>
      </c>
      <c r="O67" s="18" t="s">
        <v>96</v>
      </c>
      <c r="P67" s="18" t="s">
        <v>15</v>
      </c>
    </row>
    <row r="68" spans="1:16" x14ac:dyDescent="0.25">
      <c r="A68" s="26" t="str">
        <f t="shared" ref="A68:A119" si="1">CONCATENATE(N68,".",O68)</f>
        <v>Landfill Gas.LFG</v>
      </c>
      <c r="B68" s="26" t="str">
        <f>INDEX(Crosswalk!$B$2:$B$47,MATCH(A68,Crosswalk!$A$2:$A$47,0))</f>
        <v>natural gas peaker</v>
      </c>
      <c r="C68" s="26" t="str">
        <f>IF(AND(Crosswalk!$F$2=FALSE,H68="Industrial"),"FALSE",IF(AND(Crosswalk!$F$2=FALSE,H68="Commercial"),"FALSE","TRUE"))</f>
        <v>TRUE</v>
      </c>
      <c r="D68" s="21">
        <v>2020</v>
      </c>
      <c r="E68" s="21">
        <v>5</v>
      </c>
      <c r="F68" s="21">
        <v>57172</v>
      </c>
      <c r="G68" s="18" t="s">
        <v>983</v>
      </c>
      <c r="H68" s="18" t="s">
        <v>974</v>
      </c>
      <c r="I68" s="18" t="s">
        <v>983</v>
      </c>
      <c r="J68" s="18" t="s">
        <v>78</v>
      </c>
      <c r="K68" s="21">
        <v>57843</v>
      </c>
      <c r="L68" s="20" t="s">
        <v>17</v>
      </c>
      <c r="M68" s="19">
        <v>1.8</v>
      </c>
      <c r="N68" s="18" t="s">
        <v>56</v>
      </c>
      <c r="O68" s="18" t="s">
        <v>57</v>
      </c>
      <c r="P68" s="18" t="s">
        <v>20</v>
      </c>
    </row>
    <row r="69" spans="1:16" x14ac:dyDescent="0.25">
      <c r="A69" s="26" t="str">
        <f t="shared" si="1"/>
        <v>Landfill Gas.LFG</v>
      </c>
      <c r="B69" s="26" t="str">
        <f>INDEX(Crosswalk!$B$2:$B$47,MATCH(A69,Crosswalk!$A$2:$A$47,0))</f>
        <v>natural gas peaker</v>
      </c>
      <c r="C69" s="26" t="str">
        <f>IF(AND(Crosswalk!$F$2=FALSE,H69="Industrial"),"FALSE",IF(AND(Crosswalk!$F$2=FALSE,H69="Commercial"),"FALSE","TRUE"))</f>
        <v>TRUE</v>
      </c>
      <c r="D69" s="21">
        <v>2020</v>
      </c>
      <c r="E69" s="21">
        <v>5</v>
      </c>
      <c r="F69" s="21">
        <v>57174</v>
      </c>
      <c r="G69" s="18" t="s">
        <v>982</v>
      </c>
      <c r="H69" s="18" t="s">
        <v>974</v>
      </c>
      <c r="I69" s="18" t="s">
        <v>982</v>
      </c>
      <c r="J69" s="18" t="s">
        <v>78</v>
      </c>
      <c r="K69" s="21">
        <v>57846</v>
      </c>
      <c r="L69" s="20" t="s">
        <v>110</v>
      </c>
      <c r="M69" s="19">
        <v>1.5</v>
      </c>
      <c r="N69" s="18" t="s">
        <v>56</v>
      </c>
      <c r="O69" s="18" t="s">
        <v>57</v>
      </c>
      <c r="P69" s="18" t="s">
        <v>20</v>
      </c>
    </row>
    <row r="70" spans="1:16" x14ac:dyDescent="0.25">
      <c r="A70" s="26" t="str">
        <f t="shared" si="1"/>
        <v>Landfill Gas.LFG</v>
      </c>
      <c r="B70" s="26" t="str">
        <f>INDEX(Crosswalk!$B$2:$B$47,MATCH(A70,Crosswalk!$A$2:$A$47,0))</f>
        <v>natural gas peaker</v>
      </c>
      <c r="C70" s="26" t="str">
        <f>IF(AND(Crosswalk!$F$2=FALSE,H70="Industrial"),"FALSE",IF(AND(Crosswalk!$F$2=FALSE,H70="Commercial"),"FALSE","TRUE"))</f>
        <v>TRUE</v>
      </c>
      <c r="D70" s="21">
        <v>2020</v>
      </c>
      <c r="E70" s="21">
        <v>5</v>
      </c>
      <c r="F70" s="21">
        <v>57174</v>
      </c>
      <c r="G70" s="18" t="s">
        <v>982</v>
      </c>
      <c r="H70" s="18" t="s">
        <v>974</v>
      </c>
      <c r="I70" s="18" t="s">
        <v>982</v>
      </c>
      <c r="J70" s="18" t="s">
        <v>78</v>
      </c>
      <c r="K70" s="21">
        <v>57846</v>
      </c>
      <c r="L70" s="20" t="s">
        <v>107</v>
      </c>
      <c r="M70" s="19">
        <v>1.5</v>
      </c>
      <c r="N70" s="18" t="s">
        <v>56</v>
      </c>
      <c r="O70" s="18" t="s">
        <v>57</v>
      </c>
      <c r="P70" s="18" t="s">
        <v>20</v>
      </c>
    </row>
    <row r="71" spans="1:16" x14ac:dyDescent="0.25">
      <c r="A71" s="26" t="str">
        <f t="shared" si="1"/>
        <v>Natural Gas Steam Turbine.NG</v>
      </c>
      <c r="B71" s="26" t="str">
        <f>INDEX(Crosswalk!$B$2:$B$47,MATCH(A71,Crosswalk!$A$2:$A$47,0))</f>
        <v>natural gas steam turbine</v>
      </c>
      <c r="C71" s="26" t="str">
        <f>IF(AND(Crosswalk!$F$2=FALSE,H71="Industrial"),"FALSE",IF(AND(Crosswalk!$F$2=FALSE,H71="Commercial"),"FALSE","TRUE"))</f>
        <v>TRUE</v>
      </c>
      <c r="D71" s="21">
        <v>2020</v>
      </c>
      <c r="E71" s="21">
        <v>5</v>
      </c>
      <c r="F71" s="21">
        <v>17698</v>
      </c>
      <c r="G71" s="18" t="s">
        <v>206</v>
      </c>
      <c r="H71" s="18" t="s">
        <v>11</v>
      </c>
      <c r="I71" s="18" t="s">
        <v>208</v>
      </c>
      <c r="J71" s="18" t="s">
        <v>16</v>
      </c>
      <c r="K71" s="21">
        <v>3476</v>
      </c>
      <c r="L71" s="20" t="s">
        <v>25</v>
      </c>
      <c r="M71" s="19">
        <v>31</v>
      </c>
      <c r="N71" s="18" t="s">
        <v>263</v>
      </c>
      <c r="O71" s="18" t="s">
        <v>19</v>
      </c>
      <c r="P71" s="18" t="s">
        <v>15</v>
      </c>
    </row>
    <row r="72" spans="1:16" x14ac:dyDescent="0.25">
      <c r="A72" s="26" t="str">
        <f t="shared" si="1"/>
        <v>Natural Gas Steam Turbine.NG</v>
      </c>
      <c r="B72" s="26" t="str">
        <f>INDEX(Crosswalk!$B$2:$B$47,MATCH(A72,Crosswalk!$A$2:$A$47,0))</f>
        <v>natural gas steam turbine</v>
      </c>
      <c r="C72" s="26" t="str">
        <f>IF(AND(Crosswalk!$F$2=FALSE,H72="Industrial"),"FALSE",IF(AND(Crosswalk!$F$2=FALSE,H72="Commercial"),"FALSE","TRUE"))</f>
        <v>TRUE</v>
      </c>
      <c r="D72" s="21">
        <v>2020</v>
      </c>
      <c r="E72" s="21">
        <v>5</v>
      </c>
      <c r="F72" s="21">
        <v>17698</v>
      </c>
      <c r="G72" s="18" t="s">
        <v>206</v>
      </c>
      <c r="H72" s="18" t="s">
        <v>11</v>
      </c>
      <c r="I72" s="18" t="s">
        <v>208</v>
      </c>
      <c r="J72" s="18" t="s">
        <v>16</v>
      </c>
      <c r="K72" s="21">
        <v>3476</v>
      </c>
      <c r="L72" s="20" t="s">
        <v>21</v>
      </c>
      <c r="M72" s="19">
        <v>25</v>
      </c>
      <c r="N72" s="18" t="s">
        <v>263</v>
      </c>
      <c r="O72" s="18" t="s">
        <v>19</v>
      </c>
      <c r="P72" s="18" t="s">
        <v>15</v>
      </c>
    </row>
    <row r="73" spans="1:16" x14ac:dyDescent="0.25">
      <c r="A73" s="26" t="str">
        <f t="shared" si="1"/>
        <v>Natural Gas Steam Turbine.NG</v>
      </c>
      <c r="B73" s="26" t="str">
        <f>INDEX(Crosswalk!$B$2:$B$47,MATCH(A73,Crosswalk!$A$2:$A$47,0))</f>
        <v>natural gas steam turbine</v>
      </c>
      <c r="C73" s="26" t="str">
        <f>IF(AND(Crosswalk!$F$2=FALSE,H73="Industrial"),"FALSE",IF(AND(Crosswalk!$F$2=FALSE,H73="Commercial"),"FALSE","TRUE"))</f>
        <v>TRUE</v>
      </c>
      <c r="D73" s="21">
        <v>2020</v>
      </c>
      <c r="E73" s="21">
        <v>5</v>
      </c>
      <c r="F73" s="21">
        <v>17698</v>
      </c>
      <c r="G73" s="18" t="s">
        <v>206</v>
      </c>
      <c r="H73" s="18" t="s">
        <v>11</v>
      </c>
      <c r="I73" s="18" t="s">
        <v>207</v>
      </c>
      <c r="J73" s="18" t="s">
        <v>87</v>
      </c>
      <c r="K73" s="21">
        <v>1417</v>
      </c>
      <c r="L73" s="20" t="s">
        <v>25</v>
      </c>
      <c r="M73" s="19">
        <v>26</v>
      </c>
      <c r="N73" s="18" t="s">
        <v>263</v>
      </c>
      <c r="O73" s="18" t="s">
        <v>19</v>
      </c>
      <c r="P73" s="18" t="s">
        <v>15</v>
      </c>
    </row>
    <row r="74" spans="1:16" x14ac:dyDescent="0.25">
      <c r="A74" s="26" t="str">
        <f t="shared" si="1"/>
        <v>Natural Gas Steam Turbine.NG</v>
      </c>
      <c r="B74" s="26" t="str">
        <f>INDEX(Crosswalk!$B$2:$B$47,MATCH(A74,Crosswalk!$A$2:$A$47,0))</f>
        <v>natural gas steam turbine</v>
      </c>
      <c r="C74" s="26" t="str">
        <f>IF(AND(Crosswalk!$F$2=FALSE,H74="Industrial"),"FALSE",IF(AND(Crosswalk!$F$2=FALSE,H74="Commercial"),"FALSE","TRUE"))</f>
        <v>TRUE</v>
      </c>
      <c r="D74" s="21">
        <v>2020</v>
      </c>
      <c r="E74" s="21">
        <v>5</v>
      </c>
      <c r="F74" s="21">
        <v>17698</v>
      </c>
      <c r="G74" s="18" t="s">
        <v>206</v>
      </c>
      <c r="H74" s="18" t="s">
        <v>11</v>
      </c>
      <c r="I74" s="18" t="s">
        <v>209</v>
      </c>
      <c r="J74" s="18" t="s">
        <v>16</v>
      </c>
      <c r="K74" s="21">
        <v>3477</v>
      </c>
      <c r="L74" s="20" t="s">
        <v>24</v>
      </c>
      <c r="M74" s="19">
        <v>50</v>
      </c>
      <c r="N74" s="18" t="s">
        <v>263</v>
      </c>
      <c r="O74" s="18" t="s">
        <v>19</v>
      </c>
      <c r="P74" s="18" t="s">
        <v>15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2020</v>
      </c>
      <c r="E75" s="21">
        <v>5</v>
      </c>
      <c r="F75" s="21">
        <v>17897</v>
      </c>
      <c r="G75" s="18" t="s">
        <v>212</v>
      </c>
      <c r="H75" s="18" t="s">
        <v>981</v>
      </c>
      <c r="I75" s="18" t="s">
        <v>213</v>
      </c>
      <c r="J75" s="18" t="s">
        <v>88</v>
      </c>
      <c r="K75" s="21">
        <v>54262</v>
      </c>
      <c r="L75" s="20" t="s">
        <v>31</v>
      </c>
      <c r="M75" s="19">
        <v>2.7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Conventional Steam Coal.BIT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2020</v>
      </c>
      <c r="E76" s="21">
        <v>6</v>
      </c>
      <c r="F76" s="21">
        <v>58620</v>
      </c>
      <c r="G76" s="18" t="s">
        <v>295</v>
      </c>
      <c r="H76" s="18" t="s">
        <v>974</v>
      </c>
      <c r="I76" s="18" t="s">
        <v>193</v>
      </c>
      <c r="J76" s="18" t="s">
        <v>58</v>
      </c>
      <c r="K76" s="21">
        <v>2840</v>
      </c>
      <c r="L76" s="20" t="s">
        <v>46</v>
      </c>
      <c r="M76" s="19">
        <v>780</v>
      </c>
      <c r="N76" s="18" t="s">
        <v>28</v>
      </c>
      <c r="O76" s="18" t="s">
        <v>29</v>
      </c>
      <c r="P76" s="18" t="s">
        <v>15</v>
      </c>
    </row>
    <row r="77" spans="1:16" x14ac:dyDescent="0.25">
      <c r="A77" s="26" t="str">
        <f t="shared" si="1"/>
        <v>Landfill Gas.LFG</v>
      </c>
      <c r="B77" s="26" t="str">
        <f>INDEX(Crosswalk!$B$2:$B$47,MATCH(A77,Crosswalk!$A$2:$A$47,0))</f>
        <v>natural gas peaker</v>
      </c>
      <c r="C77" s="26" t="str">
        <f>IF(AND(Crosswalk!$F$2=FALSE,H77="Industrial"),"FALSE",IF(AND(Crosswalk!$F$2=FALSE,H77="Commercial"),"FALSE","TRUE"))</f>
        <v>TRUE</v>
      </c>
      <c r="D77" s="21">
        <v>2020</v>
      </c>
      <c r="E77" s="21">
        <v>6</v>
      </c>
      <c r="F77" s="21">
        <v>61351</v>
      </c>
      <c r="G77" s="18" t="s">
        <v>303</v>
      </c>
      <c r="H77" s="18" t="s">
        <v>974</v>
      </c>
      <c r="I77" s="18" t="s">
        <v>304</v>
      </c>
      <c r="J77" s="18" t="s">
        <v>67</v>
      </c>
      <c r="K77" s="21">
        <v>54934</v>
      </c>
      <c r="L77" s="20" t="s">
        <v>172</v>
      </c>
      <c r="M77" s="19">
        <v>0.7</v>
      </c>
      <c r="N77" s="18" t="s">
        <v>56</v>
      </c>
      <c r="O77" s="18" t="s">
        <v>57</v>
      </c>
      <c r="P77" s="18" t="s">
        <v>20</v>
      </c>
    </row>
    <row r="78" spans="1:16" x14ac:dyDescent="0.25">
      <c r="A78" s="26" t="str">
        <f t="shared" si="1"/>
        <v>Landfill Gas.LFG</v>
      </c>
      <c r="B78" s="26" t="str">
        <f>INDEX(Crosswalk!$B$2:$B$47,MATCH(A78,Crosswalk!$A$2:$A$47,0))</f>
        <v>natural gas peaker</v>
      </c>
      <c r="C78" s="26" t="str">
        <f>IF(AND(Crosswalk!$F$2=FALSE,H78="Industrial"),"FALSE",IF(AND(Crosswalk!$F$2=FALSE,H78="Commercial"),"FALSE","TRUE"))</f>
        <v>TRUE</v>
      </c>
      <c r="D78" s="21">
        <v>2020</v>
      </c>
      <c r="E78" s="21">
        <v>6</v>
      </c>
      <c r="F78" s="21">
        <v>61351</v>
      </c>
      <c r="G78" s="18" t="s">
        <v>303</v>
      </c>
      <c r="H78" s="18" t="s">
        <v>974</v>
      </c>
      <c r="I78" s="18" t="s">
        <v>304</v>
      </c>
      <c r="J78" s="18" t="s">
        <v>67</v>
      </c>
      <c r="K78" s="21">
        <v>54934</v>
      </c>
      <c r="L78" s="20" t="s">
        <v>173</v>
      </c>
      <c r="M78" s="19">
        <v>0.7</v>
      </c>
      <c r="N78" s="18" t="s">
        <v>56</v>
      </c>
      <c r="O78" s="18" t="s">
        <v>57</v>
      </c>
      <c r="P78" s="18" t="s">
        <v>20</v>
      </c>
    </row>
    <row r="79" spans="1:16" x14ac:dyDescent="0.25">
      <c r="A79" s="26" t="str">
        <f t="shared" si="1"/>
        <v>Landfill Gas.LFG</v>
      </c>
      <c r="B79" s="26" t="str">
        <f>INDEX(Crosswalk!$B$2:$B$47,MATCH(A79,Crosswalk!$A$2:$A$47,0))</f>
        <v>natural gas peaker</v>
      </c>
      <c r="C79" s="26" t="str">
        <f>IF(AND(Crosswalk!$F$2=FALSE,H79="Industrial"),"FALSE",IF(AND(Crosswalk!$F$2=FALSE,H79="Commercial"),"FALSE","TRUE"))</f>
        <v>TRUE</v>
      </c>
      <c r="D79" s="21">
        <v>2020</v>
      </c>
      <c r="E79" s="21">
        <v>6</v>
      </c>
      <c r="F79" s="21">
        <v>61351</v>
      </c>
      <c r="G79" s="18" t="s">
        <v>303</v>
      </c>
      <c r="H79" s="18" t="s">
        <v>974</v>
      </c>
      <c r="I79" s="18" t="s">
        <v>304</v>
      </c>
      <c r="J79" s="18" t="s">
        <v>67</v>
      </c>
      <c r="K79" s="21">
        <v>54934</v>
      </c>
      <c r="L79" s="20" t="s">
        <v>176</v>
      </c>
      <c r="M79" s="19">
        <v>0.7</v>
      </c>
      <c r="N79" s="18" t="s">
        <v>56</v>
      </c>
      <c r="O79" s="18" t="s">
        <v>57</v>
      </c>
      <c r="P79" s="18" t="s">
        <v>20</v>
      </c>
    </row>
    <row r="80" spans="1:16" x14ac:dyDescent="0.25">
      <c r="A80" s="26" t="str">
        <f t="shared" si="1"/>
        <v>Landfill Gas.LFG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2020</v>
      </c>
      <c r="E80" s="21">
        <v>6</v>
      </c>
      <c r="F80" s="21">
        <v>61351</v>
      </c>
      <c r="G80" s="18" t="s">
        <v>303</v>
      </c>
      <c r="H80" s="18" t="s">
        <v>974</v>
      </c>
      <c r="I80" s="18" t="s">
        <v>304</v>
      </c>
      <c r="J80" s="18" t="s">
        <v>67</v>
      </c>
      <c r="K80" s="21">
        <v>54934</v>
      </c>
      <c r="L80" s="20" t="s">
        <v>177</v>
      </c>
      <c r="M80" s="19">
        <v>0.7</v>
      </c>
      <c r="N80" s="18" t="s">
        <v>56</v>
      </c>
      <c r="O80" s="18" t="s">
        <v>57</v>
      </c>
      <c r="P80" s="18" t="s">
        <v>20</v>
      </c>
    </row>
    <row r="81" spans="1:16" x14ac:dyDescent="0.25">
      <c r="A81" s="26" t="str">
        <f t="shared" si="1"/>
        <v>Landfill Gas.LFG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2020</v>
      </c>
      <c r="E81" s="21">
        <v>6</v>
      </c>
      <c r="F81" s="21">
        <v>61351</v>
      </c>
      <c r="G81" s="18" t="s">
        <v>303</v>
      </c>
      <c r="H81" s="18" t="s">
        <v>974</v>
      </c>
      <c r="I81" s="18" t="s">
        <v>304</v>
      </c>
      <c r="J81" s="18" t="s">
        <v>67</v>
      </c>
      <c r="K81" s="21">
        <v>54934</v>
      </c>
      <c r="L81" s="20" t="s">
        <v>155</v>
      </c>
      <c r="M81" s="19">
        <v>0.7</v>
      </c>
      <c r="N81" s="18" t="s">
        <v>56</v>
      </c>
      <c r="O81" s="18" t="s">
        <v>57</v>
      </c>
      <c r="P81" s="18" t="s">
        <v>20</v>
      </c>
    </row>
    <row r="82" spans="1:16" x14ac:dyDescent="0.25">
      <c r="A82" s="26" t="str">
        <f t="shared" si="1"/>
        <v>Landfill Gas.LFG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2020</v>
      </c>
      <c r="E82" s="21">
        <v>6</v>
      </c>
      <c r="F82" s="21">
        <v>61351</v>
      </c>
      <c r="G82" s="18" t="s">
        <v>303</v>
      </c>
      <c r="H82" s="18" t="s">
        <v>974</v>
      </c>
      <c r="I82" s="18" t="s">
        <v>304</v>
      </c>
      <c r="J82" s="18" t="s">
        <v>67</v>
      </c>
      <c r="K82" s="21">
        <v>54934</v>
      </c>
      <c r="L82" s="20" t="s">
        <v>156</v>
      </c>
      <c r="M82" s="19">
        <v>0.7</v>
      </c>
      <c r="N82" s="18" t="s">
        <v>56</v>
      </c>
      <c r="O82" s="18" t="s">
        <v>57</v>
      </c>
      <c r="P82" s="18" t="s">
        <v>20</v>
      </c>
    </row>
    <row r="83" spans="1:16" x14ac:dyDescent="0.25">
      <c r="A83" s="26" t="str">
        <f t="shared" si="1"/>
        <v>Landfill Gas.LFG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2020</v>
      </c>
      <c r="E83" s="21">
        <v>6</v>
      </c>
      <c r="F83" s="21">
        <v>61351</v>
      </c>
      <c r="G83" s="18" t="s">
        <v>303</v>
      </c>
      <c r="H83" s="18" t="s">
        <v>974</v>
      </c>
      <c r="I83" s="18" t="s">
        <v>304</v>
      </c>
      <c r="J83" s="18" t="s">
        <v>67</v>
      </c>
      <c r="K83" s="21">
        <v>54934</v>
      </c>
      <c r="L83" s="20" t="s">
        <v>178</v>
      </c>
      <c r="M83" s="19">
        <v>0.7</v>
      </c>
      <c r="N83" s="18" t="s">
        <v>56</v>
      </c>
      <c r="O83" s="18" t="s">
        <v>57</v>
      </c>
      <c r="P83" s="18" t="s">
        <v>20</v>
      </c>
    </row>
    <row r="84" spans="1:16" x14ac:dyDescent="0.25">
      <c r="A84" s="26" t="str">
        <f t="shared" si="1"/>
        <v>Natural Gas Internal Combustion Engine.NG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2020</v>
      </c>
      <c r="E84" s="21">
        <v>6</v>
      </c>
      <c r="F84" s="21">
        <v>7483</v>
      </c>
      <c r="G84" s="18" t="s">
        <v>979</v>
      </c>
      <c r="H84" s="18" t="s">
        <v>11</v>
      </c>
      <c r="I84" s="18" t="s">
        <v>980</v>
      </c>
      <c r="J84" s="18" t="s">
        <v>85</v>
      </c>
      <c r="K84" s="21">
        <v>1826</v>
      </c>
      <c r="L84" s="20" t="s">
        <v>24</v>
      </c>
      <c r="M84" s="19">
        <v>8.4</v>
      </c>
      <c r="N84" s="18" t="s">
        <v>264</v>
      </c>
      <c r="O84" s="18" t="s">
        <v>19</v>
      </c>
      <c r="P84" s="18" t="s">
        <v>20</v>
      </c>
    </row>
    <row r="85" spans="1:16" x14ac:dyDescent="0.25">
      <c r="A85" s="26" t="str">
        <f t="shared" si="1"/>
        <v>Conventional Steam Coal.BIT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2020</v>
      </c>
      <c r="E85" s="21">
        <v>6</v>
      </c>
      <c r="F85" s="21">
        <v>7483</v>
      </c>
      <c r="G85" s="18" t="s">
        <v>979</v>
      </c>
      <c r="H85" s="18" t="s">
        <v>11</v>
      </c>
      <c r="I85" s="18" t="s">
        <v>978</v>
      </c>
      <c r="J85" s="18" t="s">
        <v>85</v>
      </c>
      <c r="K85" s="21">
        <v>1825</v>
      </c>
      <c r="L85" s="20" t="s">
        <v>21</v>
      </c>
      <c r="M85" s="19">
        <v>69.099999999999994</v>
      </c>
      <c r="N85" s="18" t="s">
        <v>28</v>
      </c>
      <c r="O85" s="18" t="s">
        <v>29</v>
      </c>
      <c r="P85" s="18" t="s">
        <v>15</v>
      </c>
    </row>
    <row r="86" spans="1:16" x14ac:dyDescent="0.25">
      <c r="A86" s="26" t="str">
        <f t="shared" si="1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1">
        <v>2020</v>
      </c>
      <c r="E86" s="21">
        <v>6</v>
      </c>
      <c r="F86" s="21">
        <v>4161</v>
      </c>
      <c r="G86" s="18" t="s">
        <v>149</v>
      </c>
      <c r="H86" s="18" t="s">
        <v>974</v>
      </c>
      <c r="I86" s="18" t="s">
        <v>150</v>
      </c>
      <c r="J86" s="18" t="s">
        <v>83</v>
      </c>
      <c r="K86" s="21">
        <v>1555</v>
      </c>
      <c r="L86" s="20" t="s">
        <v>59</v>
      </c>
      <c r="M86" s="19">
        <v>14</v>
      </c>
      <c r="N86" s="18" t="s">
        <v>60</v>
      </c>
      <c r="O86" s="18" t="s">
        <v>19</v>
      </c>
      <c r="P86" s="18" t="s">
        <v>61</v>
      </c>
    </row>
    <row r="87" spans="1:16" x14ac:dyDescent="0.25">
      <c r="A87" s="26" t="str">
        <f t="shared" si="1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1">
        <v>2020</v>
      </c>
      <c r="E87" s="21">
        <v>6</v>
      </c>
      <c r="F87" s="21">
        <v>4161</v>
      </c>
      <c r="G87" s="18" t="s">
        <v>149</v>
      </c>
      <c r="H87" s="18" t="s">
        <v>974</v>
      </c>
      <c r="I87" s="18" t="s">
        <v>150</v>
      </c>
      <c r="J87" s="18" t="s">
        <v>83</v>
      </c>
      <c r="K87" s="21">
        <v>1555</v>
      </c>
      <c r="L87" s="20" t="s">
        <v>97</v>
      </c>
      <c r="M87" s="19">
        <v>14</v>
      </c>
      <c r="N87" s="18" t="s">
        <v>60</v>
      </c>
      <c r="O87" s="18" t="s">
        <v>19</v>
      </c>
      <c r="P87" s="18" t="s">
        <v>61</v>
      </c>
    </row>
    <row r="88" spans="1:16" x14ac:dyDescent="0.25">
      <c r="A88" s="26" t="str">
        <f t="shared" si="1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1">
        <v>2020</v>
      </c>
      <c r="E88" s="21">
        <v>6</v>
      </c>
      <c r="F88" s="21">
        <v>4161</v>
      </c>
      <c r="G88" s="18" t="s">
        <v>149</v>
      </c>
      <c r="H88" s="18" t="s">
        <v>974</v>
      </c>
      <c r="I88" s="18" t="s">
        <v>150</v>
      </c>
      <c r="J88" s="18" t="s">
        <v>83</v>
      </c>
      <c r="K88" s="21">
        <v>1555</v>
      </c>
      <c r="L88" s="20" t="s">
        <v>98</v>
      </c>
      <c r="M88" s="19">
        <v>14</v>
      </c>
      <c r="N88" s="18" t="s">
        <v>60</v>
      </c>
      <c r="O88" s="18" t="s">
        <v>19</v>
      </c>
      <c r="P88" s="18" t="s">
        <v>61</v>
      </c>
    </row>
    <row r="89" spans="1:16" x14ac:dyDescent="0.25">
      <c r="A89" s="26" t="str">
        <f t="shared" si="1"/>
        <v>Natural Gas Fired Combustion Turbine.NG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TRUE</v>
      </c>
      <c r="D89" s="21">
        <v>2020</v>
      </c>
      <c r="E89" s="21">
        <v>6</v>
      </c>
      <c r="F89" s="21">
        <v>4161</v>
      </c>
      <c r="G89" s="18" t="s">
        <v>149</v>
      </c>
      <c r="H89" s="18" t="s">
        <v>974</v>
      </c>
      <c r="I89" s="18" t="s">
        <v>150</v>
      </c>
      <c r="J89" s="18" t="s">
        <v>83</v>
      </c>
      <c r="K89" s="21">
        <v>1555</v>
      </c>
      <c r="L89" s="20" t="s">
        <v>99</v>
      </c>
      <c r="M89" s="19">
        <v>14</v>
      </c>
      <c r="N89" s="18" t="s">
        <v>60</v>
      </c>
      <c r="O89" s="18" t="s">
        <v>19</v>
      </c>
      <c r="P89" s="18" t="s">
        <v>61</v>
      </c>
    </row>
    <row r="90" spans="1:16" x14ac:dyDescent="0.25">
      <c r="A90" s="26" t="str">
        <f t="shared" si="1"/>
        <v>Natural Gas Fired Combustion Turbine.NG</v>
      </c>
      <c r="B90" s="26" t="str">
        <f>INDEX(Crosswalk!$B$2:$B$47,MATCH(A90,Crosswalk!$A$2:$A$47,0))</f>
        <v>natural gas peaker</v>
      </c>
      <c r="C90" s="26" t="str">
        <f>IF(AND(Crosswalk!$F$2=FALSE,H90="Industrial"),"FALSE",IF(AND(Crosswalk!$F$2=FALSE,H90="Commercial"),"FALSE","TRUE"))</f>
        <v>TRUE</v>
      </c>
      <c r="D90" s="21">
        <v>2020</v>
      </c>
      <c r="E90" s="21">
        <v>6</v>
      </c>
      <c r="F90" s="21">
        <v>4161</v>
      </c>
      <c r="G90" s="18" t="s">
        <v>149</v>
      </c>
      <c r="H90" s="18" t="s">
        <v>974</v>
      </c>
      <c r="I90" s="18" t="s">
        <v>151</v>
      </c>
      <c r="J90" s="18" t="s">
        <v>83</v>
      </c>
      <c r="K90" s="21">
        <v>1560</v>
      </c>
      <c r="L90" s="20" t="s">
        <v>100</v>
      </c>
      <c r="M90" s="19">
        <v>115.8</v>
      </c>
      <c r="N90" s="18" t="s">
        <v>60</v>
      </c>
      <c r="O90" s="18" t="s">
        <v>19</v>
      </c>
      <c r="P90" s="18" t="s">
        <v>61</v>
      </c>
    </row>
    <row r="91" spans="1:16" x14ac:dyDescent="0.25">
      <c r="A91" s="26" t="str">
        <f t="shared" si="1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2020</v>
      </c>
      <c r="E91" s="21">
        <v>6</v>
      </c>
      <c r="F91" s="21">
        <v>6035</v>
      </c>
      <c r="G91" s="18" t="s">
        <v>164</v>
      </c>
      <c r="H91" s="18" t="s">
        <v>974</v>
      </c>
      <c r="I91" s="18" t="s">
        <v>165</v>
      </c>
      <c r="J91" s="18" t="s">
        <v>67</v>
      </c>
      <c r="K91" s="21">
        <v>7701</v>
      </c>
      <c r="L91" s="20" t="s">
        <v>125</v>
      </c>
      <c r="M91" s="19">
        <v>30</v>
      </c>
      <c r="N91" s="18" t="s">
        <v>56</v>
      </c>
      <c r="O91" s="18" t="s">
        <v>57</v>
      </c>
      <c r="P91" s="18" t="s">
        <v>15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2020</v>
      </c>
      <c r="E92" s="21">
        <v>6</v>
      </c>
      <c r="F92" s="21">
        <v>6035</v>
      </c>
      <c r="G92" s="18" t="s">
        <v>164</v>
      </c>
      <c r="H92" s="18" t="s">
        <v>974</v>
      </c>
      <c r="I92" s="18" t="s">
        <v>165</v>
      </c>
      <c r="J92" s="18" t="s">
        <v>67</v>
      </c>
      <c r="K92" s="21">
        <v>7701</v>
      </c>
      <c r="L92" s="20" t="s">
        <v>79</v>
      </c>
      <c r="M92" s="19">
        <v>30</v>
      </c>
      <c r="N92" s="18" t="s">
        <v>56</v>
      </c>
      <c r="O92" s="18" t="s">
        <v>57</v>
      </c>
      <c r="P92" s="18" t="s">
        <v>15</v>
      </c>
    </row>
    <row r="93" spans="1:16" x14ac:dyDescent="0.25">
      <c r="A93" s="26" t="str">
        <f t="shared" si="1"/>
        <v>Conventional Steam Coal.RC</v>
      </c>
      <c r="B93" s="26" t="str">
        <f>INDEX(Crosswalk!$B$2:$B$47,MATCH(A93,Crosswalk!$A$2:$A$47,0))</f>
        <v>hard coal</v>
      </c>
      <c r="C93" s="26" t="str">
        <f>IF(AND(Crosswalk!$F$2=FALSE,H93="Industrial"),"FALSE",IF(AND(Crosswalk!$F$2=FALSE,H93="Commercial"),"FALSE","TRUE"))</f>
        <v>TRUE</v>
      </c>
      <c r="D93" s="21">
        <v>2020</v>
      </c>
      <c r="E93" s="21">
        <v>6</v>
      </c>
      <c r="F93" s="21">
        <v>60422</v>
      </c>
      <c r="G93" s="18" t="s">
        <v>305</v>
      </c>
      <c r="H93" s="18" t="s">
        <v>974</v>
      </c>
      <c r="I93" s="18" t="s">
        <v>252</v>
      </c>
      <c r="J93" s="18" t="s">
        <v>83</v>
      </c>
      <c r="K93" s="21">
        <v>1554</v>
      </c>
      <c r="L93" s="20" t="s">
        <v>25</v>
      </c>
      <c r="M93" s="19">
        <v>118</v>
      </c>
      <c r="N93" s="18" t="s">
        <v>28</v>
      </c>
      <c r="O93" s="18" t="s">
        <v>277</v>
      </c>
      <c r="P93" s="18" t="s">
        <v>15</v>
      </c>
    </row>
    <row r="94" spans="1:16" x14ac:dyDescent="0.25">
      <c r="A94" s="26" t="str">
        <f t="shared" si="1"/>
        <v>Natural Gas Fired Combustion Turbine.NG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1">
        <v>2020</v>
      </c>
      <c r="E94" s="21">
        <v>6</v>
      </c>
      <c r="F94" s="21">
        <v>20856</v>
      </c>
      <c r="G94" s="18" t="s">
        <v>227</v>
      </c>
      <c r="H94" s="18" t="s">
        <v>11</v>
      </c>
      <c r="I94" s="18" t="s">
        <v>228</v>
      </c>
      <c r="J94" s="18" t="s">
        <v>53</v>
      </c>
      <c r="K94" s="21">
        <v>4057</v>
      </c>
      <c r="L94" s="20" t="s">
        <v>21</v>
      </c>
      <c r="M94" s="19">
        <v>21.5</v>
      </c>
      <c r="N94" s="18" t="s">
        <v>60</v>
      </c>
      <c r="O94" s="18" t="s">
        <v>19</v>
      </c>
      <c r="P94" s="18" t="s">
        <v>61</v>
      </c>
    </row>
    <row r="95" spans="1:16" x14ac:dyDescent="0.25">
      <c r="A95" s="26" t="str">
        <f t="shared" si="1"/>
        <v>Natural Gas Fired Combustion Turbine.NG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1">
        <v>2020</v>
      </c>
      <c r="E95" s="21">
        <v>6</v>
      </c>
      <c r="F95" s="21">
        <v>20856</v>
      </c>
      <c r="G95" s="18" t="s">
        <v>227</v>
      </c>
      <c r="H95" s="18" t="s">
        <v>11</v>
      </c>
      <c r="I95" s="18" t="s">
        <v>228</v>
      </c>
      <c r="J95" s="18" t="s">
        <v>53</v>
      </c>
      <c r="K95" s="21">
        <v>4057</v>
      </c>
      <c r="L95" s="20" t="s">
        <v>46</v>
      </c>
      <c r="M95" s="19">
        <v>14.3</v>
      </c>
      <c r="N95" s="18" t="s">
        <v>60</v>
      </c>
      <c r="O95" s="18" t="s">
        <v>19</v>
      </c>
      <c r="P95" s="18" t="s">
        <v>61</v>
      </c>
    </row>
    <row r="96" spans="1:16" x14ac:dyDescent="0.25">
      <c r="A96" s="26" t="str">
        <f t="shared" si="1"/>
        <v>Natural Gas Fired Combustion Turbine.NG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1">
        <v>2020</v>
      </c>
      <c r="E96" s="21">
        <v>6</v>
      </c>
      <c r="F96" s="21">
        <v>20856</v>
      </c>
      <c r="G96" s="18" t="s">
        <v>227</v>
      </c>
      <c r="H96" s="18" t="s">
        <v>11</v>
      </c>
      <c r="I96" s="18" t="s">
        <v>228</v>
      </c>
      <c r="J96" s="18" t="s">
        <v>53</v>
      </c>
      <c r="K96" s="21">
        <v>4057</v>
      </c>
      <c r="L96" s="20" t="s">
        <v>47</v>
      </c>
      <c r="M96" s="19">
        <v>45.1</v>
      </c>
      <c r="N96" s="18" t="s">
        <v>60</v>
      </c>
      <c r="O96" s="18" t="s">
        <v>19</v>
      </c>
      <c r="P96" s="18" t="s">
        <v>61</v>
      </c>
    </row>
    <row r="97" spans="1:16" x14ac:dyDescent="0.25">
      <c r="A97" s="26" t="str">
        <f t="shared" si="1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2020</v>
      </c>
      <c r="E97" s="21">
        <v>6</v>
      </c>
      <c r="F97" s="21">
        <v>20856</v>
      </c>
      <c r="G97" s="18" t="s">
        <v>227</v>
      </c>
      <c r="H97" s="18" t="s">
        <v>11</v>
      </c>
      <c r="I97" s="18" t="s">
        <v>228</v>
      </c>
      <c r="J97" s="18" t="s">
        <v>53</v>
      </c>
      <c r="K97" s="21">
        <v>4057</v>
      </c>
      <c r="L97" s="20" t="s">
        <v>31</v>
      </c>
      <c r="M97" s="19">
        <v>33.700000000000003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1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2020</v>
      </c>
      <c r="E98" s="21">
        <v>6</v>
      </c>
      <c r="F98" s="21">
        <v>20856</v>
      </c>
      <c r="G98" s="18" t="s">
        <v>227</v>
      </c>
      <c r="H98" s="18" t="s">
        <v>11</v>
      </c>
      <c r="I98" s="18" t="s">
        <v>229</v>
      </c>
      <c r="J98" s="18" t="s">
        <v>53</v>
      </c>
      <c r="K98" s="21">
        <v>4059</v>
      </c>
      <c r="L98" s="20" t="s">
        <v>24</v>
      </c>
      <c r="M98" s="19">
        <v>27.2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1"/>
        <v>Other Natural Gas.NG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1">
        <v>2020</v>
      </c>
      <c r="E99" s="21">
        <v>7</v>
      </c>
      <c r="F99" s="21">
        <v>57128</v>
      </c>
      <c r="G99" s="18" t="s">
        <v>250</v>
      </c>
      <c r="H99" s="18" t="s">
        <v>974</v>
      </c>
      <c r="I99" s="18" t="s">
        <v>306</v>
      </c>
      <c r="J99" s="18" t="s">
        <v>38</v>
      </c>
      <c r="K99" s="21">
        <v>59281</v>
      </c>
      <c r="L99" s="20" t="s">
        <v>307</v>
      </c>
      <c r="M99" s="19">
        <v>6</v>
      </c>
      <c r="N99" s="18" t="s">
        <v>18</v>
      </c>
      <c r="O99" s="18" t="s">
        <v>19</v>
      </c>
      <c r="P99" s="18" t="s">
        <v>40</v>
      </c>
    </row>
    <row r="100" spans="1:16" x14ac:dyDescent="0.25">
      <c r="A100" s="26" t="str">
        <f t="shared" si="1"/>
        <v>Other Natural Gas.NG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1">
        <v>2020</v>
      </c>
      <c r="E100" s="21">
        <v>7</v>
      </c>
      <c r="F100" s="21">
        <v>57128</v>
      </c>
      <c r="G100" s="18" t="s">
        <v>250</v>
      </c>
      <c r="H100" s="18" t="s">
        <v>974</v>
      </c>
      <c r="I100" s="18" t="s">
        <v>306</v>
      </c>
      <c r="J100" s="18" t="s">
        <v>38</v>
      </c>
      <c r="K100" s="21">
        <v>59281</v>
      </c>
      <c r="L100" s="20" t="s">
        <v>308</v>
      </c>
      <c r="M100" s="19">
        <v>3.8</v>
      </c>
      <c r="N100" s="18" t="s">
        <v>18</v>
      </c>
      <c r="O100" s="18" t="s">
        <v>19</v>
      </c>
      <c r="P100" s="18" t="s">
        <v>40</v>
      </c>
    </row>
    <row r="101" spans="1:16" x14ac:dyDescent="0.25">
      <c r="A101" s="26" t="str">
        <f t="shared" si="1"/>
        <v>Natural Gas Fired Combustion Turbine.NG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1">
        <v>2020</v>
      </c>
      <c r="E101" s="21">
        <v>7</v>
      </c>
      <c r="F101" s="21">
        <v>13756</v>
      </c>
      <c r="G101" s="18" t="s">
        <v>69</v>
      </c>
      <c r="H101" s="18" t="s">
        <v>11</v>
      </c>
      <c r="I101" s="18" t="s">
        <v>191</v>
      </c>
      <c r="J101" s="18" t="s">
        <v>70</v>
      </c>
      <c r="K101" s="21">
        <v>995</v>
      </c>
      <c r="L101" s="20" t="s">
        <v>51</v>
      </c>
      <c r="M101" s="19">
        <v>31</v>
      </c>
      <c r="N101" s="18" t="s">
        <v>60</v>
      </c>
      <c r="O101" s="18" t="s">
        <v>19</v>
      </c>
      <c r="P101" s="18" t="s">
        <v>61</v>
      </c>
    </row>
    <row r="102" spans="1:16" x14ac:dyDescent="0.25">
      <c r="A102" s="26" t="str">
        <f t="shared" si="1"/>
        <v>Natural Gas Steam Turbine.NG</v>
      </c>
      <c r="B102" s="26" t="str">
        <f>INDEX(Crosswalk!$B$2:$B$47,MATCH(A102,Crosswalk!$A$2:$A$47,0))</f>
        <v>natural gas steam turbine</v>
      </c>
      <c r="C102" s="26" t="str">
        <f>IF(AND(Crosswalk!$F$2=FALSE,H102="Industrial"),"FALSE",IF(AND(Crosswalk!$F$2=FALSE,H102="Commercial"),"FALSE","TRUE"))</f>
        <v>TRUE</v>
      </c>
      <c r="D102" s="21">
        <v>2020</v>
      </c>
      <c r="E102" s="21">
        <v>7</v>
      </c>
      <c r="F102" s="21">
        <v>20737</v>
      </c>
      <c r="G102" s="18" t="s">
        <v>223</v>
      </c>
      <c r="H102" s="18" t="s">
        <v>11</v>
      </c>
      <c r="I102" s="18" t="s">
        <v>224</v>
      </c>
      <c r="J102" s="18" t="s">
        <v>88</v>
      </c>
      <c r="K102" s="21">
        <v>2022</v>
      </c>
      <c r="L102" s="20" t="s">
        <v>21</v>
      </c>
      <c r="M102" s="19">
        <v>16.8</v>
      </c>
      <c r="N102" s="18" t="s">
        <v>263</v>
      </c>
      <c r="O102" s="18" t="s">
        <v>19</v>
      </c>
      <c r="P102" s="18" t="s">
        <v>15</v>
      </c>
    </row>
    <row r="103" spans="1:16" x14ac:dyDescent="0.25">
      <c r="A103" s="26" t="str">
        <f t="shared" si="1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TRUE</v>
      </c>
      <c r="D103" s="21">
        <v>2020</v>
      </c>
      <c r="E103" s="21">
        <v>7</v>
      </c>
      <c r="F103" s="21">
        <v>20737</v>
      </c>
      <c r="G103" s="18" t="s">
        <v>223</v>
      </c>
      <c r="H103" s="18" t="s">
        <v>11</v>
      </c>
      <c r="I103" s="18" t="s">
        <v>224</v>
      </c>
      <c r="J103" s="18" t="s">
        <v>88</v>
      </c>
      <c r="K103" s="21">
        <v>2022</v>
      </c>
      <c r="L103" s="20" t="s">
        <v>122</v>
      </c>
      <c r="M103" s="19">
        <v>6.5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1"/>
        <v>Conventional Steam Coal.BIT</v>
      </c>
      <c r="B104" s="26" t="str">
        <f>INDEX(Crosswalk!$B$2:$B$47,MATCH(A104,Crosswalk!$A$2:$A$47,0))</f>
        <v>hard coal</v>
      </c>
      <c r="C104" s="26" t="str">
        <f>IF(AND(Crosswalk!$F$2=FALSE,H104="Industrial"),"FALSE",IF(AND(Crosswalk!$F$2=FALSE,H104="Commercial"),"FALSE","TRUE"))</f>
        <v>TRUE</v>
      </c>
      <c r="D104" s="21">
        <v>2020</v>
      </c>
      <c r="E104" s="21">
        <v>8</v>
      </c>
      <c r="F104" s="21">
        <v>12653</v>
      </c>
      <c r="G104" s="18" t="s">
        <v>977</v>
      </c>
      <c r="H104" s="18" t="s">
        <v>974</v>
      </c>
      <c r="I104" s="18" t="s">
        <v>186</v>
      </c>
      <c r="J104" s="18" t="s">
        <v>83</v>
      </c>
      <c r="K104" s="21">
        <v>1572</v>
      </c>
      <c r="L104" s="20" t="s">
        <v>25</v>
      </c>
      <c r="M104" s="19">
        <v>173</v>
      </c>
      <c r="N104" s="18" t="s">
        <v>28</v>
      </c>
      <c r="O104" s="18" t="s">
        <v>29</v>
      </c>
      <c r="P104" s="18" t="s">
        <v>15</v>
      </c>
    </row>
    <row r="105" spans="1:16" x14ac:dyDescent="0.25">
      <c r="A105" s="26" t="str">
        <f t="shared" si="1"/>
        <v>Conventional Steam Coal.BIT</v>
      </c>
      <c r="B105" s="26" t="str">
        <f>INDEX(Crosswalk!$B$2:$B$47,MATCH(A105,Crosswalk!$A$2:$A$47,0))</f>
        <v>hard coal</v>
      </c>
      <c r="C105" s="26" t="str">
        <f>IF(AND(Crosswalk!$F$2=FALSE,H105="Industrial"),"FALSE",IF(AND(Crosswalk!$F$2=FALSE,H105="Commercial"),"FALSE","TRUE"))</f>
        <v>TRUE</v>
      </c>
      <c r="D105" s="21">
        <v>2020</v>
      </c>
      <c r="E105" s="21">
        <v>8</v>
      </c>
      <c r="F105" s="21">
        <v>12653</v>
      </c>
      <c r="G105" s="18" t="s">
        <v>977</v>
      </c>
      <c r="H105" s="18" t="s">
        <v>974</v>
      </c>
      <c r="I105" s="18" t="s">
        <v>186</v>
      </c>
      <c r="J105" s="18" t="s">
        <v>83</v>
      </c>
      <c r="K105" s="21">
        <v>1572</v>
      </c>
      <c r="L105" s="20" t="s">
        <v>21</v>
      </c>
      <c r="M105" s="19">
        <v>173</v>
      </c>
      <c r="N105" s="18" t="s">
        <v>28</v>
      </c>
      <c r="O105" s="18" t="s">
        <v>29</v>
      </c>
      <c r="P105" s="18" t="s">
        <v>15</v>
      </c>
    </row>
    <row r="106" spans="1:16" x14ac:dyDescent="0.25">
      <c r="A106" s="26" t="str">
        <f t="shared" si="1"/>
        <v>Conventional Steam Coal.BIT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2020</v>
      </c>
      <c r="E106" s="21">
        <v>8</v>
      </c>
      <c r="F106" s="21">
        <v>12653</v>
      </c>
      <c r="G106" s="18" t="s">
        <v>977</v>
      </c>
      <c r="H106" s="18" t="s">
        <v>974</v>
      </c>
      <c r="I106" s="18" t="s">
        <v>186</v>
      </c>
      <c r="J106" s="18" t="s">
        <v>83</v>
      </c>
      <c r="K106" s="21">
        <v>1572</v>
      </c>
      <c r="L106" s="20" t="s">
        <v>121</v>
      </c>
      <c r="M106" s="19">
        <v>173</v>
      </c>
      <c r="N106" s="18" t="s">
        <v>28</v>
      </c>
      <c r="O106" s="18" t="s">
        <v>29</v>
      </c>
      <c r="P106" s="18" t="s">
        <v>15</v>
      </c>
    </row>
    <row r="107" spans="1:16" x14ac:dyDescent="0.25">
      <c r="A107" s="26" t="str">
        <f t="shared" si="1"/>
        <v>Nuclear.NUC</v>
      </c>
      <c r="B107" s="26" t="str">
        <f>INDEX(Crosswalk!$B$2:$B$47,MATCH(A107,Crosswalk!$A$2:$A$47,0))</f>
        <v>nuclear</v>
      </c>
      <c r="C107" s="26" t="str">
        <f>IF(AND(Crosswalk!$F$2=FALSE,H107="Industrial"),"FALSE",IF(AND(Crosswalk!$F$2=FALSE,H107="Commercial"),"FALSE","TRUE"))</f>
        <v>TRUE</v>
      </c>
      <c r="D107" s="21">
        <v>2020</v>
      </c>
      <c r="E107" s="21">
        <v>8</v>
      </c>
      <c r="F107" s="21">
        <v>55269</v>
      </c>
      <c r="G107" s="18" t="s">
        <v>976</v>
      </c>
      <c r="H107" s="18" t="s">
        <v>974</v>
      </c>
      <c r="I107" s="18" t="s">
        <v>975</v>
      </c>
      <c r="J107" s="18" t="s">
        <v>55</v>
      </c>
      <c r="K107" s="21">
        <v>1060</v>
      </c>
      <c r="L107" s="20" t="s">
        <v>24</v>
      </c>
      <c r="M107" s="19">
        <v>601.4</v>
      </c>
      <c r="N107" s="18" t="s">
        <v>22</v>
      </c>
      <c r="O107" s="18" t="s">
        <v>23</v>
      </c>
      <c r="P107" s="18" t="s">
        <v>15</v>
      </c>
    </row>
    <row r="108" spans="1:16" x14ac:dyDescent="0.25">
      <c r="A108" s="26" t="str">
        <f t="shared" si="1"/>
        <v>Natural Gas Fired Combustion Turbine.NG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2020</v>
      </c>
      <c r="E108" s="21">
        <v>9</v>
      </c>
      <c r="F108" s="21">
        <v>61130</v>
      </c>
      <c r="G108" s="18" t="s">
        <v>310</v>
      </c>
      <c r="H108" s="18" t="s">
        <v>974</v>
      </c>
      <c r="I108" s="18" t="s">
        <v>175</v>
      </c>
      <c r="J108" s="18" t="s">
        <v>45</v>
      </c>
      <c r="K108" s="21">
        <v>2500</v>
      </c>
      <c r="L108" s="20" t="s">
        <v>99</v>
      </c>
      <c r="M108" s="19">
        <v>12.9</v>
      </c>
      <c r="N108" s="18" t="s">
        <v>60</v>
      </c>
      <c r="O108" s="18" t="s">
        <v>19</v>
      </c>
      <c r="P108" s="18" t="s">
        <v>61</v>
      </c>
    </row>
    <row r="109" spans="1:16" x14ac:dyDescent="0.25">
      <c r="A109" s="26" t="str">
        <f t="shared" si="1"/>
        <v>Natural Gas Fired Combustion Turbine.NG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2020</v>
      </c>
      <c r="E109" s="21">
        <v>9</v>
      </c>
      <c r="F109" s="21">
        <v>61130</v>
      </c>
      <c r="G109" s="18" t="s">
        <v>310</v>
      </c>
      <c r="H109" s="18" t="s">
        <v>974</v>
      </c>
      <c r="I109" s="18" t="s">
        <v>175</v>
      </c>
      <c r="J109" s="18" t="s">
        <v>45</v>
      </c>
      <c r="K109" s="21">
        <v>2500</v>
      </c>
      <c r="L109" s="20" t="s">
        <v>100</v>
      </c>
      <c r="M109" s="19">
        <v>15.5</v>
      </c>
      <c r="N109" s="18" t="s">
        <v>60</v>
      </c>
      <c r="O109" s="18" t="s">
        <v>19</v>
      </c>
      <c r="P109" s="18" t="s">
        <v>61</v>
      </c>
    </row>
    <row r="110" spans="1:16" x14ac:dyDescent="0.25">
      <c r="A110" s="26" t="str">
        <f t="shared" si="1"/>
        <v>Natural Gas Fired Combustion Turbine.NG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2020</v>
      </c>
      <c r="E110" s="21">
        <v>9</v>
      </c>
      <c r="F110" s="21">
        <v>61130</v>
      </c>
      <c r="G110" s="18" t="s">
        <v>310</v>
      </c>
      <c r="H110" s="18" t="s">
        <v>974</v>
      </c>
      <c r="I110" s="18" t="s">
        <v>175</v>
      </c>
      <c r="J110" s="18" t="s">
        <v>45</v>
      </c>
      <c r="K110" s="21">
        <v>2500</v>
      </c>
      <c r="L110" s="20" t="s">
        <v>101</v>
      </c>
      <c r="M110" s="19">
        <v>12.6</v>
      </c>
      <c r="N110" s="18" t="s">
        <v>60</v>
      </c>
      <c r="O110" s="18" t="s">
        <v>19</v>
      </c>
      <c r="P110" s="18" t="s">
        <v>61</v>
      </c>
    </row>
    <row r="111" spans="1:16" x14ac:dyDescent="0.25">
      <c r="A111" s="26" t="str">
        <f t="shared" si="1"/>
        <v>Natural Gas Fired Combustion Turbine.NG</v>
      </c>
      <c r="B111" s="26" t="str">
        <f>INDEX(Crosswalk!$B$2:$B$47,MATCH(A111,Crosswalk!$A$2:$A$47,0))</f>
        <v>natural gas peaker</v>
      </c>
      <c r="C111" s="26" t="str">
        <f>IF(AND(Crosswalk!$F$2=FALSE,H111="Industrial"),"FALSE",IF(AND(Crosswalk!$F$2=FALSE,H111="Commercial"),"FALSE","TRUE"))</f>
        <v>TRUE</v>
      </c>
      <c r="D111" s="21">
        <v>2020</v>
      </c>
      <c r="E111" s="21">
        <v>9</v>
      </c>
      <c r="F111" s="21">
        <v>61130</v>
      </c>
      <c r="G111" s="18" t="s">
        <v>310</v>
      </c>
      <c r="H111" s="18" t="s">
        <v>974</v>
      </c>
      <c r="I111" s="18" t="s">
        <v>175</v>
      </c>
      <c r="J111" s="18" t="s">
        <v>45</v>
      </c>
      <c r="K111" s="21">
        <v>2500</v>
      </c>
      <c r="L111" s="20" t="s">
        <v>104</v>
      </c>
      <c r="M111" s="19">
        <v>16.3</v>
      </c>
      <c r="N111" s="18" t="s">
        <v>60</v>
      </c>
      <c r="O111" s="18" t="s">
        <v>19</v>
      </c>
      <c r="P111" s="18" t="s">
        <v>61</v>
      </c>
    </row>
    <row r="112" spans="1:16" x14ac:dyDescent="0.25">
      <c r="A112" s="26" t="str">
        <f t="shared" si="1"/>
        <v>Conventional Steam Coal.SUB</v>
      </c>
      <c r="B112" s="26" t="str">
        <f>INDEX(Crosswalk!$B$2:$B$47,MATCH(A112,Crosswalk!$A$2:$A$47,0))</f>
        <v>hard coal</v>
      </c>
      <c r="C112" s="26" t="str">
        <f>IF(AND(Crosswalk!$F$2=FALSE,H112="Industrial"),"FALSE",IF(AND(Crosswalk!$F$2=FALSE,H112="Commercial"),"FALSE","TRUE"))</f>
        <v>TRUE</v>
      </c>
      <c r="D112" s="21">
        <v>2020</v>
      </c>
      <c r="E112" s="21">
        <v>9</v>
      </c>
      <c r="F112" s="21">
        <v>15474</v>
      </c>
      <c r="G112" s="18" t="s">
        <v>203</v>
      </c>
      <c r="H112" s="18" t="s">
        <v>11</v>
      </c>
      <c r="I112" s="18" t="s">
        <v>973</v>
      </c>
      <c r="J112" s="18" t="s">
        <v>16</v>
      </c>
      <c r="K112" s="21">
        <v>127</v>
      </c>
      <c r="L112" s="20" t="s">
        <v>24</v>
      </c>
      <c r="M112" s="19">
        <v>650</v>
      </c>
      <c r="N112" s="18" t="s">
        <v>28</v>
      </c>
      <c r="O112" s="18" t="s">
        <v>76</v>
      </c>
      <c r="P112" s="18" t="s">
        <v>15</v>
      </c>
    </row>
    <row r="113" spans="1:16" x14ac:dyDescent="0.25">
      <c r="A113" s="26" t="str">
        <f t="shared" si="1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TRUE</v>
      </c>
      <c r="D113" s="21">
        <v>2020</v>
      </c>
      <c r="E113" s="21">
        <v>10</v>
      </c>
      <c r="F113" s="21">
        <v>6455</v>
      </c>
      <c r="G113" s="18" t="s">
        <v>294</v>
      </c>
      <c r="H113" s="18" t="s">
        <v>11</v>
      </c>
      <c r="I113" s="18" t="s">
        <v>166</v>
      </c>
      <c r="J113" s="18" t="s">
        <v>12</v>
      </c>
      <c r="K113" s="21">
        <v>624</v>
      </c>
      <c r="L113" s="20" t="s">
        <v>167</v>
      </c>
      <c r="M113" s="19">
        <v>24</v>
      </c>
      <c r="N113" s="18" t="s">
        <v>60</v>
      </c>
      <c r="O113" s="18" t="s">
        <v>19</v>
      </c>
      <c r="P113" s="18" t="s">
        <v>61</v>
      </c>
    </row>
    <row r="114" spans="1:16" x14ac:dyDescent="0.25">
      <c r="A114" s="26" t="str">
        <f t="shared" si="1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2020</v>
      </c>
      <c r="E114" s="21">
        <v>10</v>
      </c>
      <c r="F114" s="21">
        <v>6455</v>
      </c>
      <c r="G114" s="18" t="s">
        <v>294</v>
      </c>
      <c r="H114" s="18" t="s">
        <v>11</v>
      </c>
      <c r="I114" s="18" t="s">
        <v>166</v>
      </c>
      <c r="J114" s="18" t="s">
        <v>12</v>
      </c>
      <c r="K114" s="21">
        <v>624</v>
      </c>
      <c r="L114" s="20" t="s">
        <v>168</v>
      </c>
      <c r="M114" s="19">
        <v>24</v>
      </c>
      <c r="N114" s="18" t="s">
        <v>13</v>
      </c>
      <c r="O114" s="18" t="s">
        <v>26</v>
      </c>
      <c r="P114" s="18" t="s">
        <v>61</v>
      </c>
    </row>
    <row r="115" spans="1:16" x14ac:dyDescent="0.25">
      <c r="A115" s="26" t="str">
        <f t="shared" si="1"/>
        <v>Conventional Steam Coal.SUB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1">
        <v>2020</v>
      </c>
      <c r="E115" s="21">
        <v>10</v>
      </c>
      <c r="F115" s="21">
        <v>15248</v>
      </c>
      <c r="G115" s="18" t="s">
        <v>198</v>
      </c>
      <c r="H115" s="18" t="s">
        <v>11</v>
      </c>
      <c r="I115" s="18" t="s">
        <v>199</v>
      </c>
      <c r="J115" s="18" t="s">
        <v>131</v>
      </c>
      <c r="K115" s="21">
        <v>6106</v>
      </c>
      <c r="L115" s="20" t="s">
        <v>24</v>
      </c>
      <c r="M115" s="19">
        <v>585</v>
      </c>
      <c r="N115" s="18" t="s">
        <v>28</v>
      </c>
      <c r="O115" s="18" t="s">
        <v>76</v>
      </c>
      <c r="P115" s="18" t="s">
        <v>15</v>
      </c>
    </row>
    <row r="116" spans="1:16" x14ac:dyDescent="0.25">
      <c r="A116" s="26" t="str">
        <f t="shared" si="1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1">
        <v>2020</v>
      </c>
      <c r="E116" s="21">
        <v>10</v>
      </c>
      <c r="F116" s="21">
        <v>189</v>
      </c>
      <c r="G116" s="18" t="s">
        <v>93</v>
      </c>
      <c r="H116" s="18" t="s">
        <v>11</v>
      </c>
      <c r="I116" s="18" t="s">
        <v>311</v>
      </c>
      <c r="J116" s="18" t="s">
        <v>66</v>
      </c>
      <c r="K116" s="21">
        <v>56</v>
      </c>
      <c r="L116" s="20" t="s">
        <v>24</v>
      </c>
      <c r="M116" s="19">
        <v>78</v>
      </c>
      <c r="N116" s="18" t="s">
        <v>28</v>
      </c>
      <c r="O116" s="18" t="s">
        <v>29</v>
      </c>
      <c r="P116" s="18" t="s">
        <v>15</v>
      </c>
    </row>
    <row r="117" spans="1:16" x14ac:dyDescent="0.25">
      <c r="A117" s="26" t="str">
        <f t="shared" si="1"/>
        <v>Conventional Steam Coal.BIT</v>
      </c>
      <c r="B117" s="26" t="str">
        <f>INDEX(Crosswalk!$B$2:$B$47,MATCH(A117,Crosswalk!$A$2:$A$47,0))</f>
        <v>hard coal</v>
      </c>
      <c r="C117" s="26" t="str">
        <f>IF(AND(Crosswalk!$F$2=FALSE,H117="Industrial"),"FALSE",IF(AND(Crosswalk!$F$2=FALSE,H117="Commercial"),"FALSE","TRUE"))</f>
        <v>TRUE</v>
      </c>
      <c r="D117" s="21">
        <v>2020</v>
      </c>
      <c r="E117" s="21">
        <v>10</v>
      </c>
      <c r="F117" s="21">
        <v>189</v>
      </c>
      <c r="G117" s="18" t="s">
        <v>93</v>
      </c>
      <c r="H117" s="18" t="s">
        <v>11</v>
      </c>
      <c r="I117" s="18" t="s">
        <v>311</v>
      </c>
      <c r="J117" s="18" t="s">
        <v>66</v>
      </c>
      <c r="K117" s="21">
        <v>56</v>
      </c>
      <c r="L117" s="20" t="s">
        <v>25</v>
      </c>
      <c r="M117" s="19">
        <v>238</v>
      </c>
      <c r="N117" s="18" t="s">
        <v>28</v>
      </c>
      <c r="O117" s="18" t="s">
        <v>29</v>
      </c>
      <c r="P117" s="18" t="s">
        <v>15</v>
      </c>
    </row>
    <row r="118" spans="1:16" x14ac:dyDescent="0.25">
      <c r="A118" s="26" t="str">
        <f t="shared" si="1"/>
        <v>Conventional Steam Coal.BIT</v>
      </c>
      <c r="B118" s="26" t="str">
        <f>INDEX(Crosswalk!$B$2:$B$47,MATCH(A118,Crosswalk!$A$2:$A$47,0))</f>
        <v>hard coal</v>
      </c>
      <c r="C118" s="26" t="str">
        <f>IF(AND(Crosswalk!$F$2=FALSE,H118="Industrial"),"FALSE",IF(AND(Crosswalk!$F$2=FALSE,H118="Commercial"),"FALSE","TRUE"))</f>
        <v>TRUE</v>
      </c>
      <c r="D118" s="21">
        <v>2020</v>
      </c>
      <c r="E118" s="21">
        <v>10</v>
      </c>
      <c r="F118" s="21">
        <v>189</v>
      </c>
      <c r="G118" s="18" t="s">
        <v>93</v>
      </c>
      <c r="H118" s="18" t="s">
        <v>11</v>
      </c>
      <c r="I118" s="18" t="s">
        <v>311</v>
      </c>
      <c r="J118" s="18" t="s">
        <v>66</v>
      </c>
      <c r="K118" s="21">
        <v>56</v>
      </c>
      <c r="L118" s="20" t="s">
        <v>21</v>
      </c>
      <c r="M118" s="19">
        <v>238</v>
      </c>
      <c r="N118" s="18" t="s">
        <v>28</v>
      </c>
      <c r="O118" s="18" t="s">
        <v>29</v>
      </c>
      <c r="P118" s="18" t="s">
        <v>15</v>
      </c>
    </row>
    <row r="119" spans="1:16" ht="51.95" customHeight="1" x14ac:dyDescent="0.25">
      <c r="A119" s="26" t="str">
        <f t="shared" si="1"/>
        <v>.</v>
      </c>
      <c r="D119" s="48" t="s">
        <v>972</v>
      </c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</row>
  </sheetData>
  <mergeCells count="2">
    <mergeCell ref="D1:P1"/>
    <mergeCell ref="D119:P119"/>
  </mergeCells>
  <pageMargins left="0.75" right="0.75" top="1" bottom="1" header="0.5" footer="0.5"/>
  <pageSetup scale="48" fitToHeight="100" orientation="landscape" horizontalDpi="300" verticalDpi="300" r:id="rId1"/>
  <headerFooter>
    <oddHeader>&amp;R12/21/2020  12:00:00 PM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71-93BF-4786-A755-CF966D5216F7}">
  <sheetPr>
    <pageSetUpPr fitToPage="1"/>
  </sheetPr>
  <dimension ref="A1:P110"/>
  <sheetViews>
    <sheetView zoomScale="85" workbookViewId="0">
      <pane ySplit="2" topLeftCell="A99" activePane="bottomLeft" state="frozen"/>
      <selection activeCell="B4" sqref="B4"/>
      <selection pane="bottomLeft" activeCell="B110" sqref="B110:C11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7" t="s">
        <v>1023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>CONCATENATE(N3,".",O3)</f>
        <v>Conventional Hydroelectric.WAT</v>
      </c>
      <c r="B3" s="26" t="str">
        <f>INDEX(Crosswalk!$B$2:$B$47,MATCH(A3,Crosswalk!$A$2:$A$47,0))</f>
        <v>hydro</v>
      </c>
      <c r="C3" s="26" t="str">
        <f>IF(AND(Crosswalk!$F$2=FALSE,H3="Industrial"),"FALSE",IF(AND(Crosswalk!$F$2=FALSE,H3="Commercial"),"FALSE","TRUE"))</f>
        <v>TRUE</v>
      </c>
      <c r="D3" s="21">
        <v>2021</v>
      </c>
      <c r="E3" s="21">
        <v>1</v>
      </c>
      <c r="F3" s="21">
        <v>39006</v>
      </c>
      <c r="G3" s="18" t="s">
        <v>321</v>
      </c>
      <c r="H3" s="18" t="s">
        <v>974</v>
      </c>
      <c r="I3" s="18" t="s">
        <v>231</v>
      </c>
      <c r="J3" s="18" t="s">
        <v>41</v>
      </c>
      <c r="K3" s="21">
        <v>1481</v>
      </c>
      <c r="L3" s="20" t="s">
        <v>24</v>
      </c>
      <c r="M3" s="19">
        <v>2</v>
      </c>
      <c r="N3" s="18" t="s">
        <v>42</v>
      </c>
      <c r="O3" s="18" t="s">
        <v>43</v>
      </c>
      <c r="P3" s="18" t="s">
        <v>44</v>
      </c>
    </row>
    <row r="4" spans="1:16" x14ac:dyDescent="0.25">
      <c r="A4" s="26" t="str">
        <f t="shared" ref="A4:A67" si="0">CONCATENATE(N4,".",O4)</f>
        <v>Conventional Hydroelectric.WAT</v>
      </c>
      <c r="B4" s="26" t="str">
        <f>INDEX(Crosswalk!$B$2:$B$47,MATCH(A4,Crosswalk!$A$2:$A$47,0))</f>
        <v>hydro</v>
      </c>
      <c r="C4" s="26" t="str">
        <f>IF(AND(Crosswalk!$F$2=FALSE,H4="Industrial"),"FALSE",IF(AND(Crosswalk!$F$2=FALSE,H4="Commercial"),"FALSE","TRUE"))</f>
        <v>TRUE</v>
      </c>
      <c r="D4" s="21">
        <v>2021</v>
      </c>
      <c r="E4" s="21">
        <v>1</v>
      </c>
      <c r="F4" s="21">
        <v>39006</v>
      </c>
      <c r="G4" s="18" t="s">
        <v>321</v>
      </c>
      <c r="H4" s="18" t="s">
        <v>974</v>
      </c>
      <c r="I4" s="18" t="s">
        <v>231</v>
      </c>
      <c r="J4" s="18" t="s">
        <v>41</v>
      </c>
      <c r="K4" s="21">
        <v>1481</v>
      </c>
      <c r="L4" s="20" t="s">
        <v>25</v>
      </c>
      <c r="M4" s="19">
        <v>2</v>
      </c>
      <c r="N4" s="18" t="s">
        <v>42</v>
      </c>
      <c r="O4" s="18" t="s">
        <v>43</v>
      </c>
      <c r="P4" s="18" t="s">
        <v>44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2021</v>
      </c>
      <c r="E5" s="21">
        <v>1</v>
      </c>
      <c r="F5" s="21">
        <v>3258</v>
      </c>
      <c r="G5" s="18" t="s">
        <v>322</v>
      </c>
      <c r="H5" s="18" t="s">
        <v>11</v>
      </c>
      <c r="I5" s="18" t="s">
        <v>146</v>
      </c>
      <c r="J5" s="18" t="s">
        <v>55</v>
      </c>
      <c r="K5" s="21">
        <v>1206</v>
      </c>
      <c r="L5" s="20" t="s">
        <v>24</v>
      </c>
      <c r="M5" s="19">
        <v>6.5</v>
      </c>
      <c r="N5" s="18" t="s">
        <v>34</v>
      </c>
      <c r="O5" s="18" t="s">
        <v>19</v>
      </c>
      <c r="P5" s="18" t="s">
        <v>35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2021</v>
      </c>
      <c r="E6" s="21">
        <v>1</v>
      </c>
      <c r="F6" s="21">
        <v>3258</v>
      </c>
      <c r="G6" s="18" t="s">
        <v>322</v>
      </c>
      <c r="H6" s="18" t="s">
        <v>11</v>
      </c>
      <c r="I6" s="18" t="s">
        <v>146</v>
      </c>
      <c r="J6" s="18" t="s">
        <v>55</v>
      </c>
      <c r="K6" s="21">
        <v>1206</v>
      </c>
      <c r="L6" s="20" t="s">
        <v>25</v>
      </c>
      <c r="M6" s="19">
        <v>6.5</v>
      </c>
      <c r="N6" s="18" t="s">
        <v>34</v>
      </c>
      <c r="O6" s="18" t="s">
        <v>19</v>
      </c>
      <c r="P6" s="18" t="s">
        <v>35</v>
      </c>
    </row>
    <row r="7" spans="1:16" x14ac:dyDescent="0.25">
      <c r="A7" s="26" t="str">
        <f t="shared" si="0"/>
        <v>Natural Gas Fired Combined Cycle.NG</v>
      </c>
      <c r="B7" s="26" t="str">
        <f>INDEX(Crosswalk!$B$2:$B$47,MATCH(A7,Crosswalk!$A$2:$A$47,0))</f>
        <v>natural gas combined cycle</v>
      </c>
      <c r="C7" s="26" t="str">
        <f>IF(AND(Crosswalk!$F$2=FALSE,H7="Industrial"),"FALSE",IF(AND(Crosswalk!$F$2=FALSE,H7="Commercial"),"FALSE","TRUE"))</f>
        <v>TRUE</v>
      </c>
      <c r="D7" s="21">
        <v>2021</v>
      </c>
      <c r="E7" s="21">
        <v>1</v>
      </c>
      <c r="F7" s="21">
        <v>3258</v>
      </c>
      <c r="G7" s="18" t="s">
        <v>322</v>
      </c>
      <c r="H7" s="18" t="s">
        <v>11</v>
      </c>
      <c r="I7" s="18" t="s">
        <v>146</v>
      </c>
      <c r="J7" s="18" t="s">
        <v>55</v>
      </c>
      <c r="K7" s="21">
        <v>1206</v>
      </c>
      <c r="L7" s="20" t="s">
        <v>21</v>
      </c>
      <c r="M7" s="19">
        <v>7</v>
      </c>
      <c r="N7" s="18" t="s">
        <v>34</v>
      </c>
      <c r="O7" s="18" t="s">
        <v>19</v>
      </c>
      <c r="P7" s="18" t="s">
        <v>35</v>
      </c>
    </row>
    <row r="8" spans="1:16" x14ac:dyDescent="0.25">
      <c r="A8" s="26" t="str">
        <f t="shared" si="0"/>
        <v>Petroleum Liquids.DFO</v>
      </c>
      <c r="B8" s="26" t="str">
        <f>INDEX(Crosswalk!$B$2:$B$47,MATCH(A8,Crosswalk!$A$2:$A$47,0))</f>
        <v>petroleum</v>
      </c>
      <c r="C8" s="26" t="str">
        <f>IF(AND(Crosswalk!$F$2=FALSE,H8="Industrial"),"FALSE",IF(AND(Crosswalk!$F$2=FALSE,H8="Commercial"),"FALSE","TRUE"))</f>
        <v>TRUE</v>
      </c>
      <c r="D8" s="21">
        <v>2021</v>
      </c>
      <c r="E8" s="21">
        <v>1</v>
      </c>
      <c r="F8" s="21">
        <v>3227</v>
      </c>
      <c r="G8" s="18" t="s">
        <v>323</v>
      </c>
      <c r="H8" s="18" t="s">
        <v>11</v>
      </c>
      <c r="I8" s="18" t="s">
        <v>144</v>
      </c>
      <c r="J8" s="18" t="s">
        <v>72</v>
      </c>
      <c r="K8" s="21">
        <v>491</v>
      </c>
      <c r="L8" s="20" t="s">
        <v>21</v>
      </c>
      <c r="M8" s="19">
        <v>0.5</v>
      </c>
      <c r="N8" s="18" t="s">
        <v>13</v>
      </c>
      <c r="O8" s="18" t="s">
        <v>26</v>
      </c>
      <c r="P8" s="18" t="s">
        <v>20</v>
      </c>
    </row>
    <row r="9" spans="1:16" x14ac:dyDescent="0.25">
      <c r="A9" s="26" t="str">
        <f t="shared" si="0"/>
        <v>Petroleum Liquids.DFO</v>
      </c>
      <c r="B9" s="26" t="str">
        <f>INDEX(Crosswalk!$B$2:$B$47,MATCH(A9,Crosswalk!$A$2:$A$47,0))</f>
        <v>petroleum</v>
      </c>
      <c r="C9" s="26" t="str">
        <f>IF(AND(Crosswalk!$F$2=FALSE,H9="Industrial"),"FALSE",IF(AND(Crosswalk!$F$2=FALSE,H9="Commercial"),"FALSE","TRUE"))</f>
        <v>TRUE</v>
      </c>
      <c r="D9" s="21">
        <v>2021</v>
      </c>
      <c r="E9" s="21">
        <v>1</v>
      </c>
      <c r="F9" s="21">
        <v>3227</v>
      </c>
      <c r="G9" s="18" t="s">
        <v>323</v>
      </c>
      <c r="H9" s="18" t="s">
        <v>11</v>
      </c>
      <c r="I9" s="18" t="s">
        <v>144</v>
      </c>
      <c r="J9" s="18" t="s">
        <v>72</v>
      </c>
      <c r="K9" s="21">
        <v>491</v>
      </c>
      <c r="L9" s="20" t="s">
        <v>47</v>
      </c>
      <c r="M9" s="19">
        <v>1</v>
      </c>
      <c r="N9" s="18" t="s">
        <v>13</v>
      </c>
      <c r="O9" s="18" t="s">
        <v>26</v>
      </c>
      <c r="P9" s="18" t="s">
        <v>20</v>
      </c>
    </row>
    <row r="10" spans="1:16" x14ac:dyDescent="0.25">
      <c r="A10" s="26" t="str">
        <f t="shared" si="0"/>
        <v>Petroleum Liquids.JF</v>
      </c>
      <c r="B10" s="26" t="str">
        <f>INDEX(Crosswalk!$B$2:$B$47,MATCH(A10,Crosswalk!$A$2:$A$47,0))</f>
        <v>petroleum</v>
      </c>
      <c r="C10" s="26" t="str">
        <f>IF(AND(Crosswalk!$F$2=FALSE,H10="Industrial"),"FALSE",IF(AND(Crosswalk!$F$2=FALSE,H10="Commercial"),"FALSE","TRUE"))</f>
        <v>TRUE</v>
      </c>
      <c r="D10" s="21">
        <v>2021</v>
      </c>
      <c r="E10" s="21">
        <v>1</v>
      </c>
      <c r="F10" s="21">
        <v>54803</v>
      </c>
      <c r="G10" s="18" t="s">
        <v>324</v>
      </c>
      <c r="H10" s="18" t="s">
        <v>974</v>
      </c>
      <c r="I10" s="18" t="s">
        <v>233</v>
      </c>
      <c r="J10" s="18" t="s">
        <v>35</v>
      </c>
      <c r="K10" s="21">
        <v>6211</v>
      </c>
      <c r="L10" s="20" t="s">
        <v>63</v>
      </c>
      <c r="M10" s="19">
        <v>55</v>
      </c>
      <c r="N10" s="18" t="s">
        <v>13</v>
      </c>
      <c r="O10" s="18" t="s">
        <v>108</v>
      </c>
      <c r="P10" s="18" t="s">
        <v>61</v>
      </c>
    </row>
    <row r="11" spans="1:16" x14ac:dyDescent="0.25">
      <c r="A11" s="26" t="str">
        <f t="shared" si="0"/>
        <v>Natural Gas Internal Combustion Engine.NG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FALSE</v>
      </c>
      <c r="D11" s="21">
        <v>2021</v>
      </c>
      <c r="E11" s="21">
        <v>1</v>
      </c>
      <c r="F11" s="21">
        <v>6738</v>
      </c>
      <c r="G11" s="18" t="s">
        <v>169</v>
      </c>
      <c r="H11" s="18" t="s">
        <v>981</v>
      </c>
      <c r="I11" s="18" t="s">
        <v>169</v>
      </c>
      <c r="J11" s="18" t="s">
        <v>88</v>
      </c>
      <c r="K11" s="21">
        <v>54224</v>
      </c>
      <c r="L11" s="20" t="s">
        <v>325</v>
      </c>
      <c r="M11" s="19">
        <v>2.2999999999999998</v>
      </c>
      <c r="N11" s="18" t="s">
        <v>264</v>
      </c>
      <c r="O11" s="18" t="s">
        <v>19</v>
      </c>
      <c r="P11" s="18" t="s">
        <v>20</v>
      </c>
    </row>
    <row r="12" spans="1:16" x14ac:dyDescent="0.25">
      <c r="A12" s="26" t="str">
        <f t="shared" si="0"/>
        <v>Natural Gas Steam Turbine.NG</v>
      </c>
      <c r="B12" s="26" t="str">
        <f>INDEX(Crosswalk!$B$2:$B$47,MATCH(A12,Crosswalk!$A$2:$A$47,0))</f>
        <v>natural gas steam turbine</v>
      </c>
      <c r="C12" s="26" t="str">
        <f>IF(AND(Crosswalk!$F$2=FALSE,H12="Industrial"),"FALSE",IF(AND(Crosswalk!$F$2=FALSE,H12="Commercial"),"FALSE","TRUE"))</f>
        <v>TRUE</v>
      </c>
      <c r="D12" s="21">
        <v>2021</v>
      </c>
      <c r="E12" s="21">
        <v>1</v>
      </c>
      <c r="F12" s="21">
        <v>12341</v>
      </c>
      <c r="G12" s="18" t="s">
        <v>326</v>
      </c>
      <c r="H12" s="18" t="s">
        <v>11</v>
      </c>
      <c r="I12" s="18" t="s">
        <v>138</v>
      </c>
      <c r="J12" s="18" t="s">
        <v>55</v>
      </c>
      <c r="K12" s="21">
        <v>1081</v>
      </c>
      <c r="L12" s="20" t="s">
        <v>47</v>
      </c>
      <c r="M12" s="19">
        <v>116.5</v>
      </c>
      <c r="N12" s="18" t="s">
        <v>263</v>
      </c>
      <c r="O12" s="18" t="s">
        <v>19</v>
      </c>
      <c r="P12" s="18" t="s">
        <v>15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2021</v>
      </c>
      <c r="E13" s="21">
        <v>1</v>
      </c>
      <c r="F13" s="21">
        <v>58845</v>
      </c>
      <c r="G13" s="18" t="s">
        <v>299</v>
      </c>
      <c r="H13" s="18" t="s">
        <v>974</v>
      </c>
      <c r="I13" s="18" t="s">
        <v>300</v>
      </c>
      <c r="J13" s="18" t="s">
        <v>41</v>
      </c>
      <c r="K13" s="21">
        <v>58993</v>
      </c>
      <c r="L13" s="20" t="s">
        <v>327</v>
      </c>
      <c r="M13" s="19">
        <v>0.9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1">
        <v>2021</v>
      </c>
      <c r="E14" s="21">
        <v>1</v>
      </c>
      <c r="F14" s="21">
        <v>58845</v>
      </c>
      <c r="G14" s="18" t="s">
        <v>299</v>
      </c>
      <c r="H14" s="18" t="s">
        <v>974</v>
      </c>
      <c r="I14" s="18" t="s">
        <v>300</v>
      </c>
      <c r="J14" s="18" t="s">
        <v>41</v>
      </c>
      <c r="K14" s="21">
        <v>58993</v>
      </c>
      <c r="L14" s="20" t="s">
        <v>328</v>
      </c>
      <c r="M14" s="19">
        <v>0.9</v>
      </c>
      <c r="N14" s="18" t="s">
        <v>56</v>
      </c>
      <c r="O14" s="18" t="s">
        <v>57</v>
      </c>
      <c r="P14" s="18" t="s">
        <v>20</v>
      </c>
    </row>
    <row r="15" spans="1:16" x14ac:dyDescent="0.25">
      <c r="A15" s="26" t="str">
        <f t="shared" si="0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FALSE</v>
      </c>
      <c r="D15" s="21">
        <v>2021</v>
      </c>
      <c r="E15" s="21">
        <v>1</v>
      </c>
      <c r="F15" s="21">
        <v>59526</v>
      </c>
      <c r="G15" s="18" t="s">
        <v>329</v>
      </c>
      <c r="H15" s="18" t="s">
        <v>981</v>
      </c>
      <c r="I15" s="18" t="s">
        <v>319</v>
      </c>
      <c r="J15" s="18" t="s">
        <v>67</v>
      </c>
      <c r="K15" s="21">
        <v>59759</v>
      </c>
      <c r="L15" s="20" t="s">
        <v>330</v>
      </c>
      <c r="M15" s="19">
        <v>2.2999999999999998</v>
      </c>
      <c r="N15" s="18" t="s">
        <v>56</v>
      </c>
      <c r="O15" s="18" t="s">
        <v>57</v>
      </c>
      <c r="P15" s="18" t="s">
        <v>61</v>
      </c>
    </row>
    <row r="16" spans="1:16" x14ac:dyDescent="0.25">
      <c r="A16" s="26" t="str">
        <f t="shared" si="0"/>
        <v>Conventional Steam Coal.BIT</v>
      </c>
      <c r="B16" s="26" t="str">
        <f>INDEX(Crosswalk!$B$2:$B$47,MATCH(A16,Crosswalk!$A$2:$A$47,0))</f>
        <v>hard coal</v>
      </c>
      <c r="C16" s="26" t="str">
        <f>IF(AND(Crosswalk!$F$2=FALSE,H16="Industrial"),"FALSE",IF(AND(Crosswalk!$F$2=FALSE,H16="Commercial"),"FALSE","TRUE"))</f>
        <v>TRUE</v>
      </c>
      <c r="D16" s="21">
        <v>2021</v>
      </c>
      <c r="E16" s="21">
        <v>1</v>
      </c>
      <c r="F16" s="21">
        <v>61854</v>
      </c>
      <c r="G16" s="18" t="s">
        <v>331</v>
      </c>
      <c r="H16" s="18" t="s">
        <v>990</v>
      </c>
      <c r="I16" s="18" t="s">
        <v>240</v>
      </c>
      <c r="J16" s="18" t="s">
        <v>68</v>
      </c>
      <c r="K16" s="21">
        <v>54081</v>
      </c>
      <c r="L16" s="20" t="s">
        <v>17</v>
      </c>
      <c r="M16" s="19">
        <v>52.5</v>
      </c>
      <c r="N16" s="18" t="s">
        <v>28</v>
      </c>
      <c r="O16" s="18" t="s">
        <v>29</v>
      </c>
      <c r="P16" s="18" t="s">
        <v>15</v>
      </c>
    </row>
    <row r="17" spans="1:16" x14ac:dyDescent="0.25">
      <c r="A17" s="26" t="str">
        <f t="shared" si="0"/>
        <v>Conventional Steam Coal.BIT</v>
      </c>
      <c r="B17" s="26" t="str">
        <f>INDEX(Crosswalk!$B$2:$B$47,MATCH(A17,Crosswalk!$A$2:$A$47,0))</f>
        <v>hard coal</v>
      </c>
      <c r="C17" s="26" t="str">
        <f>IF(AND(Crosswalk!$F$2=FALSE,H17="Industrial"),"FALSE",IF(AND(Crosswalk!$F$2=FALSE,H17="Commercial"),"FALSE","TRUE"))</f>
        <v>TRUE</v>
      </c>
      <c r="D17" s="21">
        <v>2021</v>
      </c>
      <c r="E17" s="21">
        <v>1</v>
      </c>
      <c r="F17" s="21">
        <v>61854</v>
      </c>
      <c r="G17" s="18" t="s">
        <v>331</v>
      </c>
      <c r="H17" s="18" t="s">
        <v>990</v>
      </c>
      <c r="I17" s="18" t="s">
        <v>240</v>
      </c>
      <c r="J17" s="18" t="s">
        <v>68</v>
      </c>
      <c r="K17" s="21">
        <v>54081</v>
      </c>
      <c r="L17" s="20" t="s">
        <v>63</v>
      </c>
      <c r="M17" s="19">
        <v>52.5</v>
      </c>
      <c r="N17" s="18" t="s">
        <v>28</v>
      </c>
      <c r="O17" s="18" t="s">
        <v>29</v>
      </c>
      <c r="P17" s="18" t="s">
        <v>15</v>
      </c>
    </row>
    <row r="18" spans="1:16" x14ac:dyDescent="0.25">
      <c r="A18" s="26" t="str">
        <f t="shared" si="0"/>
        <v>Natural Gas Fired Combustion Turbine.NG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FALSE</v>
      </c>
      <c r="D18" s="21">
        <v>2021</v>
      </c>
      <c r="E18" s="21">
        <v>1</v>
      </c>
      <c r="F18" s="21">
        <v>57139</v>
      </c>
      <c r="G18" s="18" t="s">
        <v>332</v>
      </c>
      <c r="H18" s="18" t="s">
        <v>985</v>
      </c>
      <c r="I18" s="18" t="s">
        <v>317</v>
      </c>
      <c r="J18" s="18" t="s">
        <v>66</v>
      </c>
      <c r="K18" s="21">
        <v>54730</v>
      </c>
      <c r="L18" s="20" t="s">
        <v>333</v>
      </c>
      <c r="M18" s="19">
        <v>3</v>
      </c>
      <c r="N18" s="18" t="s">
        <v>60</v>
      </c>
      <c r="O18" s="18" t="s">
        <v>19</v>
      </c>
      <c r="P18" s="18" t="s">
        <v>61</v>
      </c>
    </row>
    <row r="19" spans="1:16" x14ac:dyDescent="0.25">
      <c r="A19" s="26" t="str">
        <f t="shared" si="0"/>
        <v>Petroleum Liquids.DFO</v>
      </c>
      <c r="B19" s="26" t="str">
        <f>INDEX(Crosswalk!$B$2:$B$47,MATCH(A19,Crosswalk!$A$2:$A$47,0))</f>
        <v>petroleum</v>
      </c>
      <c r="C19" s="26" t="str">
        <f>IF(AND(Crosswalk!$F$2=FALSE,H19="Industrial"),"FALSE",IF(AND(Crosswalk!$F$2=FALSE,H19="Commercial"),"FALSE","TRUE"))</f>
        <v>TRUE</v>
      </c>
      <c r="D19" s="21">
        <v>2021</v>
      </c>
      <c r="E19" s="21">
        <v>2</v>
      </c>
      <c r="F19" s="21">
        <v>18301</v>
      </c>
      <c r="G19" s="18" t="s">
        <v>334</v>
      </c>
      <c r="H19" s="18" t="s">
        <v>11</v>
      </c>
      <c r="I19" s="18" t="s">
        <v>189</v>
      </c>
      <c r="J19" s="18" t="s">
        <v>55</v>
      </c>
      <c r="K19" s="21">
        <v>1191</v>
      </c>
      <c r="L19" s="20" t="s">
        <v>24</v>
      </c>
      <c r="M19" s="19">
        <v>2.6</v>
      </c>
      <c r="N19" s="18" t="s">
        <v>13</v>
      </c>
      <c r="O19" s="18" t="s">
        <v>26</v>
      </c>
      <c r="P19" s="18" t="s">
        <v>20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2021</v>
      </c>
      <c r="E20" s="21">
        <v>2</v>
      </c>
      <c r="F20" s="21">
        <v>18301</v>
      </c>
      <c r="G20" s="18" t="s">
        <v>334</v>
      </c>
      <c r="H20" s="18" t="s">
        <v>11</v>
      </c>
      <c r="I20" s="18" t="s">
        <v>189</v>
      </c>
      <c r="J20" s="18" t="s">
        <v>55</v>
      </c>
      <c r="K20" s="21">
        <v>1191</v>
      </c>
      <c r="L20" s="20" t="s">
        <v>25</v>
      </c>
      <c r="M20" s="19">
        <v>1.1000000000000001</v>
      </c>
      <c r="N20" s="18" t="s">
        <v>13</v>
      </c>
      <c r="O20" s="18" t="s">
        <v>26</v>
      </c>
      <c r="P20" s="18" t="s">
        <v>20</v>
      </c>
    </row>
    <row r="21" spans="1:16" x14ac:dyDescent="0.25">
      <c r="A21" s="26" t="str">
        <f t="shared" si="0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TRUE</v>
      </c>
      <c r="D21" s="21">
        <v>2021</v>
      </c>
      <c r="E21" s="21">
        <v>2</v>
      </c>
      <c r="F21" s="21">
        <v>18301</v>
      </c>
      <c r="G21" s="18" t="s">
        <v>334</v>
      </c>
      <c r="H21" s="18" t="s">
        <v>11</v>
      </c>
      <c r="I21" s="18" t="s">
        <v>189</v>
      </c>
      <c r="J21" s="18" t="s">
        <v>55</v>
      </c>
      <c r="K21" s="21">
        <v>1191</v>
      </c>
      <c r="L21" s="20" t="s">
        <v>31</v>
      </c>
      <c r="M21" s="19">
        <v>1.8</v>
      </c>
      <c r="N21" s="18" t="s">
        <v>13</v>
      </c>
      <c r="O21" s="18" t="s">
        <v>26</v>
      </c>
      <c r="P21" s="18" t="s">
        <v>20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2021</v>
      </c>
      <c r="E22" s="21">
        <v>2</v>
      </c>
      <c r="F22" s="21">
        <v>13579</v>
      </c>
      <c r="G22" s="18" t="s">
        <v>335</v>
      </c>
      <c r="H22" s="18" t="s">
        <v>974</v>
      </c>
      <c r="I22" s="18" t="s">
        <v>190</v>
      </c>
      <c r="J22" s="18" t="s">
        <v>45</v>
      </c>
      <c r="K22" s="21">
        <v>2554</v>
      </c>
      <c r="L22" s="20" t="s">
        <v>25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Natural Gas Internal Combustion Engine.NG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FALSE</v>
      </c>
      <c r="D23" s="21">
        <v>2021</v>
      </c>
      <c r="E23" s="21">
        <v>2</v>
      </c>
      <c r="F23" s="21">
        <v>6738</v>
      </c>
      <c r="G23" s="18" t="s">
        <v>169</v>
      </c>
      <c r="H23" s="18" t="s">
        <v>981</v>
      </c>
      <c r="I23" s="18" t="s">
        <v>169</v>
      </c>
      <c r="J23" s="18" t="s">
        <v>88</v>
      </c>
      <c r="K23" s="21">
        <v>54224</v>
      </c>
      <c r="L23" s="20" t="s">
        <v>336</v>
      </c>
      <c r="M23" s="19">
        <v>2.2999999999999998</v>
      </c>
      <c r="N23" s="18" t="s">
        <v>264</v>
      </c>
      <c r="O23" s="18" t="s">
        <v>19</v>
      </c>
      <c r="P23" s="18" t="s">
        <v>20</v>
      </c>
    </row>
    <row r="24" spans="1:16" x14ac:dyDescent="0.25">
      <c r="A24" s="26" t="str">
        <f t="shared" si="0"/>
        <v>Petroleum Liquids.DFO</v>
      </c>
      <c r="B24" s="26" t="str">
        <f>INDEX(Crosswalk!$B$2:$B$47,MATCH(A24,Crosswalk!$A$2:$A$47,0))</f>
        <v>petroleum</v>
      </c>
      <c r="C24" s="26" t="str">
        <f>IF(AND(Crosswalk!$F$2=FALSE,H24="Industrial"),"FALSE",IF(AND(Crosswalk!$F$2=FALSE,H24="Commercial"),"FALSE","TRUE"))</f>
        <v>FALSE</v>
      </c>
      <c r="D24" s="21">
        <v>2021</v>
      </c>
      <c r="E24" s="21">
        <v>2</v>
      </c>
      <c r="F24" s="21">
        <v>17664</v>
      </c>
      <c r="G24" s="18" t="s">
        <v>337</v>
      </c>
      <c r="H24" s="18" t="s">
        <v>981</v>
      </c>
      <c r="I24" s="18" t="s">
        <v>205</v>
      </c>
      <c r="J24" s="18" t="s">
        <v>82</v>
      </c>
      <c r="K24" s="21">
        <v>54675</v>
      </c>
      <c r="L24" s="20" t="s">
        <v>338</v>
      </c>
      <c r="M24" s="19">
        <v>1.3</v>
      </c>
      <c r="N24" s="18" t="s">
        <v>13</v>
      </c>
      <c r="O24" s="18" t="s">
        <v>26</v>
      </c>
      <c r="P24" s="18" t="s">
        <v>20</v>
      </c>
    </row>
    <row r="25" spans="1:16" x14ac:dyDescent="0.25">
      <c r="A25" s="26" t="str">
        <f t="shared" si="0"/>
        <v>Conventional Steam Coal.BIT</v>
      </c>
      <c r="B25" s="26" t="str">
        <f>INDEX(Crosswalk!$B$2:$B$47,MATCH(A25,Crosswalk!$A$2:$A$47,0))</f>
        <v>hard coal</v>
      </c>
      <c r="C25" s="26" t="str">
        <f>IF(AND(Crosswalk!$F$2=FALSE,H25="Industrial"),"FALSE",IF(AND(Crosswalk!$F$2=FALSE,H25="Commercial"),"FALSE","TRUE"))</f>
        <v>TRUE</v>
      </c>
      <c r="D25" s="21">
        <v>2021</v>
      </c>
      <c r="E25" s="21">
        <v>3</v>
      </c>
      <c r="F25" s="21">
        <v>1735</v>
      </c>
      <c r="G25" s="18" t="s">
        <v>339</v>
      </c>
      <c r="H25" s="18" t="s">
        <v>974</v>
      </c>
      <c r="I25" s="18" t="s">
        <v>130</v>
      </c>
      <c r="J25" s="18" t="s">
        <v>68</v>
      </c>
      <c r="K25" s="21">
        <v>54304</v>
      </c>
      <c r="L25" s="20" t="s">
        <v>24</v>
      </c>
      <c r="M25" s="19">
        <v>237.7</v>
      </c>
      <c r="N25" s="18" t="s">
        <v>28</v>
      </c>
      <c r="O25" s="18" t="s">
        <v>29</v>
      </c>
      <c r="P25" s="18" t="s">
        <v>15</v>
      </c>
    </row>
    <row r="26" spans="1:16" x14ac:dyDescent="0.25">
      <c r="A26" s="26" t="str">
        <f t="shared" si="0"/>
        <v>Wood/Wood Waste Biomass.WDS</v>
      </c>
      <c r="B26" s="26" t="str">
        <f>INDEX(Crosswalk!$B$2:$B$47,MATCH(A26,Crosswalk!$A$2:$A$47,0))</f>
        <v>biomass</v>
      </c>
      <c r="C26" s="26" t="str">
        <f>IF(AND(Crosswalk!$F$2=FALSE,H26="Industrial"),"FALSE",IF(AND(Crosswalk!$F$2=FALSE,H26="Commercial"),"FALSE","TRUE"))</f>
        <v>TRUE</v>
      </c>
      <c r="D26" s="21">
        <v>2021</v>
      </c>
      <c r="E26" s="21">
        <v>3</v>
      </c>
      <c r="F26" s="21">
        <v>58210</v>
      </c>
      <c r="G26" s="18" t="s">
        <v>340</v>
      </c>
      <c r="H26" s="18" t="s">
        <v>974</v>
      </c>
      <c r="I26" s="18" t="s">
        <v>254</v>
      </c>
      <c r="J26" s="18" t="s">
        <v>36</v>
      </c>
      <c r="K26" s="21">
        <v>10379</v>
      </c>
      <c r="L26" s="20" t="s">
        <v>17</v>
      </c>
      <c r="M26" s="19">
        <v>47</v>
      </c>
      <c r="N26" s="18" t="s">
        <v>255</v>
      </c>
      <c r="O26" s="18" t="s">
        <v>81</v>
      </c>
      <c r="P26" s="18" t="s">
        <v>15</v>
      </c>
    </row>
    <row r="27" spans="1:16" x14ac:dyDescent="0.25">
      <c r="A27" s="26" t="str">
        <f t="shared" si="0"/>
        <v>Wood/Wood Waste Biomass.WDS</v>
      </c>
      <c r="B27" s="26" t="str">
        <f>INDEX(Crosswalk!$B$2:$B$47,MATCH(A27,Crosswalk!$A$2:$A$47,0))</f>
        <v>biomass</v>
      </c>
      <c r="C27" s="26" t="str">
        <f>IF(AND(Crosswalk!$F$2=FALSE,H27="Industrial"),"FALSE",IF(AND(Crosswalk!$F$2=FALSE,H27="Commercial"),"FALSE","TRUE"))</f>
        <v>TRUE</v>
      </c>
      <c r="D27" s="21">
        <v>2021</v>
      </c>
      <c r="E27" s="21">
        <v>3</v>
      </c>
      <c r="F27" s="21">
        <v>58209</v>
      </c>
      <c r="G27" s="18" t="s">
        <v>341</v>
      </c>
      <c r="H27" s="18" t="s">
        <v>990</v>
      </c>
      <c r="I27" s="18" t="s">
        <v>253</v>
      </c>
      <c r="J27" s="18" t="s">
        <v>36</v>
      </c>
      <c r="K27" s="21">
        <v>10378</v>
      </c>
      <c r="L27" s="20" t="s">
        <v>17</v>
      </c>
      <c r="M27" s="19">
        <v>48</v>
      </c>
      <c r="N27" s="18" t="s">
        <v>255</v>
      </c>
      <c r="O27" s="18" t="s">
        <v>81</v>
      </c>
      <c r="P27" s="18" t="s">
        <v>15</v>
      </c>
    </row>
    <row r="28" spans="1:16" x14ac:dyDescent="0.25">
      <c r="A28" s="26" t="str">
        <f t="shared" si="0"/>
        <v>Wood/Wood Waste Biomass.WDS</v>
      </c>
      <c r="B28" s="26" t="str">
        <f>INDEX(Crosswalk!$B$2:$B$47,MATCH(A28,Crosswalk!$A$2:$A$47,0))</f>
        <v>biomass</v>
      </c>
      <c r="C28" s="26" t="str">
        <f>IF(AND(Crosswalk!$F$2=FALSE,H28="Industrial"),"FALSE",IF(AND(Crosswalk!$F$2=FALSE,H28="Commercial"),"FALSE","TRUE"))</f>
        <v>TRUE</v>
      </c>
      <c r="D28" s="21">
        <v>2021</v>
      </c>
      <c r="E28" s="21">
        <v>3</v>
      </c>
      <c r="F28" s="21">
        <v>58209</v>
      </c>
      <c r="G28" s="18" t="s">
        <v>341</v>
      </c>
      <c r="H28" s="18" t="s">
        <v>990</v>
      </c>
      <c r="I28" s="18" t="s">
        <v>253</v>
      </c>
      <c r="J28" s="18" t="s">
        <v>36</v>
      </c>
      <c r="K28" s="21">
        <v>10378</v>
      </c>
      <c r="L28" s="20" t="s">
        <v>63</v>
      </c>
      <c r="M28" s="19">
        <v>48</v>
      </c>
      <c r="N28" s="18" t="s">
        <v>255</v>
      </c>
      <c r="O28" s="18" t="s">
        <v>81</v>
      </c>
      <c r="P28" s="18" t="s">
        <v>15</v>
      </c>
    </row>
    <row r="29" spans="1:16" x14ac:dyDescent="0.25">
      <c r="A29" s="26" t="str">
        <f t="shared" si="0"/>
        <v>Natural Gas Fired Combined Cycle.NG</v>
      </c>
      <c r="B29" s="26" t="str">
        <f>INDEX(Crosswalk!$B$2:$B$47,MATCH(A29,Crosswalk!$A$2:$A$47,0))</f>
        <v>natural gas combined cycle</v>
      </c>
      <c r="C29" s="26" t="str">
        <f>IF(AND(Crosswalk!$F$2=FALSE,H29="Industrial"),"FALSE",IF(AND(Crosswalk!$F$2=FALSE,H29="Commercial"),"FALSE","TRUE"))</f>
        <v>TRUE</v>
      </c>
      <c r="D29" s="21">
        <v>2021</v>
      </c>
      <c r="E29" s="21">
        <v>3</v>
      </c>
      <c r="F29" s="21">
        <v>2956</v>
      </c>
      <c r="G29" s="18" t="s">
        <v>315</v>
      </c>
      <c r="H29" s="18" t="s">
        <v>990</v>
      </c>
      <c r="I29" s="18" t="s">
        <v>315</v>
      </c>
      <c r="J29" s="18" t="s">
        <v>33</v>
      </c>
      <c r="K29" s="21">
        <v>50498</v>
      </c>
      <c r="L29" s="20" t="s">
        <v>342</v>
      </c>
      <c r="M29" s="19">
        <v>52.4</v>
      </c>
      <c r="N29" s="18" t="s">
        <v>34</v>
      </c>
      <c r="O29" s="18" t="s">
        <v>19</v>
      </c>
      <c r="P29" s="18" t="s">
        <v>33</v>
      </c>
    </row>
    <row r="30" spans="1:16" x14ac:dyDescent="0.25">
      <c r="A30" s="26" t="str">
        <f t="shared" si="0"/>
        <v>Natural Gas Fired Combined Cycle.NG</v>
      </c>
      <c r="B30" s="26" t="str">
        <f>INDEX(Crosswalk!$B$2:$B$47,MATCH(A30,Crosswalk!$A$2:$A$47,0))</f>
        <v>natural gas combined cycle</v>
      </c>
      <c r="C30" s="26" t="str">
        <f>IF(AND(Crosswalk!$F$2=FALSE,H30="Industrial"),"FALSE",IF(AND(Crosswalk!$F$2=FALSE,H30="Commercial"),"FALSE","TRUE"))</f>
        <v>TRUE</v>
      </c>
      <c r="D30" s="21">
        <v>2021</v>
      </c>
      <c r="E30" s="21">
        <v>3</v>
      </c>
      <c r="F30" s="21">
        <v>2956</v>
      </c>
      <c r="G30" s="18" t="s">
        <v>315</v>
      </c>
      <c r="H30" s="18" t="s">
        <v>990</v>
      </c>
      <c r="I30" s="18" t="s">
        <v>315</v>
      </c>
      <c r="J30" s="18" t="s">
        <v>33</v>
      </c>
      <c r="K30" s="21">
        <v>50498</v>
      </c>
      <c r="L30" s="20" t="s">
        <v>86</v>
      </c>
      <c r="M30" s="19" t="s">
        <v>280</v>
      </c>
      <c r="N30" s="18" t="s">
        <v>34</v>
      </c>
      <c r="O30" s="18" t="s">
        <v>19</v>
      </c>
      <c r="P30" s="18" t="s">
        <v>35</v>
      </c>
    </row>
    <row r="31" spans="1:16" x14ac:dyDescent="0.25">
      <c r="A31" s="26" t="str">
        <f t="shared" si="0"/>
        <v>Conventional Hydroelectric.WAT</v>
      </c>
      <c r="B31" s="26" t="str">
        <f>INDEX(Crosswalk!$B$2:$B$47,MATCH(A31,Crosswalk!$A$2:$A$47,0))</f>
        <v>hydro</v>
      </c>
      <c r="C31" s="26" t="str">
        <f>IF(AND(Crosswalk!$F$2=FALSE,H31="Industrial"),"FALSE",IF(AND(Crosswalk!$F$2=FALSE,H31="Commercial"),"FALSE","TRUE"))</f>
        <v>TRUE</v>
      </c>
      <c r="D31" s="21">
        <v>2021</v>
      </c>
      <c r="E31" s="21">
        <v>3</v>
      </c>
      <c r="F31" s="21">
        <v>56268</v>
      </c>
      <c r="G31" s="18" t="s">
        <v>343</v>
      </c>
      <c r="H31" s="18" t="s">
        <v>974</v>
      </c>
      <c r="I31" s="18" t="s">
        <v>243</v>
      </c>
      <c r="J31" s="18" t="s">
        <v>37</v>
      </c>
      <c r="K31" s="21">
        <v>56978</v>
      </c>
      <c r="L31" s="20" t="s">
        <v>24</v>
      </c>
      <c r="M31" s="19">
        <v>0.3</v>
      </c>
      <c r="N31" s="18" t="s">
        <v>42</v>
      </c>
      <c r="O31" s="18" t="s">
        <v>43</v>
      </c>
      <c r="P31" s="18" t="s">
        <v>44</v>
      </c>
    </row>
    <row r="32" spans="1:16" x14ac:dyDescent="0.25">
      <c r="A32" s="26" t="str">
        <f t="shared" si="0"/>
        <v>Conventional Hydroelectric.WAT</v>
      </c>
      <c r="B32" s="26" t="str">
        <f>INDEX(Crosswalk!$B$2:$B$47,MATCH(A32,Crosswalk!$A$2:$A$47,0))</f>
        <v>hydro</v>
      </c>
      <c r="C32" s="26" t="str">
        <f>IF(AND(Crosswalk!$F$2=FALSE,H32="Industrial"),"FALSE",IF(AND(Crosswalk!$F$2=FALSE,H32="Commercial"),"FALSE","TRUE"))</f>
        <v>TRUE</v>
      </c>
      <c r="D32" s="21">
        <v>2021</v>
      </c>
      <c r="E32" s="21">
        <v>3</v>
      </c>
      <c r="F32" s="21">
        <v>56268</v>
      </c>
      <c r="G32" s="18" t="s">
        <v>343</v>
      </c>
      <c r="H32" s="18" t="s">
        <v>974</v>
      </c>
      <c r="I32" s="18" t="s">
        <v>243</v>
      </c>
      <c r="J32" s="18" t="s">
        <v>37</v>
      </c>
      <c r="K32" s="21">
        <v>56978</v>
      </c>
      <c r="L32" s="20" t="s">
        <v>25</v>
      </c>
      <c r="M32" s="19">
        <v>0.3</v>
      </c>
      <c r="N32" s="18" t="s">
        <v>42</v>
      </c>
      <c r="O32" s="18" t="s">
        <v>43</v>
      </c>
      <c r="P32" s="18" t="s">
        <v>44</v>
      </c>
    </row>
    <row r="33" spans="1:16" x14ac:dyDescent="0.25">
      <c r="A33" s="26" t="str">
        <f t="shared" si="0"/>
        <v>Conventional Hydroelectric.WAT</v>
      </c>
      <c r="B33" s="26" t="str">
        <f>INDEX(Crosswalk!$B$2:$B$47,MATCH(A33,Crosswalk!$A$2:$A$47,0))</f>
        <v>hydro</v>
      </c>
      <c r="C33" s="26" t="str">
        <f>IF(AND(Crosswalk!$F$2=FALSE,H33="Industrial"),"FALSE",IF(AND(Crosswalk!$F$2=FALSE,H33="Commercial"),"FALSE","TRUE"))</f>
        <v>TRUE</v>
      </c>
      <c r="D33" s="21">
        <v>2021</v>
      </c>
      <c r="E33" s="21">
        <v>3</v>
      </c>
      <c r="F33" s="21">
        <v>56268</v>
      </c>
      <c r="G33" s="18" t="s">
        <v>343</v>
      </c>
      <c r="H33" s="18" t="s">
        <v>974</v>
      </c>
      <c r="I33" s="18" t="s">
        <v>243</v>
      </c>
      <c r="J33" s="18" t="s">
        <v>37</v>
      </c>
      <c r="K33" s="21">
        <v>56978</v>
      </c>
      <c r="L33" s="20" t="s">
        <v>21</v>
      </c>
      <c r="M33" s="19">
        <v>0.3</v>
      </c>
      <c r="N33" s="18" t="s">
        <v>42</v>
      </c>
      <c r="O33" s="18" t="s">
        <v>43</v>
      </c>
      <c r="P33" s="18" t="s">
        <v>44</v>
      </c>
    </row>
    <row r="34" spans="1:16" x14ac:dyDescent="0.25">
      <c r="A34" s="26" t="str">
        <f t="shared" si="0"/>
        <v>Conventional Hydroelectric.WAT</v>
      </c>
      <c r="B34" s="26" t="str">
        <f>INDEX(Crosswalk!$B$2:$B$47,MATCH(A34,Crosswalk!$A$2:$A$47,0))</f>
        <v>hydro</v>
      </c>
      <c r="C34" s="26" t="str">
        <f>IF(AND(Crosswalk!$F$2=FALSE,H34="Industrial"),"FALSE",IF(AND(Crosswalk!$F$2=FALSE,H34="Commercial"),"FALSE","TRUE"))</f>
        <v>TRUE</v>
      </c>
      <c r="D34" s="21">
        <v>2021</v>
      </c>
      <c r="E34" s="21">
        <v>3</v>
      </c>
      <c r="F34" s="21">
        <v>56268</v>
      </c>
      <c r="G34" s="18" t="s">
        <v>343</v>
      </c>
      <c r="H34" s="18" t="s">
        <v>974</v>
      </c>
      <c r="I34" s="18" t="s">
        <v>243</v>
      </c>
      <c r="J34" s="18" t="s">
        <v>37</v>
      </c>
      <c r="K34" s="21">
        <v>56978</v>
      </c>
      <c r="L34" s="20" t="s">
        <v>46</v>
      </c>
      <c r="M34" s="19">
        <v>0.3</v>
      </c>
      <c r="N34" s="18" t="s">
        <v>42</v>
      </c>
      <c r="O34" s="18" t="s">
        <v>43</v>
      </c>
      <c r="P34" s="18" t="s">
        <v>44</v>
      </c>
    </row>
    <row r="35" spans="1:16" x14ac:dyDescent="0.25">
      <c r="A35" s="26" t="str">
        <f t="shared" si="0"/>
        <v>Conventional Steam Coal.BIT</v>
      </c>
      <c r="B35" s="26" t="str">
        <f>INDEX(Crosswalk!$B$2:$B$47,MATCH(A35,Crosswalk!$A$2:$A$47,0))</f>
        <v>hard coal</v>
      </c>
      <c r="C35" s="26" t="str">
        <f>IF(AND(Crosswalk!$F$2=FALSE,H35="Industrial"),"FALSE",IF(AND(Crosswalk!$F$2=FALSE,H35="Commercial"),"FALSE","TRUE"))</f>
        <v>TRUE</v>
      </c>
      <c r="D35" s="21">
        <v>2021</v>
      </c>
      <c r="E35" s="21">
        <v>3</v>
      </c>
      <c r="F35" s="21">
        <v>5416</v>
      </c>
      <c r="G35" s="18" t="s">
        <v>54</v>
      </c>
      <c r="H35" s="18" t="s">
        <v>11</v>
      </c>
      <c r="I35" s="18" t="s">
        <v>159</v>
      </c>
      <c r="J35" s="18" t="s">
        <v>36</v>
      </c>
      <c r="K35" s="21">
        <v>2718</v>
      </c>
      <c r="L35" s="20" t="s">
        <v>21</v>
      </c>
      <c r="M35" s="19">
        <v>258</v>
      </c>
      <c r="N35" s="18" t="s">
        <v>28</v>
      </c>
      <c r="O35" s="18" t="s">
        <v>29</v>
      </c>
      <c r="P35" s="18" t="s">
        <v>15</v>
      </c>
    </row>
    <row r="36" spans="1:16" x14ac:dyDescent="0.25">
      <c r="A36" s="26" t="str">
        <f t="shared" si="0"/>
        <v>Natural Gas Fired Combined Cycle.NG</v>
      </c>
      <c r="B36" s="26" t="str">
        <f>INDEX(Crosswalk!$B$2:$B$47,MATCH(A36,Crosswalk!$A$2:$A$47,0))</f>
        <v>natural gas combined cycle</v>
      </c>
      <c r="C36" s="26" t="str">
        <f>IF(AND(Crosswalk!$F$2=FALSE,H36="Industrial"),"FALSE",IF(AND(Crosswalk!$F$2=FALSE,H36="Commercial"),"FALSE","TRUE"))</f>
        <v>TRUE</v>
      </c>
      <c r="D36" s="21">
        <v>2021</v>
      </c>
      <c r="E36" s="21">
        <v>3</v>
      </c>
      <c r="F36" s="21">
        <v>63363</v>
      </c>
      <c r="G36" s="18" t="s">
        <v>316</v>
      </c>
      <c r="H36" s="18" t="s">
        <v>974</v>
      </c>
      <c r="I36" s="18" t="s">
        <v>316</v>
      </c>
      <c r="J36" s="18" t="s">
        <v>78</v>
      </c>
      <c r="K36" s="21">
        <v>50852</v>
      </c>
      <c r="L36" s="20" t="s">
        <v>17</v>
      </c>
      <c r="M36" s="19">
        <v>51.5</v>
      </c>
      <c r="N36" s="18" t="s">
        <v>34</v>
      </c>
      <c r="O36" s="18" t="s">
        <v>19</v>
      </c>
      <c r="P36" s="18" t="s">
        <v>33</v>
      </c>
    </row>
    <row r="37" spans="1:16" x14ac:dyDescent="0.25">
      <c r="A37" s="26" t="str">
        <f t="shared" si="0"/>
        <v>Natural Gas Fired Combined Cycle.NG</v>
      </c>
      <c r="B37" s="26" t="str">
        <f>INDEX(Crosswalk!$B$2:$B$47,MATCH(A37,Crosswalk!$A$2:$A$47,0))</f>
        <v>natural gas combined cycle</v>
      </c>
      <c r="C37" s="26" t="str">
        <f>IF(AND(Crosswalk!$F$2=FALSE,H37="Industrial"),"FALSE",IF(AND(Crosswalk!$F$2=FALSE,H37="Commercial"),"FALSE","TRUE"))</f>
        <v>TRUE</v>
      </c>
      <c r="D37" s="21">
        <v>2021</v>
      </c>
      <c r="E37" s="21">
        <v>3</v>
      </c>
      <c r="F37" s="21">
        <v>63363</v>
      </c>
      <c r="G37" s="18" t="s">
        <v>316</v>
      </c>
      <c r="H37" s="18" t="s">
        <v>974</v>
      </c>
      <c r="I37" s="18" t="s">
        <v>316</v>
      </c>
      <c r="J37" s="18" t="s">
        <v>78</v>
      </c>
      <c r="K37" s="21">
        <v>50852</v>
      </c>
      <c r="L37" s="20" t="s">
        <v>63</v>
      </c>
      <c r="M37" s="19">
        <v>17.7</v>
      </c>
      <c r="N37" s="18" t="s">
        <v>34</v>
      </c>
      <c r="O37" s="18" t="s">
        <v>19</v>
      </c>
      <c r="P37" s="18" t="s">
        <v>35</v>
      </c>
    </row>
    <row r="38" spans="1:16" x14ac:dyDescent="0.25">
      <c r="A38" s="26" t="str">
        <f t="shared" si="0"/>
        <v>Conventional Steam Coal.LIG</v>
      </c>
      <c r="B38" s="26" t="str">
        <f>INDEX(Crosswalk!$B$2:$B$47,MATCH(A38,Crosswalk!$A$2:$A$47,0))</f>
        <v>lignite</v>
      </c>
      <c r="C38" s="26" t="str">
        <f>IF(AND(Crosswalk!$F$2=FALSE,H38="Industrial"),"FALSE",IF(AND(Crosswalk!$F$2=FALSE,H38="Commercial"),"FALSE","TRUE"))</f>
        <v>TRUE</v>
      </c>
      <c r="D38" s="21">
        <v>2021</v>
      </c>
      <c r="E38" s="21">
        <v>3</v>
      </c>
      <c r="F38" s="21">
        <v>12199</v>
      </c>
      <c r="G38" s="18" t="s">
        <v>184</v>
      </c>
      <c r="H38" s="18" t="s">
        <v>11</v>
      </c>
      <c r="I38" s="18" t="s">
        <v>185</v>
      </c>
      <c r="J38" s="18" t="s">
        <v>50</v>
      </c>
      <c r="K38" s="21">
        <v>6089</v>
      </c>
      <c r="L38" s="20" t="s">
        <v>24</v>
      </c>
      <c r="M38" s="19">
        <v>53.1</v>
      </c>
      <c r="N38" s="18" t="s">
        <v>28</v>
      </c>
      <c r="O38" s="18" t="s">
        <v>129</v>
      </c>
      <c r="P38" s="18" t="s">
        <v>15</v>
      </c>
    </row>
    <row r="39" spans="1:16" x14ac:dyDescent="0.25">
      <c r="A39" s="26" t="str">
        <f t="shared" si="0"/>
        <v>Natural Gas Fired Combined Cycle.NG</v>
      </c>
      <c r="B39" s="26" t="str">
        <f>INDEX(Crosswalk!$B$2:$B$47,MATCH(A39,Crosswalk!$A$2:$A$47,0))</f>
        <v>natural gas combined cycle</v>
      </c>
      <c r="C39" s="26" t="str">
        <f>IF(AND(Crosswalk!$F$2=FALSE,H39="Industrial"),"FALSE",IF(AND(Crosswalk!$F$2=FALSE,H39="Commercial"),"FALSE","TRUE"))</f>
        <v>TRUE</v>
      </c>
      <c r="D39" s="21">
        <v>2021</v>
      </c>
      <c r="E39" s="21">
        <v>3</v>
      </c>
      <c r="F39" s="21">
        <v>14584</v>
      </c>
      <c r="G39" s="18" t="s">
        <v>344</v>
      </c>
      <c r="H39" s="18" t="s">
        <v>974</v>
      </c>
      <c r="I39" s="18" t="s">
        <v>196</v>
      </c>
      <c r="J39" s="18" t="s">
        <v>134</v>
      </c>
      <c r="K39" s="21">
        <v>54056</v>
      </c>
      <c r="L39" s="20" t="s">
        <v>17</v>
      </c>
      <c r="M39" s="19">
        <v>33</v>
      </c>
      <c r="N39" s="18" t="s">
        <v>34</v>
      </c>
      <c r="O39" s="18" t="s">
        <v>19</v>
      </c>
      <c r="P39" s="18" t="s">
        <v>33</v>
      </c>
    </row>
    <row r="40" spans="1:16" x14ac:dyDescent="0.25">
      <c r="A40" s="26" t="str">
        <f t="shared" si="0"/>
        <v>Natural Gas Fired Combined Cycle.NG</v>
      </c>
      <c r="B40" s="26" t="str">
        <f>INDEX(Crosswalk!$B$2:$B$47,MATCH(A40,Crosswalk!$A$2:$A$47,0))</f>
        <v>natural gas combined cycle</v>
      </c>
      <c r="C40" s="26" t="str">
        <f>IF(AND(Crosswalk!$F$2=FALSE,H40="Industrial"),"FALSE",IF(AND(Crosswalk!$F$2=FALSE,H40="Commercial"),"FALSE","TRUE"))</f>
        <v>TRUE</v>
      </c>
      <c r="D40" s="21">
        <v>2021</v>
      </c>
      <c r="E40" s="21">
        <v>3</v>
      </c>
      <c r="F40" s="21">
        <v>14584</v>
      </c>
      <c r="G40" s="18" t="s">
        <v>344</v>
      </c>
      <c r="H40" s="18" t="s">
        <v>974</v>
      </c>
      <c r="I40" s="18" t="s">
        <v>196</v>
      </c>
      <c r="J40" s="18" t="s">
        <v>134</v>
      </c>
      <c r="K40" s="21">
        <v>54056</v>
      </c>
      <c r="L40" s="20" t="s">
        <v>63</v>
      </c>
      <c r="M40" s="19">
        <v>27</v>
      </c>
      <c r="N40" s="18" t="s">
        <v>34</v>
      </c>
      <c r="O40" s="18" t="s">
        <v>19</v>
      </c>
      <c r="P40" s="18" t="s">
        <v>35</v>
      </c>
    </row>
    <row r="41" spans="1:16" x14ac:dyDescent="0.25">
      <c r="A41" s="26" t="str">
        <f t="shared" si="0"/>
        <v>Conventional Steam Coal.BIT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1">
        <v>2021</v>
      </c>
      <c r="E41" s="21">
        <v>4</v>
      </c>
      <c r="F41" s="21">
        <v>10623</v>
      </c>
      <c r="G41" s="18" t="s">
        <v>345</v>
      </c>
      <c r="H41" s="18" t="s">
        <v>11</v>
      </c>
      <c r="I41" s="18" t="s">
        <v>179</v>
      </c>
      <c r="J41" s="18" t="s">
        <v>12</v>
      </c>
      <c r="K41" s="21">
        <v>676</v>
      </c>
      <c r="L41" s="20" t="s">
        <v>21</v>
      </c>
      <c r="M41" s="19">
        <v>342</v>
      </c>
      <c r="N41" s="18" t="s">
        <v>28</v>
      </c>
      <c r="O41" s="18" t="s">
        <v>29</v>
      </c>
      <c r="P41" s="18" t="s">
        <v>15</v>
      </c>
    </row>
    <row r="42" spans="1:16" x14ac:dyDescent="0.25">
      <c r="A42" s="26" t="str">
        <f t="shared" si="0"/>
        <v>Nuclear.NUC</v>
      </c>
      <c r="B42" s="26" t="str">
        <f>INDEX(Crosswalk!$B$2:$B$47,MATCH(A42,Crosswalk!$A$2:$A$47,0))</f>
        <v>nuclear</v>
      </c>
      <c r="C42" s="26" t="str">
        <f>IF(AND(Crosswalk!$F$2=FALSE,H42="Industrial"),"FALSE",IF(AND(Crosswalk!$F$2=FALSE,H42="Commercial"),"FALSE","TRUE"))</f>
        <v>TRUE</v>
      </c>
      <c r="D42" s="21">
        <v>2021</v>
      </c>
      <c r="E42" s="21">
        <v>4</v>
      </c>
      <c r="F42" s="21">
        <v>6028</v>
      </c>
      <c r="G42" s="18" t="s">
        <v>346</v>
      </c>
      <c r="H42" s="18" t="s">
        <v>974</v>
      </c>
      <c r="I42" s="18" t="s">
        <v>163</v>
      </c>
      <c r="J42" s="18" t="s">
        <v>45</v>
      </c>
      <c r="K42" s="21">
        <v>8907</v>
      </c>
      <c r="L42" s="20" t="s">
        <v>21</v>
      </c>
      <c r="M42" s="19">
        <v>1036.3</v>
      </c>
      <c r="N42" s="18" t="s">
        <v>22</v>
      </c>
      <c r="O42" s="18" t="s">
        <v>23</v>
      </c>
      <c r="P42" s="18" t="s">
        <v>15</v>
      </c>
    </row>
    <row r="43" spans="1:16" x14ac:dyDescent="0.25">
      <c r="A43" s="26" t="str">
        <f t="shared" si="0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FALSE</v>
      </c>
      <c r="D43" s="21">
        <v>2021</v>
      </c>
      <c r="E43" s="21">
        <v>4</v>
      </c>
      <c r="F43" s="21">
        <v>11820</v>
      </c>
      <c r="G43" s="18" t="s">
        <v>347</v>
      </c>
      <c r="H43" s="18" t="s">
        <v>981</v>
      </c>
      <c r="I43" s="18" t="s">
        <v>182</v>
      </c>
      <c r="J43" s="18" t="s">
        <v>30</v>
      </c>
      <c r="K43" s="21">
        <v>54907</v>
      </c>
      <c r="L43" s="20" t="s">
        <v>126</v>
      </c>
      <c r="M43" s="19">
        <v>19</v>
      </c>
      <c r="N43" s="18" t="s">
        <v>60</v>
      </c>
      <c r="O43" s="18" t="s">
        <v>19</v>
      </c>
      <c r="P43" s="18" t="s">
        <v>61</v>
      </c>
    </row>
    <row r="44" spans="1:16" x14ac:dyDescent="0.25">
      <c r="A44" s="26" t="str">
        <f t="shared" si="0"/>
        <v>Petroleum Liquids.DFO</v>
      </c>
      <c r="B44" s="26" t="str">
        <f>INDEX(Crosswalk!$B$2:$B$47,MATCH(A44,Crosswalk!$A$2:$A$47,0))</f>
        <v>petroleum</v>
      </c>
      <c r="C44" s="26" t="str">
        <f>IF(AND(Crosswalk!$F$2=FALSE,H44="Industrial"),"FALSE",IF(AND(Crosswalk!$F$2=FALSE,H44="Commercial"),"FALSE","TRUE"))</f>
        <v>TRUE</v>
      </c>
      <c r="D44" s="21">
        <v>2021</v>
      </c>
      <c r="E44" s="21">
        <v>4</v>
      </c>
      <c r="F44" s="21">
        <v>12119</v>
      </c>
      <c r="G44" s="18" t="s">
        <v>348</v>
      </c>
      <c r="H44" s="18" t="s">
        <v>11</v>
      </c>
      <c r="I44" s="18" t="s">
        <v>183</v>
      </c>
      <c r="J44" s="18" t="s">
        <v>64</v>
      </c>
      <c r="K44" s="21">
        <v>6555</v>
      </c>
      <c r="L44" s="20" t="s">
        <v>105</v>
      </c>
      <c r="M44" s="19">
        <v>0.5</v>
      </c>
      <c r="N44" s="18" t="s">
        <v>13</v>
      </c>
      <c r="O44" s="18" t="s">
        <v>26</v>
      </c>
      <c r="P44" s="18" t="s">
        <v>20</v>
      </c>
    </row>
    <row r="45" spans="1:16" x14ac:dyDescent="0.25">
      <c r="A45" s="26" t="str">
        <f t="shared" si="0"/>
        <v>Petroleum Liquids.DFO</v>
      </c>
      <c r="B45" s="26" t="str">
        <f>INDEX(Crosswalk!$B$2:$B$47,MATCH(A45,Crosswalk!$A$2:$A$47,0))</f>
        <v>petroleum</v>
      </c>
      <c r="C45" s="26" t="str">
        <f>IF(AND(Crosswalk!$F$2=FALSE,H45="Industrial"),"FALSE",IF(AND(Crosswalk!$F$2=FALSE,H45="Commercial"),"FALSE","TRUE"))</f>
        <v>TRUE</v>
      </c>
      <c r="D45" s="21">
        <v>2021</v>
      </c>
      <c r="E45" s="21">
        <v>4</v>
      </c>
      <c r="F45" s="21">
        <v>12119</v>
      </c>
      <c r="G45" s="18" t="s">
        <v>348</v>
      </c>
      <c r="H45" s="18" t="s">
        <v>11</v>
      </c>
      <c r="I45" s="18" t="s">
        <v>183</v>
      </c>
      <c r="J45" s="18" t="s">
        <v>64</v>
      </c>
      <c r="K45" s="21">
        <v>6555</v>
      </c>
      <c r="L45" s="20" t="s">
        <v>106</v>
      </c>
      <c r="M45" s="19">
        <v>0.5</v>
      </c>
      <c r="N45" s="18" t="s">
        <v>13</v>
      </c>
      <c r="O45" s="18" t="s">
        <v>26</v>
      </c>
      <c r="P45" s="18" t="s">
        <v>20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2021</v>
      </c>
      <c r="E46" s="21">
        <v>4</v>
      </c>
      <c r="F46" s="21">
        <v>12119</v>
      </c>
      <c r="G46" s="18" t="s">
        <v>348</v>
      </c>
      <c r="H46" s="18" t="s">
        <v>11</v>
      </c>
      <c r="I46" s="18" t="s">
        <v>183</v>
      </c>
      <c r="J46" s="18" t="s">
        <v>64</v>
      </c>
      <c r="K46" s="21">
        <v>6555</v>
      </c>
      <c r="L46" s="20" t="s">
        <v>31</v>
      </c>
      <c r="M46" s="19">
        <v>0.6</v>
      </c>
      <c r="N46" s="18" t="s">
        <v>13</v>
      </c>
      <c r="O46" s="18" t="s">
        <v>26</v>
      </c>
      <c r="P46" s="18" t="s">
        <v>20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2021</v>
      </c>
      <c r="E47" s="21">
        <v>4</v>
      </c>
      <c r="F47" s="21">
        <v>12119</v>
      </c>
      <c r="G47" s="18" t="s">
        <v>348</v>
      </c>
      <c r="H47" s="18" t="s">
        <v>11</v>
      </c>
      <c r="I47" s="18" t="s">
        <v>183</v>
      </c>
      <c r="J47" s="18" t="s">
        <v>64</v>
      </c>
      <c r="K47" s="21">
        <v>6555</v>
      </c>
      <c r="L47" s="20" t="s">
        <v>49</v>
      </c>
      <c r="M47" s="19">
        <v>0.6</v>
      </c>
      <c r="N47" s="18" t="s">
        <v>13</v>
      </c>
      <c r="O47" s="18" t="s">
        <v>26</v>
      </c>
      <c r="P47" s="18" t="s">
        <v>20</v>
      </c>
    </row>
    <row r="48" spans="1:16" x14ac:dyDescent="0.25">
      <c r="A48" s="26" t="str">
        <f t="shared" si="0"/>
        <v>Natural Gas Internal Combustion Engine.NG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FALSE</v>
      </c>
      <c r="D48" s="21">
        <v>2021</v>
      </c>
      <c r="E48" s="21">
        <v>4</v>
      </c>
      <c r="F48" s="21">
        <v>20712</v>
      </c>
      <c r="G48" s="18" t="s">
        <v>349</v>
      </c>
      <c r="H48" s="18" t="s">
        <v>981</v>
      </c>
      <c r="I48" s="18" t="s">
        <v>222</v>
      </c>
      <c r="J48" s="18" t="s">
        <v>38</v>
      </c>
      <c r="K48" s="21">
        <v>10215</v>
      </c>
      <c r="L48" s="20" t="s">
        <v>350</v>
      </c>
      <c r="M48" s="19">
        <v>0.6</v>
      </c>
      <c r="N48" s="18" t="s">
        <v>264</v>
      </c>
      <c r="O48" s="18" t="s">
        <v>19</v>
      </c>
      <c r="P48" s="18" t="s">
        <v>20</v>
      </c>
    </row>
    <row r="49" spans="1:16" x14ac:dyDescent="0.25">
      <c r="A49" s="26" t="str">
        <f t="shared" si="0"/>
        <v>Petroleum Liquids.DFO</v>
      </c>
      <c r="B49" s="26" t="str">
        <f>INDEX(Crosswalk!$B$2:$B$47,MATCH(A49,Crosswalk!$A$2:$A$47,0))</f>
        <v>petroleum</v>
      </c>
      <c r="C49" s="26" t="str">
        <f>IF(AND(Crosswalk!$F$2=FALSE,H49="Industrial"),"FALSE",IF(AND(Crosswalk!$F$2=FALSE,H49="Commercial"),"FALSE","TRUE"))</f>
        <v>FALSE</v>
      </c>
      <c r="D49" s="21">
        <v>2021</v>
      </c>
      <c r="E49" s="21">
        <v>5</v>
      </c>
      <c r="F49" s="21">
        <v>4385</v>
      </c>
      <c r="G49" s="18" t="s">
        <v>351</v>
      </c>
      <c r="H49" s="18" t="s">
        <v>985</v>
      </c>
      <c r="I49" s="18" t="s">
        <v>154</v>
      </c>
      <c r="J49" s="18" t="s">
        <v>30</v>
      </c>
      <c r="K49" s="21">
        <v>10553</v>
      </c>
      <c r="L49" s="20" t="s">
        <v>352</v>
      </c>
      <c r="M49" s="19">
        <v>0.1</v>
      </c>
      <c r="N49" s="18" t="s">
        <v>13</v>
      </c>
      <c r="O49" s="18" t="s">
        <v>26</v>
      </c>
      <c r="P49" s="18" t="s">
        <v>20</v>
      </c>
    </row>
    <row r="50" spans="1:16" x14ac:dyDescent="0.25">
      <c r="A50" s="26" t="str">
        <f t="shared" si="0"/>
        <v>Petroleum Liquids.DFO</v>
      </c>
      <c r="B50" s="26" t="str">
        <f>INDEX(Crosswalk!$B$2:$B$47,MATCH(A50,Crosswalk!$A$2:$A$47,0))</f>
        <v>petroleum</v>
      </c>
      <c r="C50" s="26" t="str">
        <f>IF(AND(Crosswalk!$F$2=FALSE,H50="Industrial"),"FALSE",IF(AND(Crosswalk!$F$2=FALSE,H50="Commercial"),"FALSE","TRUE"))</f>
        <v>FALSE</v>
      </c>
      <c r="D50" s="21">
        <v>2021</v>
      </c>
      <c r="E50" s="21">
        <v>5</v>
      </c>
      <c r="F50" s="21">
        <v>4385</v>
      </c>
      <c r="G50" s="18" t="s">
        <v>351</v>
      </c>
      <c r="H50" s="18" t="s">
        <v>985</v>
      </c>
      <c r="I50" s="18" t="s">
        <v>154</v>
      </c>
      <c r="J50" s="18" t="s">
        <v>30</v>
      </c>
      <c r="K50" s="21">
        <v>10553</v>
      </c>
      <c r="L50" s="20" t="s">
        <v>353</v>
      </c>
      <c r="M50" s="19">
        <v>0.3</v>
      </c>
      <c r="N50" s="18" t="s">
        <v>13</v>
      </c>
      <c r="O50" s="18" t="s">
        <v>26</v>
      </c>
      <c r="P50" s="18" t="s">
        <v>20</v>
      </c>
    </row>
    <row r="51" spans="1:16" x14ac:dyDescent="0.25">
      <c r="A51" s="26" t="str">
        <f t="shared" si="0"/>
        <v>Petroleum Liquids.DFO</v>
      </c>
      <c r="B51" s="26" t="str">
        <f>INDEX(Crosswalk!$B$2:$B$47,MATCH(A51,Crosswalk!$A$2:$A$47,0))</f>
        <v>petroleum</v>
      </c>
      <c r="C51" s="26" t="str">
        <f>IF(AND(Crosswalk!$F$2=FALSE,H51="Industrial"),"FALSE",IF(AND(Crosswalk!$F$2=FALSE,H51="Commercial"),"FALSE","TRUE"))</f>
        <v>FALSE</v>
      </c>
      <c r="D51" s="21">
        <v>2021</v>
      </c>
      <c r="E51" s="21">
        <v>5</v>
      </c>
      <c r="F51" s="21">
        <v>4385</v>
      </c>
      <c r="G51" s="18" t="s">
        <v>351</v>
      </c>
      <c r="H51" s="18" t="s">
        <v>985</v>
      </c>
      <c r="I51" s="18" t="s">
        <v>154</v>
      </c>
      <c r="J51" s="18" t="s">
        <v>30</v>
      </c>
      <c r="K51" s="21">
        <v>10553</v>
      </c>
      <c r="L51" s="20" t="s">
        <v>354</v>
      </c>
      <c r="M51" s="19">
        <v>0.3</v>
      </c>
      <c r="N51" s="18" t="s">
        <v>13</v>
      </c>
      <c r="O51" s="18" t="s">
        <v>26</v>
      </c>
      <c r="P51" s="18" t="s">
        <v>20</v>
      </c>
    </row>
    <row r="52" spans="1:16" x14ac:dyDescent="0.25">
      <c r="A52" s="26" t="str">
        <f t="shared" si="0"/>
        <v>Petroleum Liquids.DFO</v>
      </c>
      <c r="B52" s="26" t="str">
        <f>INDEX(Crosswalk!$B$2:$B$47,MATCH(A52,Crosswalk!$A$2:$A$47,0))</f>
        <v>petroleum</v>
      </c>
      <c r="C52" s="26" t="str">
        <f>IF(AND(Crosswalk!$F$2=FALSE,H52="Industrial"),"FALSE",IF(AND(Crosswalk!$F$2=FALSE,H52="Commercial"),"FALSE","TRUE"))</f>
        <v>FALSE</v>
      </c>
      <c r="D52" s="21">
        <v>2021</v>
      </c>
      <c r="E52" s="21">
        <v>5</v>
      </c>
      <c r="F52" s="21">
        <v>4385</v>
      </c>
      <c r="G52" s="18" t="s">
        <v>351</v>
      </c>
      <c r="H52" s="18" t="s">
        <v>985</v>
      </c>
      <c r="I52" s="18" t="s">
        <v>154</v>
      </c>
      <c r="J52" s="18" t="s">
        <v>30</v>
      </c>
      <c r="K52" s="21">
        <v>10553</v>
      </c>
      <c r="L52" s="20" t="s">
        <v>355</v>
      </c>
      <c r="M52" s="19">
        <v>0.3</v>
      </c>
      <c r="N52" s="18" t="s">
        <v>13</v>
      </c>
      <c r="O52" s="18" t="s">
        <v>26</v>
      </c>
      <c r="P52" s="18" t="s">
        <v>20</v>
      </c>
    </row>
    <row r="53" spans="1:16" x14ac:dyDescent="0.25">
      <c r="A53" s="26" t="str">
        <f t="shared" si="0"/>
        <v>Natural Gas Internal Combustion Engine.NG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2021</v>
      </c>
      <c r="E53" s="21">
        <v>5</v>
      </c>
      <c r="F53" s="21">
        <v>11713</v>
      </c>
      <c r="G53" s="18" t="s">
        <v>356</v>
      </c>
      <c r="H53" s="18" t="s">
        <v>11</v>
      </c>
      <c r="I53" s="18" t="s">
        <v>312</v>
      </c>
      <c r="J53" s="18" t="s">
        <v>85</v>
      </c>
      <c r="K53" s="21">
        <v>1844</v>
      </c>
      <c r="L53" s="20" t="s">
        <v>357</v>
      </c>
      <c r="M53" s="19">
        <v>0.9</v>
      </c>
      <c r="N53" s="18" t="s">
        <v>264</v>
      </c>
      <c r="O53" s="18" t="s">
        <v>19</v>
      </c>
      <c r="P53" s="18" t="s">
        <v>20</v>
      </c>
    </row>
    <row r="54" spans="1:16" x14ac:dyDescent="0.25">
      <c r="A54" s="26" t="str">
        <f t="shared" si="0"/>
        <v>Petroleum Liquids.DFO</v>
      </c>
      <c r="B54" s="26" t="str">
        <f>INDEX(Crosswalk!$B$2:$B$47,MATCH(A54,Crosswalk!$A$2:$A$47,0))</f>
        <v>petroleum</v>
      </c>
      <c r="C54" s="26" t="str">
        <f>IF(AND(Crosswalk!$F$2=FALSE,H54="Industrial"),"FALSE",IF(AND(Crosswalk!$F$2=FALSE,H54="Commercial"),"FALSE","TRUE"))</f>
        <v>TRUE</v>
      </c>
      <c r="D54" s="21">
        <v>2021</v>
      </c>
      <c r="E54" s="21">
        <v>5</v>
      </c>
      <c r="F54" s="21">
        <v>11713</v>
      </c>
      <c r="G54" s="18" t="s">
        <v>356</v>
      </c>
      <c r="H54" s="18" t="s">
        <v>11</v>
      </c>
      <c r="I54" s="18" t="s">
        <v>312</v>
      </c>
      <c r="J54" s="18" t="s">
        <v>85</v>
      </c>
      <c r="K54" s="21">
        <v>1844</v>
      </c>
      <c r="L54" s="20" t="s">
        <v>358</v>
      </c>
      <c r="M54" s="19">
        <v>0.7</v>
      </c>
      <c r="N54" s="18" t="s">
        <v>13</v>
      </c>
      <c r="O54" s="18" t="s">
        <v>26</v>
      </c>
      <c r="P54" s="18" t="s">
        <v>20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2021</v>
      </c>
      <c r="E55" s="21">
        <v>5</v>
      </c>
      <c r="F55" s="21">
        <v>5109</v>
      </c>
      <c r="G55" s="18" t="s">
        <v>293</v>
      </c>
      <c r="H55" s="18" t="s">
        <v>11</v>
      </c>
      <c r="I55" s="18" t="s">
        <v>158</v>
      </c>
      <c r="J55" s="18" t="s">
        <v>85</v>
      </c>
      <c r="K55" s="21">
        <v>1740</v>
      </c>
      <c r="L55" s="20" t="s">
        <v>21</v>
      </c>
      <c r="M55" s="19">
        <v>272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2021</v>
      </c>
      <c r="E56" s="21">
        <v>5</v>
      </c>
      <c r="F56" s="21">
        <v>9273</v>
      </c>
      <c r="G56" s="18" t="s">
        <v>359</v>
      </c>
      <c r="H56" s="18" t="s">
        <v>11</v>
      </c>
      <c r="I56" s="18" t="s">
        <v>174</v>
      </c>
      <c r="J56" s="18" t="s">
        <v>70</v>
      </c>
      <c r="K56" s="21">
        <v>994</v>
      </c>
      <c r="L56" s="20" t="s">
        <v>121</v>
      </c>
      <c r="M56" s="19">
        <v>222.5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Petroleum Liquids.DFO</v>
      </c>
      <c r="B57" s="26" t="str">
        <f>INDEX(Crosswalk!$B$2:$B$47,MATCH(A57,Crosswalk!$A$2:$A$47,0))</f>
        <v>petroleum</v>
      </c>
      <c r="C57" s="26" t="str">
        <f>IF(AND(Crosswalk!$F$2=FALSE,H57="Industrial"),"FALSE",IF(AND(Crosswalk!$F$2=FALSE,H57="Commercial"),"FALSE","TRUE"))</f>
        <v>TRUE</v>
      </c>
      <c r="D57" s="21">
        <v>2021</v>
      </c>
      <c r="E57" s="21">
        <v>5</v>
      </c>
      <c r="F57" s="21">
        <v>361</v>
      </c>
      <c r="G57" s="18" t="s">
        <v>360</v>
      </c>
      <c r="H57" s="18" t="s">
        <v>974</v>
      </c>
      <c r="I57" s="18" t="s">
        <v>114</v>
      </c>
      <c r="J57" s="18" t="s">
        <v>55</v>
      </c>
      <c r="K57" s="21">
        <v>54714</v>
      </c>
      <c r="L57" s="20" t="s">
        <v>361</v>
      </c>
      <c r="M57" s="19">
        <v>1</v>
      </c>
      <c r="N57" s="18" t="s">
        <v>13</v>
      </c>
      <c r="O57" s="18" t="s">
        <v>26</v>
      </c>
      <c r="P57" s="18" t="s">
        <v>20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2021</v>
      </c>
      <c r="E58" s="21">
        <v>5</v>
      </c>
      <c r="F58" s="21">
        <v>361</v>
      </c>
      <c r="G58" s="18" t="s">
        <v>360</v>
      </c>
      <c r="H58" s="18" t="s">
        <v>974</v>
      </c>
      <c r="I58" s="18" t="s">
        <v>114</v>
      </c>
      <c r="J58" s="18" t="s">
        <v>55</v>
      </c>
      <c r="K58" s="21">
        <v>54714</v>
      </c>
      <c r="L58" s="20" t="s">
        <v>362</v>
      </c>
      <c r="M58" s="19">
        <v>1</v>
      </c>
      <c r="N58" s="18" t="s">
        <v>13</v>
      </c>
      <c r="O58" s="18" t="s">
        <v>26</v>
      </c>
      <c r="P58" s="18" t="s">
        <v>20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2021</v>
      </c>
      <c r="E59" s="21">
        <v>5</v>
      </c>
      <c r="F59" s="21">
        <v>361</v>
      </c>
      <c r="G59" s="18" t="s">
        <v>360</v>
      </c>
      <c r="H59" s="18" t="s">
        <v>974</v>
      </c>
      <c r="I59" s="18" t="s">
        <v>114</v>
      </c>
      <c r="J59" s="18" t="s">
        <v>55</v>
      </c>
      <c r="K59" s="21">
        <v>54714</v>
      </c>
      <c r="L59" s="20" t="s">
        <v>363</v>
      </c>
      <c r="M59" s="19">
        <v>1.1000000000000001</v>
      </c>
      <c r="N59" s="18" t="s">
        <v>13</v>
      </c>
      <c r="O59" s="18" t="s">
        <v>26</v>
      </c>
      <c r="P59" s="18" t="s">
        <v>20</v>
      </c>
    </row>
    <row r="60" spans="1:16" x14ac:dyDescent="0.25">
      <c r="A60" s="26" t="str">
        <f t="shared" si="0"/>
        <v>Conventional Steam Coal.SUB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2021</v>
      </c>
      <c r="E60" s="21">
        <v>5</v>
      </c>
      <c r="F60" s="21">
        <v>56155</v>
      </c>
      <c r="G60" s="18" t="s">
        <v>241</v>
      </c>
      <c r="H60" s="18" t="s">
        <v>11</v>
      </c>
      <c r="I60" s="18" t="s">
        <v>242</v>
      </c>
      <c r="J60" s="18" t="s">
        <v>85</v>
      </c>
      <c r="K60" s="21">
        <v>1831</v>
      </c>
      <c r="L60" s="20" t="s">
        <v>46</v>
      </c>
      <c r="M60" s="19">
        <v>64</v>
      </c>
      <c r="N60" s="18" t="s">
        <v>28</v>
      </c>
      <c r="O60" s="18" t="s">
        <v>76</v>
      </c>
      <c r="P60" s="18" t="s">
        <v>15</v>
      </c>
    </row>
    <row r="61" spans="1:16" x14ac:dyDescent="0.25">
      <c r="A61" s="26" t="str">
        <f t="shared" si="0"/>
        <v>Natural Gas Steam Turbine.NG</v>
      </c>
      <c r="B61" s="26" t="str">
        <f>INDEX(Crosswalk!$B$2:$B$47,MATCH(A61,Crosswalk!$A$2:$A$47,0))</f>
        <v>natural gas steam turbine</v>
      </c>
      <c r="C61" s="26" t="str">
        <f>IF(AND(Crosswalk!$F$2=FALSE,H61="Industrial"),"FALSE",IF(AND(Crosswalk!$F$2=FALSE,H61="Commercial"),"FALSE","TRUE"))</f>
        <v>TRUE</v>
      </c>
      <c r="D61" s="21">
        <v>2021</v>
      </c>
      <c r="E61" s="21">
        <v>5</v>
      </c>
      <c r="F61" s="21">
        <v>54899</v>
      </c>
      <c r="G61" s="18" t="s">
        <v>364</v>
      </c>
      <c r="H61" s="18" t="s">
        <v>974</v>
      </c>
      <c r="I61" s="18" t="s">
        <v>234</v>
      </c>
      <c r="J61" s="18" t="s">
        <v>77</v>
      </c>
      <c r="K61" s="21">
        <v>599</v>
      </c>
      <c r="L61" s="20" t="s">
        <v>21</v>
      </c>
      <c r="M61" s="19">
        <v>103.1</v>
      </c>
      <c r="N61" s="18" t="s">
        <v>263</v>
      </c>
      <c r="O61" s="18" t="s">
        <v>19</v>
      </c>
      <c r="P61" s="18" t="s">
        <v>15</v>
      </c>
    </row>
    <row r="62" spans="1:16" x14ac:dyDescent="0.25">
      <c r="A62" s="26" t="str">
        <f t="shared" si="0"/>
        <v>Landfill Gas.LFG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2021</v>
      </c>
      <c r="E62" s="21">
        <v>5</v>
      </c>
      <c r="F62" s="21">
        <v>57146</v>
      </c>
      <c r="G62" s="18" t="s">
        <v>318</v>
      </c>
      <c r="H62" s="18" t="s">
        <v>974</v>
      </c>
      <c r="I62" s="18" t="s">
        <v>318</v>
      </c>
      <c r="J62" s="18" t="s">
        <v>80</v>
      </c>
      <c r="K62" s="21">
        <v>57828</v>
      </c>
      <c r="L62" s="20" t="s">
        <v>17</v>
      </c>
      <c r="M62" s="19">
        <v>1.4</v>
      </c>
      <c r="N62" s="18" t="s">
        <v>56</v>
      </c>
      <c r="O62" s="18" t="s">
        <v>57</v>
      </c>
      <c r="P62" s="18" t="s">
        <v>20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2021</v>
      </c>
      <c r="E63" s="21">
        <v>5</v>
      </c>
      <c r="F63" s="21">
        <v>6775</v>
      </c>
      <c r="G63" s="18" t="s">
        <v>365</v>
      </c>
      <c r="H63" s="18" t="s">
        <v>11</v>
      </c>
      <c r="I63" s="18" t="s">
        <v>313</v>
      </c>
      <c r="J63" s="18" t="s">
        <v>45</v>
      </c>
      <c r="K63" s="21">
        <v>2678</v>
      </c>
      <c r="L63" s="20" t="s">
        <v>46</v>
      </c>
      <c r="M63" s="19">
        <v>4.5</v>
      </c>
      <c r="N63" s="18" t="s">
        <v>13</v>
      </c>
      <c r="O63" s="18" t="s">
        <v>26</v>
      </c>
      <c r="P63" s="18" t="s">
        <v>20</v>
      </c>
    </row>
    <row r="64" spans="1:16" x14ac:dyDescent="0.25">
      <c r="A64" s="26" t="str">
        <f t="shared" si="0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1">
        <v>2021</v>
      </c>
      <c r="E64" s="21">
        <v>6</v>
      </c>
      <c r="F64" s="21">
        <v>12628</v>
      </c>
      <c r="G64" s="18" t="s">
        <v>1022</v>
      </c>
      <c r="H64" s="18" t="s">
        <v>974</v>
      </c>
      <c r="I64" s="18" t="s">
        <v>1021</v>
      </c>
      <c r="J64" s="18" t="s">
        <v>83</v>
      </c>
      <c r="K64" s="21">
        <v>1571</v>
      </c>
      <c r="L64" s="20" t="s">
        <v>121</v>
      </c>
      <c r="M64" s="19">
        <v>333.1</v>
      </c>
      <c r="N64" s="18" t="s">
        <v>28</v>
      </c>
      <c r="O64" s="18" t="s">
        <v>29</v>
      </c>
      <c r="P64" s="18" t="s">
        <v>15</v>
      </c>
    </row>
    <row r="65" spans="1:16" x14ac:dyDescent="0.25">
      <c r="A65" s="26" t="str">
        <f t="shared" si="0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1">
        <v>2021</v>
      </c>
      <c r="E65" s="21">
        <v>6</v>
      </c>
      <c r="F65" s="21">
        <v>12628</v>
      </c>
      <c r="G65" s="18" t="s">
        <v>1022</v>
      </c>
      <c r="H65" s="18" t="s">
        <v>974</v>
      </c>
      <c r="I65" s="18" t="s">
        <v>1021</v>
      </c>
      <c r="J65" s="18" t="s">
        <v>83</v>
      </c>
      <c r="K65" s="21">
        <v>1571</v>
      </c>
      <c r="L65" s="20" t="s">
        <v>122</v>
      </c>
      <c r="M65" s="19">
        <v>336.9</v>
      </c>
      <c r="N65" s="18" t="s">
        <v>28</v>
      </c>
      <c r="O65" s="18" t="s">
        <v>29</v>
      </c>
      <c r="P65" s="18" t="s">
        <v>15</v>
      </c>
    </row>
    <row r="66" spans="1:16" x14ac:dyDescent="0.25">
      <c r="A66" s="26" t="str">
        <f t="shared" si="0"/>
        <v>Petroleum Liquids.RFO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1">
        <v>2021</v>
      </c>
      <c r="E66" s="21">
        <v>6</v>
      </c>
      <c r="F66" s="21">
        <v>49965</v>
      </c>
      <c r="G66" s="18" t="s">
        <v>366</v>
      </c>
      <c r="H66" s="18" t="s">
        <v>974</v>
      </c>
      <c r="I66" s="18" t="s">
        <v>232</v>
      </c>
      <c r="J66" s="18" t="s">
        <v>30</v>
      </c>
      <c r="K66" s="21">
        <v>1588</v>
      </c>
      <c r="L66" s="20" t="s">
        <v>49</v>
      </c>
      <c r="M66" s="19">
        <v>512.4</v>
      </c>
      <c r="N66" s="18" t="s">
        <v>13</v>
      </c>
      <c r="O66" s="18" t="s">
        <v>14</v>
      </c>
      <c r="P66" s="18" t="s">
        <v>15</v>
      </c>
    </row>
    <row r="67" spans="1:16" x14ac:dyDescent="0.25">
      <c r="A67" s="26" t="str">
        <f t="shared" si="0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1">
        <v>2021</v>
      </c>
      <c r="E67" s="21">
        <v>6</v>
      </c>
      <c r="F67" s="21">
        <v>49965</v>
      </c>
      <c r="G67" s="18" t="s">
        <v>366</v>
      </c>
      <c r="H67" s="18" t="s">
        <v>974</v>
      </c>
      <c r="I67" s="18" t="s">
        <v>232</v>
      </c>
      <c r="J67" s="18" t="s">
        <v>30</v>
      </c>
      <c r="K67" s="21">
        <v>1588</v>
      </c>
      <c r="L67" s="20" t="s">
        <v>59</v>
      </c>
      <c r="M67" s="19">
        <v>9.1</v>
      </c>
      <c r="N67" s="18" t="s">
        <v>13</v>
      </c>
      <c r="O67" s="18" t="s">
        <v>26</v>
      </c>
      <c r="P67" s="18" t="s">
        <v>61</v>
      </c>
    </row>
    <row r="68" spans="1:16" x14ac:dyDescent="0.25">
      <c r="A68" s="26" t="str">
        <f t="shared" ref="A68:A110" si="1">CONCATENATE(N68,".",O68)</f>
        <v>Conventional Steam Coal.SUB</v>
      </c>
      <c r="B68" s="26" t="str">
        <f>INDEX(Crosswalk!$B$2:$B$47,MATCH(A68,Crosswalk!$A$2:$A$47,0))</f>
        <v>hard coal</v>
      </c>
      <c r="C68" s="26" t="str">
        <f>IF(AND(Crosswalk!$F$2=FALSE,H68="Industrial"),"FALSE",IF(AND(Crosswalk!$F$2=FALSE,H68="Commercial"),"FALSE","TRUE"))</f>
        <v>TRUE</v>
      </c>
      <c r="D68" s="21">
        <v>2021</v>
      </c>
      <c r="E68" s="21">
        <v>6</v>
      </c>
      <c r="F68" s="21">
        <v>4716</v>
      </c>
      <c r="G68" s="18" t="s">
        <v>367</v>
      </c>
      <c r="H68" s="18" t="s">
        <v>11</v>
      </c>
      <c r="I68" s="18" t="s">
        <v>157</v>
      </c>
      <c r="J68" s="18" t="s">
        <v>53</v>
      </c>
      <c r="K68" s="21">
        <v>4143</v>
      </c>
      <c r="L68" s="20" t="s">
        <v>368</v>
      </c>
      <c r="M68" s="19">
        <v>307.5</v>
      </c>
      <c r="N68" s="18" t="s">
        <v>28</v>
      </c>
      <c r="O68" s="18" t="s">
        <v>76</v>
      </c>
      <c r="P68" s="18" t="s">
        <v>15</v>
      </c>
    </row>
    <row r="69" spans="1:16" x14ac:dyDescent="0.25">
      <c r="A69" s="26" t="str">
        <f t="shared" si="1"/>
        <v>Conventional Steam Coal.BIT</v>
      </c>
      <c r="B69" s="26" t="str">
        <f>INDEX(Crosswalk!$B$2:$B$47,MATCH(A69,Crosswalk!$A$2:$A$47,0))</f>
        <v>hard coal</v>
      </c>
      <c r="C69" s="26" t="str">
        <f>IF(AND(Crosswalk!$F$2=FALSE,H69="Industrial"),"FALSE",IF(AND(Crosswalk!$F$2=FALSE,H69="Commercial"),"FALSE","TRUE"))</f>
        <v>TRUE</v>
      </c>
      <c r="D69" s="21">
        <v>2021</v>
      </c>
      <c r="E69" s="21">
        <v>6</v>
      </c>
      <c r="F69" s="21">
        <v>15470</v>
      </c>
      <c r="G69" s="18" t="s">
        <v>271</v>
      </c>
      <c r="H69" s="18" t="s">
        <v>11</v>
      </c>
      <c r="I69" s="18" t="s">
        <v>202</v>
      </c>
      <c r="J69" s="18" t="s">
        <v>70</v>
      </c>
      <c r="K69" s="21">
        <v>1008</v>
      </c>
      <c r="L69" s="20" t="s">
        <v>25</v>
      </c>
      <c r="M69" s="19">
        <v>140</v>
      </c>
      <c r="N69" s="18" t="s">
        <v>28</v>
      </c>
      <c r="O69" s="18" t="s">
        <v>29</v>
      </c>
      <c r="P69" s="18" t="s">
        <v>15</v>
      </c>
    </row>
    <row r="70" spans="1:16" x14ac:dyDescent="0.25">
      <c r="A70" s="26" t="str">
        <f t="shared" si="1"/>
        <v>Conventional Steam Coal.BIT</v>
      </c>
      <c r="B70" s="26" t="str">
        <f>INDEX(Crosswalk!$B$2:$B$47,MATCH(A70,Crosswalk!$A$2:$A$47,0))</f>
        <v>hard coal</v>
      </c>
      <c r="C70" s="26" t="str">
        <f>IF(AND(Crosswalk!$F$2=FALSE,H70="Industrial"),"FALSE",IF(AND(Crosswalk!$F$2=FALSE,H70="Commercial"),"FALSE","TRUE"))</f>
        <v>TRUE</v>
      </c>
      <c r="D70" s="21">
        <v>2021</v>
      </c>
      <c r="E70" s="21">
        <v>6</v>
      </c>
      <c r="F70" s="21">
        <v>15470</v>
      </c>
      <c r="G70" s="18" t="s">
        <v>271</v>
      </c>
      <c r="H70" s="18" t="s">
        <v>11</v>
      </c>
      <c r="I70" s="18" t="s">
        <v>202</v>
      </c>
      <c r="J70" s="18" t="s">
        <v>70</v>
      </c>
      <c r="K70" s="21">
        <v>1008</v>
      </c>
      <c r="L70" s="20" t="s">
        <v>46</v>
      </c>
      <c r="M70" s="19">
        <v>140</v>
      </c>
      <c r="N70" s="18" t="s">
        <v>28</v>
      </c>
      <c r="O70" s="18" t="s">
        <v>29</v>
      </c>
      <c r="P70" s="18" t="s">
        <v>15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2021</v>
      </c>
      <c r="E71" s="21">
        <v>6</v>
      </c>
      <c r="F71" s="21">
        <v>6909</v>
      </c>
      <c r="G71" s="18" t="s">
        <v>369</v>
      </c>
      <c r="H71" s="18" t="s">
        <v>11</v>
      </c>
      <c r="I71" s="18" t="s">
        <v>170</v>
      </c>
      <c r="J71" s="18" t="s">
        <v>12</v>
      </c>
      <c r="K71" s="21">
        <v>664</v>
      </c>
      <c r="L71" s="20" t="s">
        <v>32</v>
      </c>
      <c r="M71" s="19">
        <v>36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1">
        <v>2021</v>
      </c>
      <c r="E72" s="21">
        <v>6</v>
      </c>
      <c r="F72" s="21">
        <v>11637</v>
      </c>
      <c r="G72" s="18" t="s">
        <v>370</v>
      </c>
      <c r="H72" s="18" t="s">
        <v>985</v>
      </c>
      <c r="I72" s="18" t="s">
        <v>181</v>
      </c>
      <c r="J72" s="18" t="s">
        <v>53</v>
      </c>
      <c r="K72" s="21">
        <v>50990</v>
      </c>
      <c r="L72" s="20" t="s">
        <v>371</v>
      </c>
      <c r="M72" s="19">
        <v>0.9</v>
      </c>
      <c r="N72" s="18" t="s">
        <v>13</v>
      </c>
      <c r="O72" s="18" t="s">
        <v>26</v>
      </c>
      <c r="P72" s="18" t="s">
        <v>20</v>
      </c>
    </row>
    <row r="73" spans="1:16" x14ac:dyDescent="0.25">
      <c r="A73" s="26" t="str">
        <f t="shared" si="1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1">
        <v>2021</v>
      </c>
      <c r="E73" s="21">
        <v>6</v>
      </c>
      <c r="F73" s="21">
        <v>11637</v>
      </c>
      <c r="G73" s="18" t="s">
        <v>370</v>
      </c>
      <c r="H73" s="18" t="s">
        <v>985</v>
      </c>
      <c r="I73" s="18" t="s">
        <v>181</v>
      </c>
      <c r="J73" s="18" t="s">
        <v>53</v>
      </c>
      <c r="K73" s="21">
        <v>50990</v>
      </c>
      <c r="L73" s="20" t="s">
        <v>372</v>
      </c>
      <c r="M73" s="19">
        <v>0.9</v>
      </c>
      <c r="N73" s="18" t="s">
        <v>13</v>
      </c>
      <c r="O73" s="18" t="s">
        <v>26</v>
      </c>
      <c r="P73" s="18" t="s">
        <v>20</v>
      </c>
    </row>
    <row r="74" spans="1:16" x14ac:dyDescent="0.25">
      <c r="A74" s="26" t="str">
        <f t="shared" si="1"/>
        <v>Natural Gas Internal Combustion Engine.NG</v>
      </c>
      <c r="B74" s="26" t="str">
        <f>INDEX(Crosswalk!$B$2:$B$47,MATCH(A74,Crosswalk!$A$2:$A$47,0))</f>
        <v>natural gas peaker</v>
      </c>
      <c r="C74" s="26" t="str">
        <f>IF(AND(Crosswalk!$F$2=FALSE,H74="Industrial"),"FALSE",IF(AND(Crosswalk!$F$2=FALSE,H74="Commercial"),"FALSE","TRUE"))</f>
        <v>FALSE</v>
      </c>
      <c r="D74" s="21">
        <v>2021</v>
      </c>
      <c r="E74" s="21">
        <v>6</v>
      </c>
      <c r="F74" s="21">
        <v>60791</v>
      </c>
      <c r="G74" s="18" t="s">
        <v>373</v>
      </c>
      <c r="H74" s="18" t="s">
        <v>981</v>
      </c>
      <c r="I74" s="18" t="s">
        <v>320</v>
      </c>
      <c r="J74" s="18" t="s">
        <v>45</v>
      </c>
      <c r="K74" s="21">
        <v>62424</v>
      </c>
      <c r="L74" s="20" t="s">
        <v>24</v>
      </c>
      <c r="M74" s="19">
        <v>1.4</v>
      </c>
      <c r="N74" s="18" t="s">
        <v>264</v>
      </c>
      <c r="O74" s="18" t="s">
        <v>19</v>
      </c>
      <c r="P74" s="18" t="s">
        <v>20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2021</v>
      </c>
      <c r="E75" s="21">
        <v>6</v>
      </c>
      <c r="F75" s="21">
        <v>60791</v>
      </c>
      <c r="G75" s="18" t="s">
        <v>373</v>
      </c>
      <c r="H75" s="18" t="s">
        <v>981</v>
      </c>
      <c r="I75" s="18" t="s">
        <v>320</v>
      </c>
      <c r="J75" s="18" t="s">
        <v>45</v>
      </c>
      <c r="K75" s="21">
        <v>62424</v>
      </c>
      <c r="L75" s="20" t="s">
        <v>25</v>
      </c>
      <c r="M75" s="19">
        <v>1.4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Natural Gas Internal Combustion Engine.NG</v>
      </c>
      <c r="B76" s="26" t="str">
        <f>INDEX(Crosswalk!$B$2:$B$47,MATCH(A76,Crosswalk!$A$2:$A$47,0))</f>
        <v>natural gas peaker</v>
      </c>
      <c r="C76" s="26" t="str">
        <f>IF(AND(Crosswalk!$F$2=FALSE,H76="Industrial"),"FALSE",IF(AND(Crosswalk!$F$2=FALSE,H76="Commercial"),"FALSE","TRUE"))</f>
        <v>FALSE</v>
      </c>
      <c r="D76" s="21">
        <v>2021</v>
      </c>
      <c r="E76" s="21">
        <v>6</v>
      </c>
      <c r="F76" s="21">
        <v>60791</v>
      </c>
      <c r="G76" s="18" t="s">
        <v>373</v>
      </c>
      <c r="H76" s="18" t="s">
        <v>981</v>
      </c>
      <c r="I76" s="18" t="s">
        <v>320</v>
      </c>
      <c r="J76" s="18" t="s">
        <v>45</v>
      </c>
      <c r="K76" s="21">
        <v>62424</v>
      </c>
      <c r="L76" s="20" t="s">
        <v>21</v>
      </c>
      <c r="M76" s="19">
        <v>1.4</v>
      </c>
      <c r="N76" s="18" t="s">
        <v>264</v>
      </c>
      <c r="O76" s="18" t="s">
        <v>19</v>
      </c>
      <c r="P76" s="18" t="s">
        <v>20</v>
      </c>
    </row>
    <row r="77" spans="1:16" x14ac:dyDescent="0.25">
      <c r="A77" s="26" t="str">
        <f t="shared" si="1"/>
        <v>Conventional Steam Coal.SUB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2021</v>
      </c>
      <c r="E77" s="21">
        <v>6</v>
      </c>
      <c r="F77" s="21">
        <v>14232</v>
      </c>
      <c r="G77" s="18" t="s">
        <v>374</v>
      </c>
      <c r="H77" s="18" t="s">
        <v>11</v>
      </c>
      <c r="I77" s="18" t="s">
        <v>194</v>
      </c>
      <c r="J77" s="18" t="s">
        <v>88</v>
      </c>
      <c r="K77" s="21">
        <v>1943</v>
      </c>
      <c r="L77" s="20" t="s">
        <v>25</v>
      </c>
      <c r="M77" s="19">
        <v>58</v>
      </c>
      <c r="N77" s="18" t="s">
        <v>28</v>
      </c>
      <c r="O77" s="18" t="s">
        <v>76</v>
      </c>
      <c r="P77" s="18" t="s">
        <v>15</v>
      </c>
    </row>
    <row r="78" spans="1:16" x14ac:dyDescent="0.25">
      <c r="A78" s="26" t="str">
        <f t="shared" si="1"/>
        <v>Conventional Steam Coal.SUB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2021</v>
      </c>
      <c r="E78" s="21">
        <v>6</v>
      </c>
      <c r="F78" s="21">
        <v>14232</v>
      </c>
      <c r="G78" s="18" t="s">
        <v>374</v>
      </c>
      <c r="H78" s="18" t="s">
        <v>11</v>
      </c>
      <c r="I78" s="18" t="s">
        <v>194</v>
      </c>
      <c r="J78" s="18" t="s">
        <v>88</v>
      </c>
      <c r="K78" s="21">
        <v>1943</v>
      </c>
      <c r="L78" s="20" t="s">
        <v>21</v>
      </c>
      <c r="M78" s="19">
        <v>80</v>
      </c>
      <c r="N78" s="18" t="s">
        <v>28</v>
      </c>
      <c r="O78" s="18" t="s">
        <v>76</v>
      </c>
      <c r="P78" s="18" t="s">
        <v>15</v>
      </c>
    </row>
    <row r="79" spans="1:16" x14ac:dyDescent="0.25">
      <c r="A79" s="26" t="str">
        <f t="shared" si="1"/>
        <v>Petroleum Liquids.DFO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1">
        <v>2021</v>
      </c>
      <c r="E79" s="21">
        <v>6</v>
      </c>
      <c r="F79" s="21">
        <v>14232</v>
      </c>
      <c r="G79" s="18" t="s">
        <v>374</v>
      </c>
      <c r="H79" s="18" t="s">
        <v>11</v>
      </c>
      <c r="I79" s="18" t="s">
        <v>194</v>
      </c>
      <c r="J79" s="18" t="s">
        <v>88</v>
      </c>
      <c r="K79" s="21">
        <v>1943</v>
      </c>
      <c r="L79" s="20" t="s">
        <v>147</v>
      </c>
      <c r="M79" s="19">
        <v>0.2</v>
      </c>
      <c r="N79" s="18" t="s">
        <v>13</v>
      </c>
      <c r="O79" s="18" t="s">
        <v>26</v>
      </c>
      <c r="P79" s="18" t="s">
        <v>20</v>
      </c>
    </row>
    <row r="80" spans="1:16" x14ac:dyDescent="0.25">
      <c r="A80" s="26" t="str">
        <f t="shared" si="1"/>
        <v>Petroleum Liquids.DFO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1">
        <v>2021</v>
      </c>
      <c r="E80" s="21">
        <v>6</v>
      </c>
      <c r="F80" s="21">
        <v>14232</v>
      </c>
      <c r="G80" s="18" t="s">
        <v>374</v>
      </c>
      <c r="H80" s="18" t="s">
        <v>11</v>
      </c>
      <c r="I80" s="18" t="s">
        <v>194</v>
      </c>
      <c r="J80" s="18" t="s">
        <v>88</v>
      </c>
      <c r="K80" s="21">
        <v>1943</v>
      </c>
      <c r="L80" s="20" t="s">
        <v>148</v>
      </c>
      <c r="M80" s="19">
        <v>0.1</v>
      </c>
      <c r="N80" s="18" t="s">
        <v>13</v>
      </c>
      <c r="O80" s="18" t="s">
        <v>26</v>
      </c>
      <c r="P80" s="18" t="s">
        <v>20</v>
      </c>
    </row>
    <row r="81" spans="1:16" x14ac:dyDescent="0.25">
      <c r="A81" s="26" t="str">
        <f t="shared" si="1"/>
        <v>Conventional Steam Coal.SUB</v>
      </c>
      <c r="B81" s="26" t="str">
        <f>INDEX(Crosswalk!$B$2:$B$47,MATCH(A81,Crosswalk!$A$2:$A$47,0))</f>
        <v>hard coal</v>
      </c>
      <c r="C81" s="26" t="str">
        <f>IF(AND(Crosswalk!$F$2=FALSE,H81="Industrial"),"FALSE",IF(AND(Crosswalk!$F$2=FALSE,H81="Commercial"),"FALSE","TRUE"))</f>
        <v>TRUE</v>
      </c>
      <c r="D81" s="21">
        <v>2021</v>
      </c>
      <c r="E81" s="21">
        <v>6</v>
      </c>
      <c r="F81" s="21">
        <v>15452</v>
      </c>
      <c r="G81" s="18" t="s">
        <v>375</v>
      </c>
      <c r="H81" s="18" t="s">
        <v>974</v>
      </c>
      <c r="I81" s="18" t="s">
        <v>201</v>
      </c>
      <c r="J81" s="18" t="s">
        <v>33</v>
      </c>
      <c r="K81" s="21">
        <v>568</v>
      </c>
      <c r="L81" s="20" t="s">
        <v>21</v>
      </c>
      <c r="M81" s="19">
        <v>257.60000000000002</v>
      </c>
      <c r="N81" s="18" t="s">
        <v>28</v>
      </c>
      <c r="O81" s="18" t="s">
        <v>76</v>
      </c>
      <c r="P81" s="18" t="s">
        <v>15</v>
      </c>
    </row>
    <row r="82" spans="1:16" x14ac:dyDescent="0.25">
      <c r="A82" s="26" t="str">
        <f t="shared" si="1"/>
        <v>Natural Gas Internal Combustion Engine.NG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FALSE</v>
      </c>
      <c r="D82" s="21">
        <v>2021</v>
      </c>
      <c r="E82" s="21">
        <v>6</v>
      </c>
      <c r="F82" s="21">
        <v>16657</v>
      </c>
      <c r="G82" s="18" t="s">
        <v>376</v>
      </c>
      <c r="H82" s="18" t="s">
        <v>981</v>
      </c>
      <c r="I82" s="18" t="s">
        <v>204</v>
      </c>
      <c r="J82" s="18" t="s">
        <v>35</v>
      </c>
      <c r="K82" s="21">
        <v>56080</v>
      </c>
      <c r="L82" s="20" t="s">
        <v>133</v>
      </c>
      <c r="M82" s="19">
        <v>2.8</v>
      </c>
      <c r="N82" s="18" t="s">
        <v>264</v>
      </c>
      <c r="O82" s="18" t="s">
        <v>19</v>
      </c>
      <c r="P82" s="18" t="s">
        <v>20</v>
      </c>
    </row>
    <row r="83" spans="1:16" x14ac:dyDescent="0.25">
      <c r="A83" s="26" t="str">
        <f t="shared" si="1"/>
        <v>Natural Gas Internal Combustion Engine.NG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FALSE</v>
      </c>
      <c r="D83" s="21">
        <v>2021</v>
      </c>
      <c r="E83" s="21">
        <v>6</v>
      </c>
      <c r="F83" s="21">
        <v>20712</v>
      </c>
      <c r="G83" s="18" t="s">
        <v>349</v>
      </c>
      <c r="H83" s="18" t="s">
        <v>981</v>
      </c>
      <c r="I83" s="18" t="s">
        <v>222</v>
      </c>
      <c r="J83" s="18" t="s">
        <v>38</v>
      </c>
      <c r="K83" s="21">
        <v>10215</v>
      </c>
      <c r="L83" s="20" t="s">
        <v>377</v>
      </c>
      <c r="M83" s="19">
        <v>0.6</v>
      </c>
      <c r="N83" s="18" t="s">
        <v>264</v>
      </c>
      <c r="O83" s="18" t="s">
        <v>19</v>
      </c>
      <c r="P83" s="18" t="s">
        <v>20</v>
      </c>
    </row>
    <row r="84" spans="1:16" x14ac:dyDescent="0.25">
      <c r="A84" s="26" t="str">
        <f t="shared" si="1"/>
        <v>Solar Thermal without Energy Storage.SUN</v>
      </c>
      <c r="B84" s="26" t="str">
        <f>INDEX(Crosswalk!$B$2:$B$47,MATCH(A84,Crosswalk!$A$2:$A$47,0))</f>
        <v>solar thermal</v>
      </c>
      <c r="C84" s="26" t="str">
        <f>IF(AND(Crosswalk!$F$2=FALSE,H84="Industrial"),"FALSE",IF(AND(Crosswalk!$F$2=FALSE,H84="Commercial"),"FALSE","TRUE"))</f>
        <v>TRUE</v>
      </c>
      <c r="D84" s="21">
        <v>2021</v>
      </c>
      <c r="E84" s="21">
        <v>7</v>
      </c>
      <c r="F84" s="21">
        <v>55711</v>
      </c>
      <c r="G84" s="18" t="s">
        <v>378</v>
      </c>
      <c r="H84" s="18" t="s">
        <v>974</v>
      </c>
      <c r="I84" s="18" t="s">
        <v>235</v>
      </c>
      <c r="J84" s="18" t="s">
        <v>35</v>
      </c>
      <c r="K84" s="21">
        <v>10439</v>
      </c>
      <c r="L84" s="20" t="s">
        <v>17</v>
      </c>
      <c r="M84" s="19">
        <v>36</v>
      </c>
      <c r="N84" s="18" t="s">
        <v>260</v>
      </c>
      <c r="O84" s="18" t="s">
        <v>124</v>
      </c>
      <c r="P84" s="18" t="s">
        <v>15</v>
      </c>
    </row>
    <row r="85" spans="1:16" x14ac:dyDescent="0.25">
      <c r="A85" s="26" t="str">
        <f t="shared" si="1"/>
        <v>Solar Thermal without Energy Storage.SUN</v>
      </c>
      <c r="B85" s="26" t="str">
        <f>INDEX(Crosswalk!$B$2:$B$47,MATCH(A85,Crosswalk!$A$2:$A$47,0))</f>
        <v>solar thermal</v>
      </c>
      <c r="C85" s="26" t="str">
        <f>IF(AND(Crosswalk!$F$2=FALSE,H85="Industrial"),"FALSE",IF(AND(Crosswalk!$F$2=FALSE,H85="Commercial"),"FALSE","TRUE"))</f>
        <v>TRUE</v>
      </c>
      <c r="D85" s="21">
        <v>2021</v>
      </c>
      <c r="E85" s="21">
        <v>7</v>
      </c>
      <c r="F85" s="21">
        <v>55711</v>
      </c>
      <c r="G85" s="18" t="s">
        <v>378</v>
      </c>
      <c r="H85" s="18" t="s">
        <v>974</v>
      </c>
      <c r="I85" s="18" t="s">
        <v>236</v>
      </c>
      <c r="J85" s="18" t="s">
        <v>35</v>
      </c>
      <c r="K85" s="21">
        <v>10440</v>
      </c>
      <c r="L85" s="20" t="s">
        <v>17</v>
      </c>
      <c r="M85" s="19">
        <v>36</v>
      </c>
      <c r="N85" s="18" t="s">
        <v>260</v>
      </c>
      <c r="O85" s="18" t="s">
        <v>124</v>
      </c>
      <c r="P85" s="18" t="s">
        <v>15</v>
      </c>
    </row>
    <row r="86" spans="1:16" x14ac:dyDescent="0.25">
      <c r="A86" s="26" t="str">
        <f t="shared" si="1"/>
        <v>Solar Thermal without Energy Storage.SUN</v>
      </c>
      <c r="B86" s="26" t="str">
        <f>INDEX(Crosswalk!$B$2:$B$47,MATCH(A86,Crosswalk!$A$2:$A$47,0))</f>
        <v>solar thermal</v>
      </c>
      <c r="C86" s="26" t="str">
        <f>IF(AND(Crosswalk!$F$2=FALSE,H86="Industrial"),"FALSE",IF(AND(Crosswalk!$F$2=FALSE,H86="Commercial"),"FALSE","TRUE"))</f>
        <v>TRUE</v>
      </c>
      <c r="D86" s="21">
        <v>2021</v>
      </c>
      <c r="E86" s="21">
        <v>7</v>
      </c>
      <c r="F86" s="21">
        <v>55711</v>
      </c>
      <c r="G86" s="18" t="s">
        <v>378</v>
      </c>
      <c r="H86" s="18" t="s">
        <v>974</v>
      </c>
      <c r="I86" s="18" t="s">
        <v>237</v>
      </c>
      <c r="J86" s="18" t="s">
        <v>35</v>
      </c>
      <c r="K86" s="21">
        <v>10441</v>
      </c>
      <c r="L86" s="20" t="s">
        <v>17</v>
      </c>
      <c r="M86" s="19">
        <v>36</v>
      </c>
      <c r="N86" s="18" t="s">
        <v>260</v>
      </c>
      <c r="O86" s="18" t="s">
        <v>124</v>
      </c>
      <c r="P86" s="18" t="s">
        <v>15</v>
      </c>
    </row>
    <row r="87" spans="1:16" x14ac:dyDescent="0.25">
      <c r="A87" s="26" t="str">
        <f t="shared" si="1"/>
        <v>Solar Thermal without Energy Storage.SUN</v>
      </c>
      <c r="B87" s="26" t="str">
        <f>INDEX(Crosswalk!$B$2:$B$47,MATCH(A87,Crosswalk!$A$2:$A$47,0))</f>
        <v>solar thermal</v>
      </c>
      <c r="C87" s="26" t="str">
        <f>IF(AND(Crosswalk!$F$2=FALSE,H87="Industrial"),"FALSE",IF(AND(Crosswalk!$F$2=FALSE,H87="Commercial"),"FALSE","TRUE"))</f>
        <v>TRUE</v>
      </c>
      <c r="D87" s="21">
        <v>2021</v>
      </c>
      <c r="E87" s="21">
        <v>7</v>
      </c>
      <c r="F87" s="21">
        <v>55711</v>
      </c>
      <c r="G87" s="18" t="s">
        <v>378</v>
      </c>
      <c r="H87" s="18" t="s">
        <v>974</v>
      </c>
      <c r="I87" s="18" t="s">
        <v>238</v>
      </c>
      <c r="J87" s="18" t="s">
        <v>35</v>
      </c>
      <c r="K87" s="21">
        <v>10442</v>
      </c>
      <c r="L87" s="20" t="s">
        <v>17</v>
      </c>
      <c r="M87" s="19">
        <v>36</v>
      </c>
      <c r="N87" s="18" t="s">
        <v>260</v>
      </c>
      <c r="O87" s="18" t="s">
        <v>124</v>
      </c>
      <c r="P87" s="18" t="s">
        <v>15</v>
      </c>
    </row>
    <row r="88" spans="1:16" x14ac:dyDescent="0.25">
      <c r="A88" s="26" t="str">
        <f t="shared" si="1"/>
        <v>Solar Thermal without Energy Storage.SUN</v>
      </c>
      <c r="B88" s="26" t="str">
        <f>INDEX(Crosswalk!$B$2:$B$47,MATCH(A88,Crosswalk!$A$2:$A$47,0))</f>
        <v>solar thermal</v>
      </c>
      <c r="C88" s="26" t="str">
        <f>IF(AND(Crosswalk!$F$2=FALSE,H88="Industrial"),"FALSE",IF(AND(Crosswalk!$F$2=FALSE,H88="Commercial"),"FALSE","TRUE"))</f>
        <v>TRUE</v>
      </c>
      <c r="D88" s="21">
        <v>2021</v>
      </c>
      <c r="E88" s="21">
        <v>7</v>
      </c>
      <c r="F88" s="21">
        <v>55711</v>
      </c>
      <c r="G88" s="18" t="s">
        <v>378</v>
      </c>
      <c r="H88" s="18" t="s">
        <v>974</v>
      </c>
      <c r="I88" s="18" t="s">
        <v>239</v>
      </c>
      <c r="J88" s="18" t="s">
        <v>35</v>
      </c>
      <c r="K88" s="21">
        <v>10443</v>
      </c>
      <c r="L88" s="20" t="s">
        <v>17</v>
      </c>
      <c r="M88" s="19">
        <v>36</v>
      </c>
      <c r="N88" s="18" t="s">
        <v>260</v>
      </c>
      <c r="O88" s="18" t="s">
        <v>124</v>
      </c>
      <c r="P88" s="18" t="s">
        <v>15</v>
      </c>
    </row>
    <row r="89" spans="1:16" x14ac:dyDescent="0.25">
      <c r="A89" s="26" t="str">
        <f t="shared" si="1"/>
        <v>Natural Gas Internal Combustion Engine.NG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FALSE</v>
      </c>
      <c r="D89" s="21">
        <v>2021</v>
      </c>
      <c r="E89" s="21">
        <v>7</v>
      </c>
      <c r="F89" s="21">
        <v>16657</v>
      </c>
      <c r="G89" s="18" t="s">
        <v>376</v>
      </c>
      <c r="H89" s="18" t="s">
        <v>981</v>
      </c>
      <c r="I89" s="18" t="s">
        <v>204</v>
      </c>
      <c r="J89" s="18" t="s">
        <v>35</v>
      </c>
      <c r="K89" s="21">
        <v>56080</v>
      </c>
      <c r="L89" s="20" t="s">
        <v>132</v>
      </c>
      <c r="M89" s="19">
        <v>2.8</v>
      </c>
      <c r="N89" s="18" t="s">
        <v>264</v>
      </c>
      <c r="O89" s="18" t="s">
        <v>19</v>
      </c>
      <c r="P89" s="18" t="s">
        <v>20</v>
      </c>
    </row>
    <row r="90" spans="1:16" x14ac:dyDescent="0.25">
      <c r="A90" s="26" t="str">
        <f t="shared" si="1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1">
        <v>2021</v>
      </c>
      <c r="E90" s="21">
        <v>8</v>
      </c>
      <c r="F90" s="21">
        <v>11208</v>
      </c>
      <c r="G90" s="18" t="s">
        <v>379</v>
      </c>
      <c r="H90" s="18" t="s">
        <v>981</v>
      </c>
      <c r="I90" s="18" t="s">
        <v>180</v>
      </c>
      <c r="J90" s="18" t="s">
        <v>35</v>
      </c>
      <c r="K90" s="21">
        <v>57854</v>
      </c>
      <c r="L90" s="20" t="s">
        <v>380</v>
      </c>
      <c r="M90" s="19">
        <v>1.2</v>
      </c>
      <c r="N90" s="18" t="s">
        <v>42</v>
      </c>
      <c r="O90" s="18" t="s">
        <v>43</v>
      </c>
      <c r="P90" s="18" t="s">
        <v>44</v>
      </c>
    </row>
    <row r="91" spans="1:16" x14ac:dyDescent="0.25">
      <c r="A91" s="26" t="str">
        <f t="shared" si="1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1">
        <v>2021</v>
      </c>
      <c r="E91" s="21">
        <v>8</v>
      </c>
      <c r="F91" s="21">
        <v>11208</v>
      </c>
      <c r="G91" s="18" t="s">
        <v>379</v>
      </c>
      <c r="H91" s="18" t="s">
        <v>981</v>
      </c>
      <c r="I91" s="18" t="s">
        <v>180</v>
      </c>
      <c r="J91" s="18" t="s">
        <v>35</v>
      </c>
      <c r="K91" s="21">
        <v>57854</v>
      </c>
      <c r="L91" s="20" t="s">
        <v>381</v>
      </c>
      <c r="M91" s="19">
        <v>1.2</v>
      </c>
      <c r="N91" s="18" t="s">
        <v>42</v>
      </c>
      <c r="O91" s="18" t="s">
        <v>43</v>
      </c>
      <c r="P91" s="18" t="s">
        <v>44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2021</v>
      </c>
      <c r="E92" s="21">
        <v>9</v>
      </c>
      <c r="F92" s="21">
        <v>57173</v>
      </c>
      <c r="G92" s="18" t="s">
        <v>251</v>
      </c>
      <c r="H92" s="18" t="s">
        <v>974</v>
      </c>
      <c r="I92" s="18" t="s">
        <v>251</v>
      </c>
      <c r="J92" s="18" t="s">
        <v>78</v>
      </c>
      <c r="K92" s="21">
        <v>57845</v>
      </c>
      <c r="L92" s="20" t="s">
        <v>110</v>
      </c>
      <c r="M92" s="19">
        <v>1.5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1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1">
        <v>2021</v>
      </c>
      <c r="E93" s="21">
        <v>9</v>
      </c>
      <c r="F93" s="21">
        <v>57173</v>
      </c>
      <c r="G93" s="18" t="s">
        <v>251</v>
      </c>
      <c r="H93" s="18" t="s">
        <v>974</v>
      </c>
      <c r="I93" s="18" t="s">
        <v>251</v>
      </c>
      <c r="J93" s="18" t="s">
        <v>78</v>
      </c>
      <c r="K93" s="21">
        <v>57845</v>
      </c>
      <c r="L93" s="20" t="s">
        <v>107</v>
      </c>
      <c r="M93" s="19">
        <v>1.8</v>
      </c>
      <c r="N93" s="18" t="s">
        <v>56</v>
      </c>
      <c r="O93" s="18" t="s">
        <v>57</v>
      </c>
      <c r="P93" s="18" t="s">
        <v>20</v>
      </c>
    </row>
    <row r="94" spans="1:16" x14ac:dyDescent="0.25">
      <c r="A94" s="26" t="str">
        <f t="shared" si="1"/>
        <v>Natural Gas Steam Turbine.NG</v>
      </c>
      <c r="B94" s="26" t="str">
        <f>INDEX(Crosswalk!$B$2:$B$47,MATCH(A94,Crosswalk!$A$2:$A$47,0))</f>
        <v>natural gas steam turbine</v>
      </c>
      <c r="C94" s="26" t="str">
        <f>IF(AND(Crosswalk!$F$2=FALSE,H94="Industrial"),"FALSE",IF(AND(Crosswalk!$F$2=FALSE,H94="Commercial"),"FALSE","TRUE"))</f>
        <v>TRUE</v>
      </c>
      <c r="D94" s="21">
        <v>2021</v>
      </c>
      <c r="E94" s="21">
        <v>9</v>
      </c>
      <c r="F94" s="21">
        <v>7977</v>
      </c>
      <c r="G94" s="18" t="s">
        <v>382</v>
      </c>
      <c r="H94" s="18" t="s">
        <v>11</v>
      </c>
      <c r="I94" s="18" t="s">
        <v>314</v>
      </c>
      <c r="J94" s="18" t="s">
        <v>58</v>
      </c>
      <c r="K94" s="21">
        <v>2917</v>
      </c>
      <c r="L94" s="20" t="s">
        <v>47</v>
      </c>
      <c r="M94" s="19">
        <v>10</v>
      </c>
      <c r="N94" s="18" t="s">
        <v>263</v>
      </c>
      <c r="O94" s="18" t="s">
        <v>19</v>
      </c>
      <c r="P94" s="18" t="s">
        <v>15</v>
      </c>
    </row>
    <row r="95" spans="1:16" x14ac:dyDescent="0.25">
      <c r="A95" s="26" t="str">
        <f t="shared" si="1"/>
        <v>Natural Gas Steam Turbine.NG</v>
      </c>
      <c r="B95" s="26" t="str">
        <f>INDEX(Crosswalk!$B$2:$B$47,MATCH(A95,Crosswalk!$A$2:$A$47,0))</f>
        <v>natural gas steam turbine</v>
      </c>
      <c r="C95" s="26" t="str">
        <f>IF(AND(Crosswalk!$F$2=FALSE,H95="Industrial"),"FALSE",IF(AND(Crosswalk!$F$2=FALSE,H95="Commercial"),"FALSE","TRUE"))</f>
        <v>TRUE</v>
      </c>
      <c r="D95" s="21">
        <v>2021</v>
      </c>
      <c r="E95" s="21">
        <v>9</v>
      </c>
      <c r="F95" s="21">
        <v>7977</v>
      </c>
      <c r="G95" s="18" t="s">
        <v>382</v>
      </c>
      <c r="H95" s="18" t="s">
        <v>11</v>
      </c>
      <c r="I95" s="18" t="s">
        <v>314</v>
      </c>
      <c r="J95" s="18" t="s">
        <v>58</v>
      </c>
      <c r="K95" s="21">
        <v>2917</v>
      </c>
      <c r="L95" s="20" t="s">
        <v>49</v>
      </c>
      <c r="M95" s="19">
        <v>25</v>
      </c>
      <c r="N95" s="18" t="s">
        <v>263</v>
      </c>
      <c r="O95" s="18" t="s">
        <v>19</v>
      </c>
      <c r="P95" s="18" t="s">
        <v>15</v>
      </c>
    </row>
    <row r="96" spans="1:16" x14ac:dyDescent="0.25">
      <c r="A96" s="26" t="str">
        <f t="shared" si="1"/>
        <v>Natural Gas Steam Turbine.NG</v>
      </c>
      <c r="B96" s="26" t="str">
        <f>INDEX(Crosswalk!$B$2:$B$47,MATCH(A96,Crosswalk!$A$2:$A$47,0))</f>
        <v>natural gas steam turbine</v>
      </c>
      <c r="C96" s="26" t="str">
        <f>IF(AND(Crosswalk!$F$2=FALSE,H96="Industrial"),"FALSE",IF(AND(Crosswalk!$F$2=FALSE,H96="Commercial"),"FALSE","TRUE"))</f>
        <v>TRUE</v>
      </c>
      <c r="D96" s="21">
        <v>2021</v>
      </c>
      <c r="E96" s="21">
        <v>9</v>
      </c>
      <c r="F96" s="21">
        <v>7977</v>
      </c>
      <c r="G96" s="18" t="s">
        <v>382</v>
      </c>
      <c r="H96" s="18" t="s">
        <v>11</v>
      </c>
      <c r="I96" s="18" t="s">
        <v>314</v>
      </c>
      <c r="J96" s="18" t="s">
        <v>58</v>
      </c>
      <c r="K96" s="21">
        <v>2917</v>
      </c>
      <c r="L96" s="20" t="s">
        <v>32</v>
      </c>
      <c r="M96" s="19">
        <v>25</v>
      </c>
      <c r="N96" s="18" t="s">
        <v>263</v>
      </c>
      <c r="O96" s="18" t="s">
        <v>19</v>
      </c>
      <c r="P96" s="18" t="s">
        <v>15</v>
      </c>
    </row>
    <row r="97" spans="1:16" x14ac:dyDescent="0.25">
      <c r="A97" s="26" t="str">
        <f t="shared" si="1"/>
        <v>Natural Gas Steam Turbine.NG</v>
      </c>
      <c r="B97" s="26" t="str">
        <f>INDEX(Crosswalk!$B$2:$B$47,MATCH(A97,Crosswalk!$A$2:$A$47,0))</f>
        <v>natural gas steam turbine</v>
      </c>
      <c r="C97" s="26" t="str">
        <f>IF(AND(Crosswalk!$F$2=FALSE,H97="Industrial"),"FALSE",IF(AND(Crosswalk!$F$2=FALSE,H97="Commercial"),"FALSE","TRUE"))</f>
        <v>TRUE</v>
      </c>
      <c r="D97" s="21">
        <v>2021</v>
      </c>
      <c r="E97" s="21">
        <v>9</v>
      </c>
      <c r="F97" s="21">
        <v>7977</v>
      </c>
      <c r="G97" s="18" t="s">
        <v>382</v>
      </c>
      <c r="H97" s="18" t="s">
        <v>11</v>
      </c>
      <c r="I97" s="18" t="s">
        <v>314</v>
      </c>
      <c r="J97" s="18" t="s">
        <v>58</v>
      </c>
      <c r="K97" s="21">
        <v>2917</v>
      </c>
      <c r="L97" s="20" t="s">
        <v>52</v>
      </c>
      <c r="M97" s="19">
        <v>51</v>
      </c>
      <c r="N97" s="18" t="s">
        <v>263</v>
      </c>
      <c r="O97" s="18" t="s">
        <v>19</v>
      </c>
      <c r="P97" s="18" t="s">
        <v>15</v>
      </c>
    </row>
    <row r="98" spans="1:16" x14ac:dyDescent="0.25">
      <c r="A98" s="26" t="str">
        <f t="shared" si="1"/>
        <v>Natural Gas Steam Turbine.NG</v>
      </c>
      <c r="B98" s="26" t="str">
        <f>INDEX(Crosswalk!$B$2:$B$47,MATCH(A98,Crosswalk!$A$2:$A$47,0))</f>
        <v>natural gas steam turbine</v>
      </c>
      <c r="C98" s="26" t="str">
        <f>IF(AND(Crosswalk!$F$2=FALSE,H98="Industrial"),"FALSE",IF(AND(Crosswalk!$F$2=FALSE,H98="Commercial"),"FALSE","TRUE"))</f>
        <v>FALSE</v>
      </c>
      <c r="D98" s="21">
        <v>2021</v>
      </c>
      <c r="E98" s="21">
        <v>9</v>
      </c>
      <c r="F98" s="21">
        <v>55919</v>
      </c>
      <c r="G98" s="18" t="s">
        <v>383</v>
      </c>
      <c r="H98" s="18" t="s">
        <v>985</v>
      </c>
      <c r="I98" s="18" t="s">
        <v>278</v>
      </c>
      <c r="J98" s="18" t="s">
        <v>53</v>
      </c>
      <c r="K98" s="21">
        <v>10360</v>
      </c>
      <c r="L98" s="20" t="s">
        <v>384</v>
      </c>
      <c r="M98" s="19">
        <v>38</v>
      </c>
      <c r="N98" s="18" t="s">
        <v>263</v>
      </c>
      <c r="O98" s="18" t="s">
        <v>19</v>
      </c>
      <c r="P98" s="18" t="s">
        <v>15</v>
      </c>
    </row>
    <row r="99" spans="1:16" x14ac:dyDescent="0.25">
      <c r="A99" s="26" t="str">
        <f t="shared" si="1"/>
        <v>Natural Gas Internal Combustion Engine.NG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FALSE</v>
      </c>
      <c r="D99" s="21">
        <v>2021</v>
      </c>
      <c r="E99" s="21">
        <v>9</v>
      </c>
      <c r="F99" s="21">
        <v>20712</v>
      </c>
      <c r="G99" s="18" t="s">
        <v>349</v>
      </c>
      <c r="H99" s="18" t="s">
        <v>981</v>
      </c>
      <c r="I99" s="18" t="s">
        <v>222</v>
      </c>
      <c r="J99" s="18" t="s">
        <v>38</v>
      </c>
      <c r="K99" s="21">
        <v>10215</v>
      </c>
      <c r="L99" s="20" t="s">
        <v>385</v>
      </c>
      <c r="M99" s="19">
        <v>0.6</v>
      </c>
      <c r="N99" s="18" t="s">
        <v>264</v>
      </c>
      <c r="O99" s="18" t="s">
        <v>19</v>
      </c>
      <c r="P99" s="18" t="s">
        <v>20</v>
      </c>
    </row>
    <row r="100" spans="1:16" x14ac:dyDescent="0.25">
      <c r="A100" s="26" t="str">
        <f t="shared" si="1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2021</v>
      </c>
      <c r="E100" s="21">
        <v>9</v>
      </c>
      <c r="F100" s="21">
        <v>18458</v>
      </c>
      <c r="G100" s="18" t="s">
        <v>244</v>
      </c>
      <c r="H100" s="18" t="s">
        <v>990</v>
      </c>
      <c r="I100" s="18" t="s">
        <v>244</v>
      </c>
      <c r="J100" s="18" t="s">
        <v>67</v>
      </c>
      <c r="K100" s="21">
        <v>54693</v>
      </c>
      <c r="L100" s="20" t="s">
        <v>386</v>
      </c>
      <c r="M100" s="19">
        <v>46.2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1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2021</v>
      </c>
      <c r="E101" s="21">
        <v>9</v>
      </c>
      <c r="F101" s="21">
        <v>18458</v>
      </c>
      <c r="G101" s="18" t="s">
        <v>244</v>
      </c>
      <c r="H101" s="18" t="s">
        <v>990</v>
      </c>
      <c r="I101" s="18" t="s">
        <v>244</v>
      </c>
      <c r="J101" s="18" t="s">
        <v>67</v>
      </c>
      <c r="K101" s="21">
        <v>54693</v>
      </c>
      <c r="L101" s="20" t="s">
        <v>387</v>
      </c>
      <c r="M101" s="19" t="s">
        <v>280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1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2021</v>
      </c>
      <c r="E102" s="21">
        <v>9</v>
      </c>
      <c r="F102" s="21">
        <v>18458</v>
      </c>
      <c r="G102" s="18" t="s">
        <v>244</v>
      </c>
      <c r="H102" s="18" t="s">
        <v>990</v>
      </c>
      <c r="I102" s="18" t="s">
        <v>244</v>
      </c>
      <c r="J102" s="18" t="s">
        <v>67</v>
      </c>
      <c r="K102" s="21">
        <v>54693</v>
      </c>
      <c r="L102" s="20" t="s">
        <v>388</v>
      </c>
      <c r="M102" s="19" t="s">
        <v>280</v>
      </c>
      <c r="N102" s="18" t="s">
        <v>34</v>
      </c>
      <c r="O102" s="18" t="s">
        <v>19</v>
      </c>
      <c r="P102" s="18" t="s">
        <v>33</v>
      </c>
    </row>
    <row r="103" spans="1:16" x14ac:dyDescent="0.25">
      <c r="A103" s="26" t="str">
        <f t="shared" si="1"/>
        <v>Natural Gas Fired Combined Cycle.NG</v>
      </c>
      <c r="B103" s="26" t="str">
        <f>INDEX(Crosswalk!$B$2:$B$47,MATCH(A103,Crosswalk!$A$2:$A$47,0))</f>
        <v>natural gas combined cycle</v>
      </c>
      <c r="C103" s="26" t="str">
        <f>IF(AND(Crosswalk!$F$2=FALSE,H103="Industrial"),"FALSE",IF(AND(Crosswalk!$F$2=FALSE,H103="Commercial"),"FALSE","TRUE"))</f>
        <v>TRUE</v>
      </c>
      <c r="D103" s="21">
        <v>2021</v>
      </c>
      <c r="E103" s="21">
        <v>9</v>
      </c>
      <c r="F103" s="21">
        <v>18458</v>
      </c>
      <c r="G103" s="18" t="s">
        <v>244</v>
      </c>
      <c r="H103" s="18" t="s">
        <v>990</v>
      </c>
      <c r="I103" s="18" t="s">
        <v>244</v>
      </c>
      <c r="J103" s="18" t="s">
        <v>67</v>
      </c>
      <c r="K103" s="21">
        <v>54693</v>
      </c>
      <c r="L103" s="20" t="s">
        <v>389</v>
      </c>
      <c r="M103" s="19" t="s">
        <v>280</v>
      </c>
      <c r="N103" s="18" t="s">
        <v>34</v>
      </c>
      <c r="O103" s="18" t="s">
        <v>19</v>
      </c>
      <c r="P103" s="18" t="s">
        <v>33</v>
      </c>
    </row>
    <row r="104" spans="1:16" x14ac:dyDescent="0.25">
      <c r="A104" s="26" t="str">
        <f t="shared" si="1"/>
        <v>Natural Gas Fired Combined Cycle.NG</v>
      </c>
      <c r="B104" s="26" t="str">
        <f>INDEX(Crosswalk!$B$2:$B$47,MATCH(A104,Crosswalk!$A$2:$A$47,0))</f>
        <v>natural gas combined cycle</v>
      </c>
      <c r="C104" s="26" t="str">
        <f>IF(AND(Crosswalk!$F$2=FALSE,H104="Industrial"),"FALSE",IF(AND(Crosswalk!$F$2=FALSE,H104="Commercial"),"FALSE","TRUE"))</f>
        <v>TRUE</v>
      </c>
      <c r="D104" s="21">
        <v>2021</v>
      </c>
      <c r="E104" s="21">
        <v>9</v>
      </c>
      <c r="F104" s="21">
        <v>18458</v>
      </c>
      <c r="G104" s="18" t="s">
        <v>244</v>
      </c>
      <c r="H104" s="18" t="s">
        <v>990</v>
      </c>
      <c r="I104" s="18" t="s">
        <v>244</v>
      </c>
      <c r="J104" s="18" t="s">
        <v>67</v>
      </c>
      <c r="K104" s="21">
        <v>54693</v>
      </c>
      <c r="L104" s="20" t="s">
        <v>390</v>
      </c>
      <c r="M104" s="19" t="s">
        <v>280</v>
      </c>
      <c r="N104" s="18" t="s">
        <v>34</v>
      </c>
      <c r="O104" s="18" t="s">
        <v>19</v>
      </c>
      <c r="P104" s="18" t="s">
        <v>35</v>
      </c>
    </row>
    <row r="105" spans="1:16" x14ac:dyDescent="0.25">
      <c r="A105" s="26" t="str">
        <f t="shared" si="1"/>
        <v>Natural Gas Fired Combined Cycle.NG</v>
      </c>
      <c r="B105" s="26" t="str">
        <f>INDEX(Crosswalk!$B$2:$B$47,MATCH(A105,Crosswalk!$A$2:$A$47,0))</f>
        <v>natural gas combined cycle</v>
      </c>
      <c r="C105" s="26" t="str">
        <f>IF(AND(Crosswalk!$F$2=FALSE,H105="Industrial"),"FALSE",IF(AND(Crosswalk!$F$2=FALSE,H105="Commercial"),"FALSE","TRUE"))</f>
        <v>TRUE</v>
      </c>
      <c r="D105" s="21">
        <v>2021</v>
      </c>
      <c r="E105" s="21">
        <v>9</v>
      </c>
      <c r="F105" s="21">
        <v>18458</v>
      </c>
      <c r="G105" s="18" t="s">
        <v>244</v>
      </c>
      <c r="H105" s="18" t="s">
        <v>990</v>
      </c>
      <c r="I105" s="18" t="s">
        <v>244</v>
      </c>
      <c r="J105" s="18" t="s">
        <v>67</v>
      </c>
      <c r="K105" s="21">
        <v>54693</v>
      </c>
      <c r="L105" s="20" t="s">
        <v>391</v>
      </c>
      <c r="M105" s="19" t="s">
        <v>280</v>
      </c>
      <c r="N105" s="18" t="s">
        <v>34</v>
      </c>
      <c r="O105" s="18" t="s">
        <v>19</v>
      </c>
      <c r="P105" s="18" t="s">
        <v>35</v>
      </c>
    </row>
    <row r="106" spans="1:16" x14ac:dyDescent="0.25">
      <c r="A106" s="26" t="str">
        <f t="shared" si="1"/>
        <v>Conventional Steam Coal.SUB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2021</v>
      </c>
      <c r="E106" s="21">
        <v>10</v>
      </c>
      <c r="F106" s="21">
        <v>13756</v>
      </c>
      <c r="G106" s="18" t="s">
        <v>69</v>
      </c>
      <c r="H106" s="18" t="s">
        <v>11</v>
      </c>
      <c r="I106" s="18" t="s">
        <v>192</v>
      </c>
      <c r="J106" s="18" t="s">
        <v>70</v>
      </c>
      <c r="K106" s="21">
        <v>6085</v>
      </c>
      <c r="L106" s="20" t="s">
        <v>392</v>
      </c>
      <c r="M106" s="19">
        <v>431</v>
      </c>
      <c r="N106" s="18" t="s">
        <v>28</v>
      </c>
      <c r="O106" s="18" t="s">
        <v>76</v>
      </c>
      <c r="P106" s="18" t="s">
        <v>15</v>
      </c>
    </row>
    <row r="107" spans="1:16" x14ac:dyDescent="0.25">
      <c r="A107" s="26" t="str">
        <f t="shared" si="1"/>
        <v>Conventional Steam Coal.SUB</v>
      </c>
      <c r="B107" s="26" t="str">
        <f>INDEX(Crosswalk!$B$2:$B$47,MATCH(A107,Crosswalk!$A$2:$A$47,0))</f>
        <v>hard coal</v>
      </c>
      <c r="C107" s="26" t="str">
        <f>IF(AND(Crosswalk!$F$2=FALSE,H107="Industrial"),"FALSE",IF(AND(Crosswalk!$F$2=FALSE,H107="Commercial"),"FALSE","TRUE"))</f>
        <v>TRUE</v>
      </c>
      <c r="D107" s="21">
        <v>2021</v>
      </c>
      <c r="E107" s="21">
        <v>10</v>
      </c>
      <c r="F107" s="21">
        <v>13756</v>
      </c>
      <c r="G107" s="18" t="s">
        <v>69</v>
      </c>
      <c r="H107" s="18" t="s">
        <v>11</v>
      </c>
      <c r="I107" s="18" t="s">
        <v>192</v>
      </c>
      <c r="J107" s="18" t="s">
        <v>70</v>
      </c>
      <c r="K107" s="21">
        <v>6085</v>
      </c>
      <c r="L107" s="20" t="s">
        <v>393</v>
      </c>
      <c r="M107" s="19">
        <v>472</v>
      </c>
      <c r="N107" s="18" t="s">
        <v>28</v>
      </c>
      <c r="O107" s="18" t="s">
        <v>76</v>
      </c>
      <c r="P107" s="18" t="s">
        <v>15</v>
      </c>
    </row>
    <row r="108" spans="1:16" x14ac:dyDescent="0.25">
      <c r="A108" s="26" t="str">
        <f t="shared" si="1"/>
        <v>Natural Gas Internal Combustion Engine.NG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FALSE</v>
      </c>
      <c r="D108" s="21">
        <v>2021</v>
      </c>
      <c r="E108" s="21">
        <v>10</v>
      </c>
      <c r="F108" s="21">
        <v>16657</v>
      </c>
      <c r="G108" s="18" t="s">
        <v>376</v>
      </c>
      <c r="H108" s="18" t="s">
        <v>981</v>
      </c>
      <c r="I108" s="18" t="s">
        <v>204</v>
      </c>
      <c r="J108" s="18" t="s">
        <v>35</v>
      </c>
      <c r="K108" s="21">
        <v>56080</v>
      </c>
      <c r="L108" s="20" t="s">
        <v>394</v>
      </c>
      <c r="M108" s="19">
        <v>2.8</v>
      </c>
      <c r="N108" s="18" t="s">
        <v>264</v>
      </c>
      <c r="O108" s="18" t="s">
        <v>19</v>
      </c>
      <c r="P108" s="18" t="s">
        <v>20</v>
      </c>
    </row>
    <row r="109" spans="1:16" x14ac:dyDescent="0.25">
      <c r="A109" s="26" t="str">
        <f t="shared" si="1"/>
        <v>Solar Thermal without Energy Storage.SUN</v>
      </c>
      <c r="B109" s="26" t="str">
        <f>INDEX(Crosswalk!$B$2:$B$47,MATCH(A109,Crosswalk!$A$2:$A$47,0))</f>
        <v>solar thermal</v>
      </c>
      <c r="C109" s="26" t="str">
        <f>IF(AND(Crosswalk!$F$2=FALSE,H109="Industrial"),"FALSE",IF(AND(Crosswalk!$F$2=FALSE,H109="Commercial"),"FALSE","TRUE"))</f>
        <v>TRUE</v>
      </c>
      <c r="D109" s="21">
        <v>2021</v>
      </c>
      <c r="E109" s="21">
        <v>10</v>
      </c>
      <c r="F109" s="21">
        <v>61950</v>
      </c>
      <c r="G109" s="18" t="s">
        <v>395</v>
      </c>
      <c r="H109" s="18" t="s">
        <v>974</v>
      </c>
      <c r="I109" s="18" t="s">
        <v>1020</v>
      </c>
      <c r="J109" s="18" t="s">
        <v>35</v>
      </c>
      <c r="K109" s="21">
        <v>10444</v>
      </c>
      <c r="L109" s="20" t="s">
        <v>17</v>
      </c>
      <c r="M109" s="19">
        <v>80</v>
      </c>
      <c r="N109" s="18" t="s">
        <v>260</v>
      </c>
      <c r="O109" s="18" t="s">
        <v>124</v>
      </c>
      <c r="P109" s="18" t="s">
        <v>15</v>
      </c>
    </row>
    <row r="110" spans="1:16" ht="51.95" customHeight="1" x14ac:dyDescent="0.25">
      <c r="A110" s="26" t="str">
        <f t="shared" si="1"/>
        <v>.</v>
      </c>
      <c r="D110" s="48" t="s">
        <v>972</v>
      </c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</row>
  </sheetData>
  <mergeCells count="2">
    <mergeCell ref="D1:P1"/>
    <mergeCell ref="D110:P110"/>
  </mergeCells>
  <pageMargins left="0.75" right="0.75" top="1" bottom="1" header="0.5" footer="0.5"/>
  <pageSetup scale="48" fitToHeight="100" orientation="landscape" horizontalDpi="300" verticalDpi="300" r:id="rId1"/>
  <headerFooter>
    <oddHeader>&amp;R12/17/2021  4:30:22 PM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3CEF-7EC0-4B8B-9E2E-B351E016E3D8}">
  <sheetPr>
    <pageSetUpPr fitToPage="1"/>
  </sheetPr>
  <dimension ref="A1:P118"/>
  <sheetViews>
    <sheetView zoomScale="85" workbookViewId="0">
      <pane ySplit="2" topLeftCell="A3" activePane="bottomLeft" state="frozen"/>
      <selection activeCell="B4" sqref="B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7" t="s">
        <v>1026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 t="shared" ref="A3:A66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1">
        <v>2022</v>
      </c>
      <c r="E3" s="21">
        <v>1</v>
      </c>
      <c r="F3" s="21">
        <v>463</v>
      </c>
      <c r="G3" s="18" t="s">
        <v>688</v>
      </c>
      <c r="H3" s="18" t="s">
        <v>974</v>
      </c>
      <c r="I3" s="18" t="s">
        <v>687</v>
      </c>
      <c r="J3" s="18" t="s">
        <v>45</v>
      </c>
      <c r="K3" s="21">
        <v>10549</v>
      </c>
      <c r="L3" s="20" t="s">
        <v>25</v>
      </c>
      <c r="M3" s="19">
        <v>0.8</v>
      </c>
      <c r="N3" s="18" t="s">
        <v>56</v>
      </c>
      <c r="O3" s="18" t="s">
        <v>57</v>
      </c>
      <c r="P3" s="18" t="s">
        <v>20</v>
      </c>
    </row>
    <row r="4" spans="1:16" x14ac:dyDescent="0.25">
      <c r="A4" s="26" t="str">
        <f t="shared" si="0"/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1">
        <v>2022</v>
      </c>
      <c r="E4" s="21">
        <v>1</v>
      </c>
      <c r="F4" s="21">
        <v>463</v>
      </c>
      <c r="G4" s="18" t="s">
        <v>688</v>
      </c>
      <c r="H4" s="18" t="s">
        <v>974</v>
      </c>
      <c r="I4" s="18" t="s">
        <v>687</v>
      </c>
      <c r="J4" s="18" t="s">
        <v>45</v>
      </c>
      <c r="K4" s="21">
        <v>10549</v>
      </c>
      <c r="L4" s="20" t="s">
        <v>21</v>
      </c>
      <c r="M4" s="19">
        <v>0.8</v>
      </c>
      <c r="N4" s="18" t="s">
        <v>56</v>
      </c>
      <c r="O4" s="18" t="s">
        <v>57</v>
      </c>
      <c r="P4" s="18" t="s">
        <v>20</v>
      </c>
    </row>
    <row r="5" spans="1:16" x14ac:dyDescent="0.25">
      <c r="A5" s="26" t="str">
        <f t="shared" si="0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1">
        <v>2022</v>
      </c>
      <c r="E5" s="21">
        <v>1</v>
      </c>
      <c r="F5" s="21">
        <v>463</v>
      </c>
      <c r="G5" s="18" t="s">
        <v>688</v>
      </c>
      <c r="H5" s="18" t="s">
        <v>974</v>
      </c>
      <c r="I5" s="18" t="s">
        <v>687</v>
      </c>
      <c r="J5" s="18" t="s">
        <v>45</v>
      </c>
      <c r="K5" s="21">
        <v>10549</v>
      </c>
      <c r="L5" s="20" t="s">
        <v>497</v>
      </c>
      <c r="M5" s="19">
        <v>0.8</v>
      </c>
      <c r="N5" s="18" t="s">
        <v>56</v>
      </c>
      <c r="O5" s="18" t="s">
        <v>57</v>
      </c>
      <c r="P5" s="18" t="s">
        <v>20</v>
      </c>
    </row>
    <row r="6" spans="1:16" x14ac:dyDescent="0.25">
      <c r="A6" s="26" t="str">
        <f t="shared" si="0"/>
        <v>Natural Gas Internal Combustion Engine.NG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FALSE</v>
      </c>
      <c r="D6" s="21">
        <v>2022</v>
      </c>
      <c r="E6" s="21">
        <v>1</v>
      </c>
      <c r="F6" s="21">
        <v>3179</v>
      </c>
      <c r="G6" s="18" t="s">
        <v>665</v>
      </c>
      <c r="H6" s="18" t="s">
        <v>985</v>
      </c>
      <c r="I6" s="18" t="s">
        <v>664</v>
      </c>
      <c r="J6" s="18" t="s">
        <v>70</v>
      </c>
      <c r="K6" s="21">
        <v>50935</v>
      </c>
      <c r="L6" s="20" t="s">
        <v>666</v>
      </c>
      <c r="M6" s="19">
        <v>2</v>
      </c>
      <c r="N6" s="18" t="s">
        <v>264</v>
      </c>
      <c r="O6" s="18" t="s">
        <v>19</v>
      </c>
      <c r="P6" s="18" t="s">
        <v>20</v>
      </c>
    </row>
    <row r="7" spans="1:16" x14ac:dyDescent="0.25">
      <c r="A7" s="26" t="str">
        <f t="shared" si="0"/>
        <v>Conventional Steam Coal.SUB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2022</v>
      </c>
      <c r="E7" s="21">
        <v>1</v>
      </c>
      <c r="F7" s="21">
        <v>7140</v>
      </c>
      <c r="G7" s="18" t="s">
        <v>447</v>
      </c>
      <c r="H7" s="18" t="s">
        <v>11</v>
      </c>
      <c r="I7" s="18" t="s">
        <v>743</v>
      </c>
      <c r="J7" s="18" t="s">
        <v>399</v>
      </c>
      <c r="K7" s="21">
        <v>6257</v>
      </c>
      <c r="L7" s="20" t="s">
        <v>46</v>
      </c>
      <c r="M7" s="19">
        <v>860</v>
      </c>
      <c r="N7" s="18" t="s">
        <v>28</v>
      </c>
      <c r="O7" s="18" t="s">
        <v>76</v>
      </c>
      <c r="P7" s="18" t="s">
        <v>15</v>
      </c>
    </row>
    <row r="8" spans="1:16" x14ac:dyDescent="0.25">
      <c r="A8" s="26" t="str">
        <f t="shared" si="0"/>
        <v>Conventional Steam Coal.LIG</v>
      </c>
      <c r="B8" s="26" t="str">
        <f>INDEX(Crosswalk!$B$2:$B$47,MATCH(A8,Crosswalk!$A$2:$A$47,0))</f>
        <v>lignite</v>
      </c>
      <c r="C8" s="26" t="str">
        <f>IF(AND(Crosswalk!$F$2=FALSE,H8="Industrial"),"FALSE",IF(AND(Crosswalk!$F$2=FALSE,H8="Commercial"),"FALSE","TRUE"))</f>
        <v>TRUE</v>
      </c>
      <c r="D8" s="21">
        <v>2022</v>
      </c>
      <c r="E8" s="21">
        <v>1</v>
      </c>
      <c r="F8" s="21">
        <v>12199</v>
      </c>
      <c r="G8" s="18" t="s">
        <v>184</v>
      </c>
      <c r="H8" s="18" t="s">
        <v>11</v>
      </c>
      <c r="I8" s="18" t="s">
        <v>833</v>
      </c>
      <c r="J8" s="18" t="s">
        <v>461</v>
      </c>
      <c r="K8" s="21">
        <v>2790</v>
      </c>
      <c r="L8" s="20" t="s">
        <v>25</v>
      </c>
      <c r="M8" s="19">
        <v>74.8</v>
      </c>
      <c r="N8" s="18" t="s">
        <v>28</v>
      </c>
      <c r="O8" s="18" t="s">
        <v>129</v>
      </c>
      <c r="P8" s="18" t="s">
        <v>15</v>
      </c>
    </row>
    <row r="9" spans="1:16" x14ac:dyDescent="0.25">
      <c r="A9" s="26" t="str">
        <f t="shared" si="0"/>
        <v>Conventional Steam Coal.LIG</v>
      </c>
      <c r="B9" s="26" t="str">
        <f>INDEX(Crosswalk!$B$2:$B$47,MATCH(A9,Crosswalk!$A$2:$A$47,0))</f>
        <v>lignite</v>
      </c>
      <c r="C9" s="26" t="str">
        <f>IF(AND(Crosswalk!$F$2=FALSE,H9="Industrial"),"FALSE",IF(AND(Crosswalk!$F$2=FALSE,H9="Commercial"),"FALSE","TRUE"))</f>
        <v>TRUE</v>
      </c>
      <c r="D9" s="21">
        <v>2022</v>
      </c>
      <c r="E9" s="21">
        <v>2</v>
      </c>
      <c r="F9" s="21">
        <v>12199</v>
      </c>
      <c r="G9" s="18" t="s">
        <v>184</v>
      </c>
      <c r="H9" s="18" t="s">
        <v>11</v>
      </c>
      <c r="I9" s="18" t="s">
        <v>833</v>
      </c>
      <c r="J9" s="18" t="s">
        <v>461</v>
      </c>
      <c r="K9" s="21">
        <v>2790</v>
      </c>
      <c r="L9" s="20" t="s">
        <v>24</v>
      </c>
      <c r="M9" s="19">
        <v>29.5</v>
      </c>
      <c r="N9" s="18" t="s">
        <v>28</v>
      </c>
      <c r="O9" s="18" t="s">
        <v>129</v>
      </c>
      <c r="P9" s="18" t="s">
        <v>15</v>
      </c>
    </row>
    <row r="10" spans="1:16" x14ac:dyDescent="0.25">
      <c r="A10" s="26" t="str">
        <f t="shared" si="0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1">
        <v>2022</v>
      </c>
      <c r="E10" s="21">
        <v>2</v>
      </c>
      <c r="F10" s="21">
        <v>65241</v>
      </c>
      <c r="G10" s="18" t="s">
        <v>1025</v>
      </c>
      <c r="H10" s="18" t="s">
        <v>974</v>
      </c>
      <c r="I10" s="18" t="s">
        <v>1025</v>
      </c>
      <c r="J10" s="18" t="s">
        <v>68</v>
      </c>
      <c r="K10" s="21">
        <v>54781</v>
      </c>
      <c r="L10" s="20" t="s">
        <v>637</v>
      </c>
      <c r="M10" s="19">
        <v>0.7</v>
      </c>
      <c r="N10" s="18" t="s">
        <v>56</v>
      </c>
      <c r="O10" s="18" t="s">
        <v>57</v>
      </c>
      <c r="P10" s="18" t="s">
        <v>20</v>
      </c>
    </row>
    <row r="11" spans="1:16" x14ac:dyDescent="0.25">
      <c r="A11" s="26" t="str">
        <f t="shared" si="0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1">
        <v>2022</v>
      </c>
      <c r="E11" s="21">
        <v>2</v>
      </c>
      <c r="F11" s="21">
        <v>65241</v>
      </c>
      <c r="G11" s="18" t="s">
        <v>1025</v>
      </c>
      <c r="H11" s="18" t="s">
        <v>974</v>
      </c>
      <c r="I11" s="18" t="s">
        <v>1025</v>
      </c>
      <c r="J11" s="18" t="s">
        <v>68</v>
      </c>
      <c r="K11" s="21">
        <v>54781</v>
      </c>
      <c r="L11" s="20" t="s">
        <v>968</v>
      </c>
      <c r="M11" s="19">
        <v>0.7</v>
      </c>
      <c r="N11" s="18" t="s">
        <v>56</v>
      </c>
      <c r="O11" s="18" t="s">
        <v>57</v>
      </c>
      <c r="P11" s="18" t="s">
        <v>20</v>
      </c>
    </row>
    <row r="12" spans="1:16" x14ac:dyDescent="0.25">
      <c r="A12" s="26" t="str">
        <f t="shared" si="0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1">
        <v>2022</v>
      </c>
      <c r="E12" s="21">
        <v>2</v>
      </c>
      <c r="F12" s="21">
        <v>65241</v>
      </c>
      <c r="G12" s="18" t="s">
        <v>1025</v>
      </c>
      <c r="H12" s="18" t="s">
        <v>974</v>
      </c>
      <c r="I12" s="18" t="s">
        <v>1025</v>
      </c>
      <c r="J12" s="18" t="s">
        <v>68</v>
      </c>
      <c r="K12" s="21">
        <v>54781</v>
      </c>
      <c r="L12" s="20" t="s">
        <v>967</v>
      </c>
      <c r="M12" s="19">
        <v>0.7</v>
      </c>
      <c r="N12" s="18" t="s">
        <v>56</v>
      </c>
      <c r="O12" s="18" t="s">
        <v>57</v>
      </c>
      <c r="P12" s="18" t="s">
        <v>20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2022</v>
      </c>
      <c r="E13" s="21">
        <v>2</v>
      </c>
      <c r="F13" s="21">
        <v>65241</v>
      </c>
      <c r="G13" s="18" t="s">
        <v>1025</v>
      </c>
      <c r="H13" s="18" t="s">
        <v>974</v>
      </c>
      <c r="I13" s="18" t="s">
        <v>1025</v>
      </c>
      <c r="J13" s="18" t="s">
        <v>68</v>
      </c>
      <c r="K13" s="21">
        <v>54781</v>
      </c>
      <c r="L13" s="20" t="s">
        <v>636</v>
      </c>
      <c r="M13" s="19">
        <v>0.7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Natural Gas Steam Turbine.NG</v>
      </c>
      <c r="B14" s="26" t="str">
        <f>INDEX(Crosswalk!$B$2:$B$47,MATCH(A14,Crosswalk!$A$2:$A$47,0))</f>
        <v>natural gas steam turbine</v>
      </c>
      <c r="C14" s="26" t="str">
        <f>IF(AND(Crosswalk!$F$2=FALSE,H14="Industrial"),"FALSE",IF(AND(Crosswalk!$F$2=FALSE,H14="Commercial"),"FALSE","TRUE"))</f>
        <v>TRUE</v>
      </c>
      <c r="D14" s="21">
        <v>2022</v>
      </c>
      <c r="E14" s="21">
        <v>3</v>
      </c>
      <c r="F14" s="21">
        <v>1015</v>
      </c>
      <c r="G14" s="18" t="s">
        <v>495</v>
      </c>
      <c r="H14" s="18" t="s">
        <v>11</v>
      </c>
      <c r="I14" s="18" t="s">
        <v>787</v>
      </c>
      <c r="J14" s="18" t="s">
        <v>16</v>
      </c>
      <c r="K14" s="21">
        <v>3548</v>
      </c>
      <c r="L14" s="20" t="s">
        <v>25</v>
      </c>
      <c r="M14" s="19">
        <v>404</v>
      </c>
      <c r="N14" s="18" t="s">
        <v>263</v>
      </c>
      <c r="O14" s="18" t="s">
        <v>19</v>
      </c>
      <c r="P14" s="18" t="s">
        <v>15</v>
      </c>
    </row>
    <row r="15" spans="1:16" x14ac:dyDescent="0.25">
      <c r="A15" s="26" t="str">
        <f t="shared" si="0"/>
        <v>Petroleum Liquids.DFO</v>
      </c>
      <c r="B15" s="26" t="str">
        <f>INDEX(Crosswalk!$B$2:$B$47,MATCH(A15,Crosswalk!$A$2:$A$47,0))</f>
        <v>petroleum</v>
      </c>
      <c r="C15" s="26" t="str">
        <f>IF(AND(Crosswalk!$F$2=FALSE,H15="Industrial"),"FALSE",IF(AND(Crosswalk!$F$2=FALSE,H15="Commercial"),"FALSE","TRUE"))</f>
        <v>TRUE</v>
      </c>
      <c r="D15" s="21">
        <v>2022</v>
      </c>
      <c r="E15" s="21">
        <v>3</v>
      </c>
      <c r="F15" s="21">
        <v>768</v>
      </c>
      <c r="G15" s="18" t="s">
        <v>825</v>
      </c>
      <c r="H15" s="18" t="s">
        <v>11</v>
      </c>
      <c r="I15" s="18" t="s">
        <v>824</v>
      </c>
      <c r="J15" s="18" t="s">
        <v>58</v>
      </c>
      <c r="K15" s="21">
        <v>2902</v>
      </c>
      <c r="L15" s="20" t="s">
        <v>24</v>
      </c>
      <c r="M15" s="19">
        <v>0.8</v>
      </c>
      <c r="N15" s="18" t="s">
        <v>13</v>
      </c>
      <c r="O15" s="18" t="s">
        <v>26</v>
      </c>
      <c r="P15" s="18" t="s">
        <v>20</v>
      </c>
    </row>
    <row r="16" spans="1:16" x14ac:dyDescent="0.25">
      <c r="A16" s="26" t="str">
        <f t="shared" si="0"/>
        <v>Petroleum Liquids.DFO</v>
      </c>
      <c r="B16" s="26" t="str">
        <f>INDEX(Crosswalk!$B$2:$B$47,MATCH(A16,Crosswalk!$A$2:$A$47,0))</f>
        <v>petroleum</v>
      </c>
      <c r="C16" s="26" t="str">
        <f>IF(AND(Crosswalk!$F$2=FALSE,H16="Industrial"),"FALSE",IF(AND(Crosswalk!$F$2=FALSE,H16="Commercial"),"FALSE","TRUE"))</f>
        <v>TRUE</v>
      </c>
      <c r="D16" s="21">
        <v>2022</v>
      </c>
      <c r="E16" s="21">
        <v>3</v>
      </c>
      <c r="F16" s="21">
        <v>17539</v>
      </c>
      <c r="G16" s="18" t="s">
        <v>596</v>
      </c>
      <c r="H16" s="18" t="s">
        <v>11</v>
      </c>
      <c r="I16" s="18" t="s">
        <v>809</v>
      </c>
      <c r="J16" s="18" t="s">
        <v>82</v>
      </c>
      <c r="K16" s="21">
        <v>3286</v>
      </c>
      <c r="L16" s="20" t="s">
        <v>24</v>
      </c>
      <c r="M16" s="19">
        <v>9</v>
      </c>
      <c r="N16" s="18" t="s">
        <v>13</v>
      </c>
      <c r="O16" s="18" t="s">
        <v>26</v>
      </c>
      <c r="P16" s="18" t="s">
        <v>61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2022</v>
      </c>
      <c r="E17" s="21">
        <v>3</v>
      </c>
      <c r="F17" s="21">
        <v>14165</v>
      </c>
      <c r="G17" s="18" t="s">
        <v>704</v>
      </c>
      <c r="H17" s="18" t="s">
        <v>974</v>
      </c>
      <c r="I17" s="18" t="s">
        <v>828</v>
      </c>
      <c r="J17" s="18" t="s">
        <v>58</v>
      </c>
      <c r="K17" s="21">
        <v>2836</v>
      </c>
      <c r="L17" s="20" t="s">
        <v>51</v>
      </c>
      <c r="M17" s="19">
        <v>25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Conventional Steam Coal.BIT</v>
      </c>
      <c r="B18" s="26" t="str">
        <f>INDEX(Crosswalk!$B$2:$B$47,MATCH(A18,Crosswalk!$A$2:$A$47,0))</f>
        <v>hard coal</v>
      </c>
      <c r="C18" s="26" t="str">
        <f>IF(AND(Crosswalk!$F$2=FALSE,H18="Industrial"),"FALSE",IF(AND(Crosswalk!$F$2=FALSE,H18="Commercial"),"FALSE","TRUE"))</f>
        <v>TRUE</v>
      </c>
      <c r="D18" s="21">
        <v>2022</v>
      </c>
      <c r="E18" s="21">
        <v>3</v>
      </c>
      <c r="F18" s="21">
        <v>14165</v>
      </c>
      <c r="G18" s="18" t="s">
        <v>704</v>
      </c>
      <c r="H18" s="18" t="s">
        <v>974</v>
      </c>
      <c r="I18" s="18" t="s">
        <v>828</v>
      </c>
      <c r="J18" s="18" t="s">
        <v>58</v>
      </c>
      <c r="K18" s="21">
        <v>2836</v>
      </c>
      <c r="L18" s="20" t="s">
        <v>52</v>
      </c>
      <c r="M18" s="19">
        <v>627</v>
      </c>
      <c r="N18" s="18" t="s">
        <v>28</v>
      </c>
      <c r="O18" s="18" t="s">
        <v>29</v>
      </c>
      <c r="P18" s="18" t="s">
        <v>15</v>
      </c>
    </row>
    <row r="19" spans="1:16" x14ac:dyDescent="0.25">
      <c r="A19" s="26" t="str">
        <f t="shared" si="0"/>
        <v>Conventional Steam Coal.BIT</v>
      </c>
      <c r="B19" s="26" t="str">
        <f>INDEX(Crosswalk!$B$2:$B$47,MATCH(A19,Crosswalk!$A$2:$A$47,0))</f>
        <v>hard coal</v>
      </c>
      <c r="C19" s="26" t="str">
        <f>IF(AND(Crosswalk!$F$2=FALSE,H19="Industrial"),"FALSE",IF(AND(Crosswalk!$F$2=FALSE,H19="Commercial"),"FALSE","TRUE"))</f>
        <v>TRUE</v>
      </c>
      <c r="D19" s="21">
        <v>2022</v>
      </c>
      <c r="E19" s="21">
        <v>3</v>
      </c>
      <c r="F19" s="21">
        <v>14165</v>
      </c>
      <c r="G19" s="18" t="s">
        <v>704</v>
      </c>
      <c r="H19" s="18" t="s">
        <v>974</v>
      </c>
      <c r="I19" s="18" t="s">
        <v>703</v>
      </c>
      <c r="J19" s="18" t="s">
        <v>67</v>
      </c>
      <c r="K19" s="21">
        <v>8226</v>
      </c>
      <c r="L19" s="20" t="s">
        <v>24</v>
      </c>
      <c r="M19" s="19">
        <v>565</v>
      </c>
      <c r="N19" s="18" t="s">
        <v>28</v>
      </c>
      <c r="O19" s="18" t="s">
        <v>29</v>
      </c>
      <c r="P19" s="18" t="s">
        <v>15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2022</v>
      </c>
      <c r="E20" s="21">
        <v>4</v>
      </c>
      <c r="F20" s="21">
        <v>20806</v>
      </c>
      <c r="G20" s="18" t="s">
        <v>850</v>
      </c>
      <c r="H20" s="18" t="s">
        <v>11</v>
      </c>
      <c r="I20" s="18" t="s">
        <v>849</v>
      </c>
      <c r="J20" s="18" t="s">
        <v>88</v>
      </c>
      <c r="K20" s="21">
        <v>2023</v>
      </c>
      <c r="L20" s="20" t="s">
        <v>59</v>
      </c>
      <c r="M20" s="19">
        <v>2.5</v>
      </c>
      <c r="N20" s="18" t="s">
        <v>13</v>
      </c>
      <c r="O20" s="18" t="s">
        <v>26</v>
      </c>
      <c r="P20" s="18" t="s">
        <v>61</v>
      </c>
    </row>
    <row r="21" spans="1:16" x14ac:dyDescent="0.25">
      <c r="A21" s="26" t="str">
        <f t="shared" si="0"/>
        <v>Municipal Solid Waste.MSW</v>
      </c>
      <c r="B21" s="26" t="str">
        <f>INDEX(Crosswalk!$B$2:$B$47,MATCH(A21,Crosswalk!$A$2:$A$47,0))</f>
        <v>municipal solid waste</v>
      </c>
      <c r="C21" s="26" t="str">
        <f>IF(AND(Crosswalk!$F$2=FALSE,H21="Industrial"),"FALSE",IF(AND(Crosswalk!$F$2=FALSE,H21="Commercial"),"FALSE","TRUE"))</f>
        <v>FALSE</v>
      </c>
      <c r="D21" s="21">
        <v>2022</v>
      </c>
      <c r="E21" s="21">
        <v>4</v>
      </c>
      <c r="F21" s="21">
        <v>56125</v>
      </c>
      <c r="G21" s="18" t="s">
        <v>674</v>
      </c>
      <c r="H21" s="18" t="s">
        <v>981</v>
      </c>
      <c r="I21" s="18" t="s">
        <v>673</v>
      </c>
      <c r="J21" s="18" t="s">
        <v>30</v>
      </c>
      <c r="K21" s="21">
        <v>50273</v>
      </c>
      <c r="L21" s="20" t="s">
        <v>672</v>
      </c>
      <c r="M21" s="19">
        <v>7.5</v>
      </c>
      <c r="N21" s="18" t="s">
        <v>262</v>
      </c>
      <c r="O21" s="18" t="s">
        <v>117</v>
      </c>
      <c r="P21" s="18" t="s">
        <v>15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2022</v>
      </c>
      <c r="E22" s="21">
        <v>4</v>
      </c>
      <c r="F22" s="21">
        <v>13579</v>
      </c>
      <c r="G22" s="18" t="s">
        <v>335</v>
      </c>
      <c r="H22" s="18" t="s">
        <v>974</v>
      </c>
      <c r="I22" s="18" t="s">
        <v>190</v>
      </c>
      <c r="J22" s="18" t="s">
        <v>45</v>
      </c>
      <c r="K22" s="21">
        <v>2554</v>
      </c>
      <c r="L22" s="20" t="s">
        <v>24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Conventional Steam Coal.SUB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2022</v>
      </c>
      <c r="E23" s="21">
        <v>4</v>
      </c>
      <c r="F23" s="21">
        <v>13579</v>
      </c>
      <c r="G23" s="18" t="s">
        <v>335</v>
      </c>
      <c r="H23" s="18" t="s">
        <v>974</v>
      </c>
      <c r="I23" s="18" t="s">
        <v>190</v>
      </c>
      <c r="J23" s="18" t="s">
        <v>45</v>
      </c>
      <c r="K23" s="21">
        <v>2554</v>
      </c>
      <c r="L23" s="20" t="s">
        <v>21</v>
      </c>
      <c r="M23" s="19">
        <v>185</v>
      </c>
      <c r="N23" s="18" t="s">
        <v>28</v>
      </c>
      <c r="O23" s="18" t="s">
        <v>76</v>
      </c>
      <c r="P23" s="18" t="s">
        <v>15</v>
      </c>
    </row>
    <row r="24" spans="1:16" x14ac:dyDescent="0.25">
      <c r="A24" s="26" t="str">
        <f t="shared" si="0"/>
        <v>Conventional Steam Coal.SUB</v>
      </c>
      <c r="B24" s="26" t="str">
        <f>INDEX(Crosswalk!$B$2:$B$47,MATCH(A24,Crosswalk!$A$2:$A$47,0))</f>
        <v>hard coal</v>
      </c>
      <c r="C24" s="26" t="str">
        <f>IF(AND(Crosswalk!$F$2=FALSE,H24="Industrial"),"FALSE",IF(AND(Crosswalk!$F$2=FALSE,H24="Commercial"),"FALSE","TRUE"))</f>
        <v>TRUE</v>
      </c>
      <c r="D24" s="21">
        <v>2022</v>
      </c>
      <c r="E24" s="21">
        <v>4</v>
      </c>
      <c r="F24" s="21">
        <v>13579</v>
      </c>
      <c r="G24" s="18" t="s">
        <v>335</v>
      </c>
      <c r="H24" s="18" t="s">
        <v>974</v>
      </c>
      <c r="I24" s="18" t="s">
        <v>190</v>
      </c>
      <c r="J24" s="18" t="s">
        <v>45</v>
      </c>
      <c r="K24" s="21">
        <v>2554</v>
      </c>
      <c r="L24" s="20" t="s">
        <v>607</v>
      </c>
      <c r="M24" s="19">
        <v>185</v>
      </c>
      <c r="N24" s="18" t="s">
        <v>28</v>
      </c>
      <c r="O24" s="18" t="s">
        <v>76</v>
      </c>
      <c r="P24" s="18" t="s">
        <v>15</v>
      </c>
    </row>
    <row r="25" spans="1:16" x14ac:dyDescent="0.25">
      <c r="A25" s="26" t="str">
        <f t="shared" si="0"/>
        <v>Natural Gas Internal Combustion Engine.NG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FALSE</v>
      </c>
      <c r="D25" s="21">
        <v>2022</v>
      </c>
      <c r="E25" s="21">
        <v>4</v>
      </c>
      <c r="F25" s="21">
        <v>24205</v>
      </c>
      <c r="G25" s="18" t="s">
        <v>1024</v>
      </c>
      <c r="H25" s="18" t="s">
        <v>985</v>
      </c>
      <c r="I25" s="18" t="s">
        <v>645</v>
      </c>
      <c r="J25" s="18" t="s">
        <v>443</v>
      </c>
      <c r="K25" s="21">
        <v>54374</v>
      </c>
      <c r="L25" s="20" t="s">
        <v>648</v>
      </c>
      <c r="M25" s="19">
        <v>1.3</v>
      </c>
      <c r="N25" s="18" t="s">
        <v>264</v>
      </c>
      <c r="O25" s="18" t="s">
        <v>19</v>
      </c>
      <c r="P25" s="18" t="s">
        <v>20</v>
      </c>
    </row>
    <row r="26" spans="1:16" x14ac:dyDescent="0.25">
      <c r="A26" s="26" t="str">
        <f t="shared" si="0"/>
        <v>Natural Gas Internal Combustion Engine.NG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FALSE</v>
      </c>
      <c r="D26" s="21">
        <v>2022</v>
      </c>
      <c r="E26" s="21">
        <v>4</v>
      </c>
      <c r="F26" s="21">
        <v>24205</v>
      </c>
      <c r="G26" s="18" t="s">
        <v>1024</v>
      </c>
      <c r="H26" s="18" t="s">
        <v>985</v>
      </c>
      <c r="I26" s="18" t="s">
        <v>645</v>
      </c>
      <c r="J26" s="18" t="s">
        <v>443</v>
      </c>
      <c r="K26" s="21">
        <v>54374</v>
      </c>
      <c r="L26" s="20" t="s">
        <v>647</v>
      </c>
      <c r="M26" s="19">
        <v>1.3</v>
      </c>
      <c r="N26" s="18" t="s">
        <v>264</v>
      </c>
      <c r="O26" s="18" t="s">
        <v>19</v>
      </c>
      <c r="P26" s="18" t="s">
        <v>20</v>
      </c>
    </row>
    <row r="27" spans="1:16" x14ac:dyDescent="0.25">
      <c r="A27" s="26" t="str">
        <f t="shared" si="0"/>
        <v>Natural Gas Internal Combustion Engine.NG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FALSE</v>
      </c>
      <c r="D27" s="21">
        <v>2022</v>
      </c>
      <c r="E27" s="21">
        <v>4</v>
      </c>
      <c r="F27" s="21">
        <v>24205</v>
      </c>
      <c r="G27" s="18" t="s">
        <v>1024</v>
      </c>
      <c r="H27" s="18" t="s">
        <v>985</v>
      </c>
      <c r="I27" s="18" t="s">
        <v>645</v>
      </c>
      <c r="J27" s="18" t="s">
        <v>443</v>
      </c>
      <c r="K27" s="21">
        <v>54374</v>
      </c>
      <c r="L27" s="20" t="s">
        <v>646</v>
      </c>
      <c r="M27" s="19">
        <v>1.3</v>
      </c>
      <c r="N27" s="18" t="s">
        <v>264</v>
      </c>
      <c r="O27" s="18" t="s">
        <v>19</v>
      </c>
      <c r="P27" s="18" t="s">
        <v>20</v>
      </c>
    </row>
    <row r="28" spans="1:16" x14ac:dyDescent="0.25">
      <c r="A28" s="26" t="str">
        <f t="shared" si="0"/>
        <v>Petroleum Liquids.DFO</v>
      </c>
      <c r="B28" s="26" t="str">
        <f>INDEX(Crosswalk!$B$2:$B$47,MATCH(A28,Crosswalk!$A$2:$A$47,0))</f>
        <v>petroleum</v>
      </c>
      <c r="C28" s="26" t="str">
        <f>IF(AND(Crosswalk!$F$2=FALSE,H28="Industrial"),"FALSE",IF(AND(Crosswalk!$F$2=FALSE,H28="Commercial"),"FALSE","TRUE"))</f>
        <v>TRUE</v>
      </c>
      <c r="D28" s="21">
        <v>2022</v>
      </c>
      <c r="E28" s="21">
        <v>4</v>
      </c>
      <c r="F28" s="21">
        <v>15276</v>
      </c>
      <c r="G28" s="18" t="s">
        <v>812</v>
      </c>
      <c r="H28" s="18" t="s">
        <v>974</v>
      </c>
      <c r="I28" s="18" t="s">
        <v>819</v>
      </c>
      <c r="J28" s="18" t="s">
        <v>67</v>
      </c>
      <c r="K28" s="21">
        <v>3142</v>
      </c>
      <c r="L28" s="20" t="s">
        <v>515</v>
      </c>
      <c r="M28" s="19">
        <v>14</v>
      </c>
      <c r="N28" s="18" t="s">
        <v>13</v>
      </c>
      <c r="O28" s="18" t="s">
        <v>26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2022</v>
      </c>
      <c r="E29" s="21">
        <v>4</v>
      </c>
      <c r="F29" s="21">
        <v>15276</v>
      </c>
      <c r="G29" s="18" t="s">
        <v>812</v>
      </c>
      <c r="H29" s="18" t="s">
        <v>974</v>
      </c>
      <c r="I29" s="18" t="s">
        <v>819</v>
      </c>
      <c r="J29" s="18" t="s">
        <v>67</v>
      </c>
      <c r="K29" s="21">
        <v>3142</v>
      </c>
      <c r="L29" s="20" t="s">
        <v>514</v>
      </c>
      <c r="M29" s="19">
        <v>14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2022</v>
      </c>
      <c r="E30" s="21">
        <v>4</v>
      </c>
      <c r="F30" s="21">
        <v>15276</v>
      </c>
      <c r="G30" s="18" t="s">
        <v>812</v>
      </c>
      <c r="H30" s="18" t="s">
        <v>974</v>
      </c>
      <c r="I30" s="18" t="s">
        <v>816</v>
      </c>
      <c r="J30" s="18" t="s">
        <v>67</v>
      </c>
      <c r="K30" s="21">
        <v>3146</v>
      </c>
      <c r="L30" s="20" t="s">
        <v>126</v>
      </c>
      <c r="M30" s="19">
        <v>13.8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Petroleum Liquids.DFO</v>
      </c>
      <c r="B31" s="26" t="str">
        <f>INDEX(Crosswalk!$B$2:$B$47,MATCH(A31,Crosswalk!$A$2:$A$47,0))</f>
        <v>petroleum</v>
      </c>
      <c r="C31" s="26" t="str">
        <f>IF(AND(Crosswalk!$F$2=FALSE,H31="Industrial"),"FALSE",IF(AND(Crosswalk!$F$2=FALSE,H31="Commercial"),"FALSE","TRUE"))</f>
        <v>TRUE</v>
      </c>
      <c r="D31" s="21">
        <v>2022</v>
      </c>
      <c r="E31" s="21">
        <v>4</v>
      </c>
      <c r="F31" s="21">
        <v>15276</v>
      </c>
      <c r="G31" s="18" t="s">
        <v>812</v>
      </c>
      <c r="H31" s="18" t="s">
        <v>974</v>
      </c>
      <c r="I31" s="18" t="s">
        <v>816</v>
      </c>
      <c r="J31" s="18" t="s">
        <v>67</v>
      </c>
      <c r="K31" s="21">
        <v>3146</v>
      </c>
      <c r="L31" s="20" t="s">
        <v>127</v>
      </c>
      <c r="M31" s="19">
        <v>13.8</v>
      </c>
      <c r="N31" s="18" t="s">
        <v>13</v>
      </c>
      <c r="O31" s="18" t="s">
        <v>26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2022</v>
      </c>
      <c r="E32" s="21">
        <v>4</v>
      </c>
      <c r="F32" s="21">
        <v>15276</v>
      </c>
      <c r="G32" s="18" t="s">
        <v>812</v>
      </c>
      <c r="H32" s="18" t="s">
        <v>974</v>
      </c>
      <c r="I32" s="18" t="s">
        <v>815</v>
      </c>
      <c r="J32" s="18" t="s">
        <v>67</v>
      </c>
      <c r="K32" s="21">
        <v>3147</v>
      </c>
      <c r="L32" s="20" t="s">
        <v>406</v>
      </c>
      <c r="M32" s="19">
        <v>14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2022</v>
      </c>
      <c r="E33" s="21">
        <v>4</v>
      </c>
      <c r="F33" s="21">
        <v>15276</v>
      </c>
      <c r="G33" s="18" t="s">
        <v>812</v>
      </c>
      <c r="H33" s="18" t="s">
        <v>974</v>
      </c>
      <c r="I33" s="18" t="s">
        <v>813</v>
      </c>
      <c r="J33" s="18" t="s">
        <v>67</v>
      </c>
      <c r="K33" s="21">
        <v>3154</v>
      </c>
      <c r="L33" s="20" t="s">
        <v>126</v>
      </c>
      <c r="M33" s="19">
        <v>14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1">
        <v>2022</v>
      </c>
      <c r="E34" s="21">
        <v>4</v>
      </c>
      <c r="F34" s="21">
        <v>15276</v>
      </c>
      <c r="G34" s="18" t="s">
        <v>812</v>
      </c>
      <c r="H34" s="18" t="s">
        <v>974</v>
      </c>
      <c r="I34" s="18" t="s">
        <v>813</v>
      </c>
      <c r="J34" s="18" t="s">
        <v>67</v>
      </c>
      <c r="K34" s="21">
        <v>3154</v>
      </c>
      <c r="L34" s="20" t="s">
        <v>127</v>
      </c>
      <c r="M34" s="19">
        <v>14</v>
      </c>
      <c r="N34" s="18" t="s">
        <v>13</v>
      </c>
      <c r="O34" s="18" t="s">
        <v>26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2022</v>
      </c>
      <c r="E35" s="21">
        <v>4</v>
      </c>
      <c r="F35" s="21">
        <v>15276</v>
      </c>
      <c r="G35" s="18" t="s">
        <v>812</v>
      </c>
      <c r="H35" s="18" t="s">
        <v>974</v>
      </c>
      <c r="I35" s="18" t="s">
        <v>811</v>
      </c>
      <c r="J35" s="18" t="s">
        <v>67</v>
      </c>
      <c r="K35" s="21">
        <v>3155</v>
      </c>
      <c r="L35" s="20" t="s">
        <v>126</v>
      </c>
      <c r="M35" s="19">
        <v>13.2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Petroleum Liquids.DFO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1">
        <v>2022</v>
      </c>
      <c r="E36" s="21">
        <v>4</v>
      </c>
      <c r="F36" s="21">
        <v>15276</v>
      </c>
      <c r="G36" s="18" t="s">
        <v>812</v>
      </c>
      <c r="H36" s="18" t="s">
        <v>974</v>
      </c>
      <c r="I36" s="18" t="s">
        <v>811</v>
      </c>
      <c r="J36" s="18" t="s">
        <v>67</v>
      </c>
      <c r="K36" s="21">
        <v>3155</v>
      </c>
      <c r="L36" s="20" t="s">
        <v>127</v>
      </c>
      <c r="M36" s="19">
        <v>13.4</v>
      </c>
      <c r="N36" s="18" t="s">
        <v>13</v>
      </c>
      <c r="O36" s="18" t="s">
        <v>26</v>
      </c>
      <c r="P36" s="18" t="s">
        <v>61</v>
      </c>
    </row>
    <row r="37" spans="1:16" x14ac:dyDescent="0.25">
      <c r="A37" s="26" t="str">
        <f t="shared" si="0"/>
        <v>Conventional Steam Coal.RC</v>
      </c>
      <c r="B37" s="26" t="str">
        <f>INDEX(Crosswalk!$B$2:$B$47,MATCH(A37,Crosswalk!$A$2:$A$47,0))</f>
        <v>hard coal</v>
      </c>
      <c r="C37" s="26" t="str">
        <f>IF(AND(Crosswalk!$F$2=FALSE,H37="Industrial"),"FALSE",IF(AND(Crosswalk!$F$2=FALSE,H37="Commercial"),"FALSE","TRUE"))</f>
        <v>TRUE</v>
      </c>
      <c r="D37" s="21">
        <v>2022</v>
      </c>
      <c r="E37" s="21">
        <v>5</v>
      </c>
      <c r="F37" s="21">
        <v>59920</v>
      </c>
      <c r="G37" s="18" t="s">
        <v>767</v>
      </c>
      <c r="H37" s="18" t="s">
        <v>974</v>
      </c>
      <c r="I37" s="18" t="s">
        <v>766</v>
      </c>
      <c r="J37" s="18" t="s">
        <v>58</v>
      </c>
      <c r="K37" s="21">
        <v>6019</v>
      </c>
      <c r="L37" s="20" t="s">
        <v>121</v>
      </c>
      <c r="M37" s="19">
        <v>1305</v>
      </c>
      <c r="N37" s="18" t="s">
        <v>28</v>
      </c>
      <c r="O37" s="18" t="s">
        <v>277</v>
      </c>
      <c r="P37" s="18" t="s">
        <v>15</v>
      </c>
    </row>
    <row r="38" spans="1:16" x14ac:dyDescent="0.25">
      <c r="A38" s="26" t="str">
        <f t="shared" si="0"/>
        <v>Landfill Gas.LFG</v>
      </c>
      <c r="B38" s="26" t="str">
        <f>INDEX(Crosswalk!$B$2:$B$47,MATCH(A38,Crosswalk!$A$2:$A$47,0))</f>
        <v>natural gas peaker</v>
      </c>
      <c r="C38" s="26" t="str">
        <f>IF(AND(Crosswalk!$F$2=FALSE,H38="Industrial"),"FALSE",IF(AND(Crosswalk!$F$2=FALSE,H38="Commercial"),"FALSE","TRUE"))</f>
        <v>TRUE</v>
      </c>
      <c r="D38" s="21">
        <v>2022</v>
      </c>
      <c r="E38" s="21">
        <v>5</v>
      </c>
      <c r="F38" s="21">
        <v>55858</v>
      </c>
      <c r="G38" s="18" t="s">
        <v>501</v>
      </c>
      <c r="H38" s="18" t="s">
        <v>974</v>
      </c>
      <c r="I38" s="18" t="s">
        <v>581</v>
      </c>
      <c r="J38" s="18" t="s">
        <v>58</v>
      </c>
      <c r="K38" s="21">
        <v>56865</v>
      </c>
      <c r="L38" s="20" t="s">
        <v>24</v>
      </c>
      <c r="M38" s="19">
        <v>1.4</v>
      </c>
      <c r="N38" s="18" t="s">
        <v>56</v>
      </c>
      <c r="O38" s="18" t="s">
        <v>57</v>
      </c>
      <c r="P38" s="18" t="s">
        <v>20</v>
      </c>
    </row>
    <row r="39" spans="1:16" x14ac:dyDescent="0.25">
      <c r="A39" s="26" t="str">
        <f t="shared" si="0"/>
        <v>Landfill Gas.LFG</v>
      </c>
      <c r="B39" s="26" t="str">
        <f>INDEX(Crosswalk!$B$2:$B$47,MATCH(A39,Crosswalk!$A$2:$A$47,0))</f>
        <v>natural gas peaker</v>
      </c>
      <c r="C39" s="26" t="str">
        <f>IF(AND(Crosswalk!$F$2=FALSE,H39="Industrial"),"FALSE",IF(AND(Crosswalk!$F$2=FALSE,H39="Commercial"),"FALSE","TRUE"))</f>
        <v>TRUE</v>
      </c>
      <c r="D39" s="21">
        <v>2022</v>
      </c>
      <c r="E39" s="21">
        <v>5</v>
      </c>
      <c r="F39" s="21">
        <v>55858</v>
      </c>
      <c r="G39" s="18" t="s">
        <v>501</v>
      </c>
      <c r="H39" s="18" t="s">
        <v>974</v>
      </c>
      <c r="I39" s="18" t="s">
        <v>581</v>
      </c>
      <c r="J39" s="18" t="s">
        <v>58</v>
      </c>
      <c r="K39" s="21">
        <v>56865</v>
      </c>
      <c r="L39" s="20" t="s">
        <v>25</v>
      </c>
      <c r="M39" s="19">
        <v>1.4</v>
      </c>
      <c r="N39" s="18" t="s">
        <v>56</v>
      </c>
      <c r="O39" s="18" t="s">
        <v>57</v>
      </c>
      <c r="P39" s="18" t="s">
        <v>20</v>
      </c>
    </row>
    <row r="40" spans="1:16" x14ac:dyDescent="0.25">
      <c r="A40" s="26" t="str">
        <f t="shared" si="0"/>
        <v>Conventional Steam Coal.BIT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1">
        <v>2022</v>
      </c>
      <c r="E40" s="21">
        <v>5</v>
      </c>
      <c r="F40" s="21">
        <v>63046</v>
      </c>
      <c r="G40" s="18" t="s">
        <v>699</v>
      </c>
      <c r="H40" s="18" t="s">
        <v>990</v>
      </c>
      <c r="I40" s="18" t="s">
        <v>698</v>
      </c>
      <c r="J40" s="18" t="s">
        <v>78</v>
      </c>
      <c r="K40" s="21">
        <v>10043</v>
      </c>
      <c r="L40" s="20" t="s">
        <v>17</v>
      </c>
      <c r="M40" s="19">
        <v>219</v>
      </c>
      <c r="N40" s="18" t="s">
        <v>28</v>
      </c>
      <c r="O40" s="18" t="s">
        <v>29</v>
      </c>
      <c r="P40" s="18" t="s">
        <v>15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2022</v>
      </c>
      <c r="E41" s="21">
        <v>5</v>
      </c>
      <c r="F41" s="21">
        <v>55846</v>
      </c>
      <c r="G41" s="18" t="s">
        <v>670</v>
      </c>
      <c r="H41" s="18" t="s">
        <v>974</v>
      </c>
      <c r="I41" s="18" t="s">
        <v>670</v>
      </c>
      <c r="J41" s="18" t="s">
        <v>78</v>
      </c>
      <c r="K41" s="21">
        <v>50385</v>
      </c>
      <c r="L41" s="20" t="s">
        <v>17</v>
      </c>
      <c r="M41" s="19">
        <v>120.2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2022</v>
      </c>
      <c r="E42" s="21">
        <v>5</v>
      </c>
      <c r="F42" s="21">
        <v>55846</v>
      </c>
      <c r="G42" s="18" t="s">
        <v>670</v>
      </c>
      <c r="H42" s="18" t="s">
        <v>974</v>
      </c>
      <c r="I42" s="18" t="s">
        <v>670</v>
      </c>
      <c r="J42" s="18" t="s">
        <v>78</v>
      </c>
      <c r="K42" s="21">
        <v>50385</v>
      </c>
      <c r="L42" s="20" t="s">
        <v>63</v>
      </c>
      <c r="M42" s="19">
        <v>120.2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2022</v>
      </c>
      <c r="E43" s="21">
        <v>5</v>
      </c>
      <c r="F43" s="21">
        <v>55846</v>
      </c>
      <c r="G43" s="18" t="s">
        <v>670</v>
      </c>
      <c r="H43" s="18" t="s">
        <v>974</v>
      </c>
      <c r="I43" s="18" t="s">
        <v>670</v>
      </c>
      <c r="J43" s="18" t="s">
        <v>78</v>
      </c>
      <c r="K43" s="21">
        <v>50385</v>
      </c>
      <c r="L43" s="20" t="s">
        <v>418</v>
      </c>
      <c r="M43" s="19">
        <v>120.2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Natural Gas Fired Combined Cycle.NG</v>
      </c>
      <c r="B44" s="26" t="str">
        <f>INDEX(Crosswalk!$B$2:$B$47,MATCH(A44,Crosswalk!$A$2:$A$47,0))</f>
        <v>natural gas combined cycle</v>
      </c>
      <c r="C44" s="26" t="str">
        <f>IF(AND(Crosswalk!$F$2=FALSE,H44="Industrial"),"FALSE",IF(AND(Crosswalk!$F$2=FALSE,H44="Commercial"),"FALSE","TRUE"))</f>
        <v>TRUE</v>
      </c>
      <c r="D44" s="21">
        <v>2022</v>
      </c>
      <c r="E44" s="21">
        <v>5</v>
      </c>
      <c r="F44" s="21">
        <v>50160</v>
      </c>
      <c r="G44" s="18" t="s">
        <v>692</v>
      </c>
      <c r="H44" s="18" t="s">
        <v>974</v>
      </c>
      <c r="I44" s="18" t="s">
        <v>692</v>
      </c>
      <c r="J44" s="18" t="s">
        <v>78</v>
      </c>
      <c r="K44" s="21">
        <v>10099</v>
      </c>
      <c r="L44" s="20" t="s">
        <v>17</v>
      </c>
      <c r="M44" s="19">
        <v>112.8</v>
      </c>
      <c r="N44" s="18" t="s">
        <v>34</v>
      </c>
      <c r="O44" s="18" t="s">
        <v>19</v>
      </c>
      <c r="P44" s="18" t="s">
        <v>33</v>
      </c>
    </row>
    <row r="45" spans="1:16" x14ac:dyDescent="0.25">
      <c r="A45" s="26" t="str">
        <f t="shared" si="0"/>
        <v>Natural Gas Fired Combined Cycle.NG</v>
      </c>
      <c r="B45" s="26" t="str">
        <f>INDEX(Crosswalk!$B$2:$B$47,MATCH(A45,Crosswalk!$A$2:$A$47,0))</f>
        <v>natural gas combined cycle</v>
      </c>
      <c r="C45" s="26" t="str">
        <f>IF(AND(Crosswalk!$F$2=FALSE,H45="Industrial"),"FALSE",IF(AND(Crosswalk!$F$2=FALSE,H45="Commercial"),"FALSE","TRUE"))</f>
        <v>TRUE</v>
      </c>
      <c r="D45" s="21">
        <v>2022</v>
      </c>
      <c r="E45" s="21">
        <v>5</v>
      </c>
      <c r="F45" s="21">
        <v>50160</v>
      </c>
      <c r="G45" s="18" t="s">
        <v>692</v>
      </c>
      <c r="H45" s="18" t="s">
        <v>974</v>
      </c>
      <c r="I45" s="18" t="s">
        <v>692</v>
      </c>
      <c r="J45" s="18" t="s">
        <v>78</v>
      </c>
      <c r="K45" s="21">
        <v>10099</v>
      </c>
      <c r="L45" s="20" t="s">
        <v>63</v>
      </c>
      <c r="M45" s="19">
        <v>112.8</v>
      </c>
      <c r="N45" s="18" t="s">
        <v>34</v>
      </c>
      <c r="O45" s="18" t="s">
        <v>19</v>
      </c>
      <c r="P45" s="18" t="s">
        <v>35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2022</v>
      </c>
      <c r="E46" s="21">
        <v>5</v>
      </c>
      <c r="F46" s="21">
        <v>15276</v>
      </c>
      <c r="G46" s="18" t="s">
        <v>812</v>
      </c>
      <c r="H46" s="18" t="s">
        <v>974</v>
      </c>
      <c r="I46" s="18" t="s">
        <v>817</v>
      </c>
      <c r="J46" s="18" t="s">
        <v>67</v>
      </c>
      <c r="K46" s="21">
        <v>3144</v>
      </c>
      <c r="L46" s="20" t="s">
        <v>126</v>
      </c>
      <c r="M46" s="19">
        <v>12.9</v>
      </c>
      <c r="N46" s="18" t="s">
        <v>13</v>
      </c>
      <c r="O46" s="18" t="s">
        <v>26</v>
      </c>
      <c r="P46" s="18" t="s">
        <v>61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2022</v>
      </c>
      <c r="E47" s="21">
        <v>5</v>
      </c>
      <c r="F47" s="21">
        <v>15276</v>
      </c>
      <c r="G47" s="18" t="s">
        <v>812</v>
      </c>
      <c r="H47" s="18" t="s">
        <v>974</v>
      </c>
      <c r="I47" s="18" t="s">
        <v>817</v>
      </c>
      <c r="J47" s="18" t="s">
        <v>67</v>
      </c>
      <c r="K47" s="21">
        <v>3144</v>
      </c>
      <c r="L47" s="20" t="s">
        <v>127</v>
      </c>
      <c r="M47" s="19">
        <v>12.3</v>
      </c>
      <c r="N47" s="18" t="s">
        <v>13</v>
      </c>
      <c r="O47" s="18" t="s">
        <v>26</v>
      </c>
      <c r="P47" s="18" t="s">
        <v>61</v>
      </c>
    </row>
    <row r="48" spans="1:16" x14ac:dyDescent="0.25">
      <c r="A48" s="26" t="str">
        <f t="shared" si="0"/>
        <v>Nuclear.NUC</v>
      </c>
      <c r="B48" s="26" t="str">
        <f>INDEX(Crosswalk!$B$2:$B$47,MATCH(A48,Crosswalk!$A$2:$A$47,0))</f>
        <v>nuclear</v>
      </c>
      <c r="C48" s="26" t="str">
        <f>IF(AND(Crosswalk!$F$2=FALSE,H48="Industrial"),"FALSE",IF(AND(Crosswalk!$F$2=FALSE,H48="Commercial"),"FALSE","TRUE"))</f>
        <v>TRUE</v>
      </c>
      <c r="D48" s="21">
        <v>2022</v>
      </c>
      <c r="E48" s="21">
        <v>6</v>
      </c>
      <c r="F48" s="21">
        <v>56192</v>
      </c>
      <c r="G48" s="18" t="s">
        <v>861</v>
      </c>
      <c r="H48" s="18" t="s">
        <v>974</v>
      </c>
      <c r="I48" s="18" t="s">
        <v>860</v>
      </c>
      <c r="J48" s="18" t="s">
        <v>85</v>
      </c>
      <c r="K48" s="21">
        <v>1715</v>
      </c>
      <c r="L48" s="20" t="s">
        <v>24</v>
      </c>
      <c r="M48" s="19">
        <v>768.5</v>
      </c>
      <c r="N48" s="18" t="s">
        <v>22</v>
      </c>
      <c r="O48" s="18" t="s">
        <v>23</v>
      </c>
      <c r="P48" s="18" t="s">
        <v>15</v>
      </c>
    </row>
    <row r="49" spans="1:16" x14ac:dyDescent="0.25">
      <c r="A49" s="26" t="str">
        <f t="shared" si="0"/>
        <v>Solar Photovoltaic.SUN</v>
      </c>
      <c r="B49" s="26" t="str">
        <f>INDEX(Crosswalk!$B$2:$B$47,MATCH(A49,Crosswalk!$A$2:$A$47,0))</f>
        <v>solar PV</v>
      </c>
      <c r="C49" s="26" t="str">
        <f>IF(AND(Crosswalk!$F$2=FALSE,H49="Industrial"),"FALSE",IF(AND(Crosswalk!$F$2=FALSE,H49="Commercial"),"FALSE","TRUE"))</f>
        <v>FALSE</v>
      </c>
      <c r="D49" s="21">
        <v>2022</v>
      </c>
      <c r="E49" s="21">
        <v>6</v>
      </c>
      <c r="F49" s="21">
        <v>60268</v>
      </c>
      <c r="G49" s="18" t="s">
        <v>412</v>
      </c>
      <c r="H49" s="18" t="s">
        <v>981</v>
      </c>
      <c r="I49" s="18" t="s">
        <v>513</v>
      </c>
      <c r="J49" s="18" t="s">
        <v>78</v>
      </c>
      <c r="K49" s="21">
        <v>60499</v>
      </c>
      <c r="L49" s="20" t="s">
        <v>24</v>
      </c>
      <c r="M49" s="19">
        <v>1.7</v>
      </c>
      <c r="N49" s="18" t="s">
        <v>256</v>
      </c>
      <c r="O49" s="18" t="s">
        <v>124</v>
      </c>
      <c r="P49" s="18" t="s">
        <v>123</v>
      </c>
    </row>
    <row r="50" spans="1:16" x14ac:dyDescent="0.25">
      <c r="A50" s="26" t="str">
        <f t="shared" si="0"/>
        <v>Wood/Wood Waste Biomass.BLQ</v>
      </c>
      <c r="B50" s="26" t="str">
        <f>INDEX(Crosswalk!$B$2:$B$47,MATCH(A50,Crosswalk!$A$2:$A$47,0))</f>
        <v>biomass</v>
      </c>
      <c r="C50" s="26" t="str">
        <f>IF(AND(Crosswalk!$F$2=FALSE,H50="Industrial"),"FALSE",IF(AND(Crosswalk!$F$2=FALSE,H50="Commercial"),"FALSE","TRUE"))</f>
        <v>FALSE</v>
      </c>
      <c r="D50" s="21">
        <v>2022</v>
      </c>
      <c r="E50" s="21">
        <v>6</v>
      </c>
      <c r="F50" s="21">
        <v>9210</v>
      </c>
      <c r="G50" s="18" t="s">
        <v>643</v>
      </c>
      <c r="H50" s="18" t="s">
        <v>985</v>
      </c>
      <c r="I50" s="18" t="s">
        <v>642</v>
      </c>
      <c r="J50" s="18" t="s">
        <v>36</v>
      </c>
      <c r="K50" s="21">
        <v>54656</v>
      </c>
      <c r="L50" s="20" t="s">
        <v>172</v>
      </c>
      <c r="M50" s="19">
        <v>7.8</v>
      </c>
      <c r="N50" s="18" t="s">
        <v>255</v>
      </c>
      <c r="O50" s="18" t="s">
        <v>135</v>
      </c>
      <c r="P50" s="18" t="s">
        <v>15</v>
      </c>
    </row>
    <row r="51" spans="1:16" x14ac:dyDescent="0.25">
      <c r="A51" s="26" t="str">
        <f t="shared" si="0"/>
        <v>Conventional Steam Coal.BIT</v>
      </c>
      <c r="B51" s="26" t="str">
        <f>INDEX(Crosswalk!$B$2:$B$47,MATCH(A51,Crosswalk!$A$2:$A$47,0))</f>
        <v>hard coal</v>
      </c>
      <c r="C51" s="26" t="str">
        <f>IF(AND(Crosswalk!$F$2=FALSE,H51="Industrial"),"FALSE",IF(AND(Crosswalk!$F$2=FALSE,H51="Commercial"),"FALSE","TRUE"))</f>
        <v>TRUE</v>
      </c>
      <c r="D51" s="21">
        <v>2022</v>
      </c>
      <c r="E51" s="21">
        <v>6</v>
      </c>
      <c r="F51" s="21">
        <v>12653</v>
      </c>
      <c r="G51" s="18" t="s">
        <v>309</v>
      </c>
      <c r="H51" s="18" t="s">
        <v>974</v>
      </c>
      <c r="I51" s="18" t="s">
        <v>869</v>
      </c>
      <c r="J51" s="18" t="s">
        <v>83</v>
      </c>
      <c r="K51" s="21">
        <v>1573</v>
      </c>
      <c r="L51" s="20" t="s">
        <v>121</v>
      </c>
      <c r="M51" s="19">
        <v>596</v>
      </c>
      <c r="N51" s="18" t="s">
        <v>28</v>
      </c>
      <c r="O51" s="18" t="s">
        <v>29</v>
      </c>
      <c r="P51" s="18" t="s">
        <v>15</v>
      </c>
    </row>
    <row r="52" spans="1:16" x14ac:dyDescent="0.25">
      <c r="A52" s="26" t="str">
        <f t="shared" si="0"/>
        <v>Conventional Steam Coal.BIT</v>
      </c>
      <c r="B52" s="26" t="str">
        <f>INDEX(Crosswalk!$B$2:$B$47,MATCH(A52,Crosswalk!$A$2:$A$47,0))</f>
        <v>hard coal</v>
      </c>
      <c r="C52" s="26" t="str">
        <f>IF(AND(Crosswalk!$F$2=FALSE,H52="Industrial"),"FALSE",IF(AND(Crosswalk!$F$2=FALSE,H52="Commercial"),"FALSE","TRUE"))</f>
        <v>TRUE</v>
      </c>
      <c r="D52" s="21">
        <v>2022</v>
      </c>
      <c r="E52" s="21">
        <v>6</v>
      </c>
      <c r="F52" s="21">
        <v>12653</v>
      </c>
      <c r="G52" s="18" t="s">
        <v>309</v>
      </c>
      <c r="H52" s="18" t="s">
        <v>974</v>
      </c>
      <c r="I52" s="18" t="s">
        <v>869</v>
      </c>
      <c r="J52" s="18" t="s">
        <v>83</v>
      </c>
      <c r="K52" s="21">
        <v>1573</v>
      </c>
      <c r="L52" s="20" t="s">
        <v>122</v>
      </c>
      <c r="M52" s="19">
        <v>609</v>
      </c>
      <c r="N52" s="18" t="s">
        <v>28</v>
      </c>
      <c r="O52" s="18" t="s">
        <v>29</v>
      </c>
      <c r="P52" s="18" t="s">
        <v>15</v>
      </c>
    </row>
    <row r="53" spans="1:16" x14ac:dyDescent="0.25">
      <c r="A53" s="26" t="str">
        <f t="shared" si="0"/>
        <v>Conventional Steam Coal.SUB</v>
      </c>
      <c r="B53" s="26" t="str">
        <f>INDEX(Crosswalk!$B$2:$B$47,MATCH(A53,Crosswalk!$A$2:$A$47,0))</f>
        <v>hard coal</v>
      </c>
      <c r="C53" s="26" t="str">
        <f>IF(AND(Crosswalk!$F$2=FALSE,H53="Industrial"),"FALSE",IF(AND(Crosswalk!$F$2=FALSE,H53="Commercial"),"FALSE","TRUE"))</f>
        <v>TRUE</v>
      </c>
      <c r="D53" s="21">
        <v>2022</v>
      </c>
      <c r="E53" s="21">
        <v>6</v>
      </c>
      <c r="F53" s="21">
        <v>12384</v>
      </c>
      <c r="G53" s="18" t="s">
        <v>885</v>
      </c>
      <c r="H53" s="18" t="s">
        <v>974</v>
      </c>
      <c r="I53" s="18" t="s">
        <v>887</v>
      </c>
      <c r="J53" s="18" t="s">
        <v>37</v>
      </c>
      <c r="K53" s="21">
        <v>883</v>
      </c>
      <c r="L53" s="20" t="s">
        <v>49</v>
      </c>
      <c r="M53" s="19">
        <v>328</v>
      </c>
      <c r="N53" s="18" t="s">
        <v>28</v>
      </c>
      <c r="O53" s="18" t="s">
        <v>76</v>
      </c>
      <c r="P53" s="18" t="s">
        <v>15</v>
      </c>
    </row>
    <row r="54" spans="1:16" x14ac:dyDescent="0.25">
      <c r="A54" s="26" t="str">
        <f t="shared" si="0"/>
        <v>Conventional Steam Coal.SUB</v>
      </c>
      <c r="B54" s="26" t="str">
        <f>INDEX(Crosswalk!$B$2:$B$47,MATCH(A54,Crosswalk!$A$2:$A$47,0))</f>
        <v>hard coal</v>
      </c>
      <c r="C54" s="26" t="str">
        <f>IF(AND(Crosswalk!$F$2=FALSE,H54="Industrial"),"FALSE",IF(AND(Crosswalk!$F$2=FALSE,H54="Commercial"),"FALSE","TRUE"))</f>
        <v>TRUE</v>
      </c>
      <c r="D54" s="21">
        <v>2022</v>
      </c>
      <c r="E54" s="21">
        <v>6</v>
      </c>
      <c r="F54" s="21">
        <v>12384</v>
      </c>
      <c r="G54" s="18" t="s">
        <v>885</v>
      </c>
      <c r="H54" s="18" t="s">
        <v>974</v>
      </c>
      <c r="I54" s="18" t="s">
        <v>887</v>
      </c>
      <c r="J54" s="18" t="s">
        <v>37</v>
      </c>
      <c r="K54" s="21">
        <v>883</v>
      </c>
      <c r="L54" s="20" t="s">
        <v>32</v>
      </c>
      <c r="M54" s="19">
        <v>361</v>
      </c>
      <c r="N54" s="18" t="s">
        <v>28</v>
      </c>
      <c r="O54" s="18" t="s">
        <v>76</v>
      </c>
      <c r="P54" s="18" t="s">
        <v>15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2022</v>
      </c>
      <c r="E55" s="21">
        <v>6</v>
      </c>
      <c r="F55" s="21">
        <v>12384</v>
      </c>
      <c r="G55" s="18" t="s">
        <v>885</v>
      </c>
      <c r="H55" s="18" t="s">
        <v>974</v>
      </c>
      <c r="I55" s="18" t="s">
        <v>886</v>
      </c>
      <c r="J55" s="18" t="s">
        <v>37</v>
      </c>
      <c r="K55" s="21">
        <v>884</v>
      </c>
      <c r="L55" s="20" t="s">
        <v>46</v>
      </c>
      <c r="M55" s="19">
        <v>510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Natural Gas Fired Combustion Turbine.NG</v>
      </c>
      <c r="B56" s="26" t="str">
        <f>INDEX(Crosswalk!$B$2:$B$47,MATCH(A56,Crosswalk!$A$2:$A$47,0))</f>
        <v>natural gas peaker</v>
      </c>
      <c r="C56" s="26" t="str">
        <f>IF(AND(Crosswalk!$F$2=FALSE,H56="Industrial"),"FALSE",IF(AND(Crosswalk!$F$2=FALSE,H56="Commercial"),"FALSE","TRUE"))</f>
        <v>TRUE</v>
      </c>
      <c r="D56" s="21">
        <v>2022</v>
      </c>
      <c r="E56" s="21">
        <v>6</v>
      </c>
      <c r="F56" s="21">
        <v>15147</v>
      </c>
      <c r="G56" s="18" t="s">
        <v>841</v>
      </c>
      <c r="H56" s="18" t="s">
        <v>974</v>
      </c>
      <c r="I56" s="18" t="s">
        <v>842</v>
      </c>
      <c r="J56" s="18" t="s">
        <v>78</v>
      </c>
      <c r="K56" s="21">
        <v>2401</v>
      </c>
      <c r="L56" s="20" t="s">
        <v>52</v>
      </c>
      <c r="M56" s="19">
        <v>81</v>
      </c>
      <c r="N56" s="18" t="s">
        <v>60</v>
      </c>
      <c r="O56" s="18" t="s">
        <v>19</v>
      </c>
      <c r="P56" s="18" t="s">
        <v>61</v>
      </c>
    </row>
    <row r="57" spans="1:16" x14ac:dyDescent="0.25">
      <c r="A57" s="26" t="str">
        <f t="shared" si="0"/>
        <v>Conventional Steam Coal.RC</v>
      </c>
      <c r="B57" s="26" t="str">
        <f>INDEX(Crosswalk!$B$2:$B$47,MATCH(A57,Crosswalk!$A$2:$A$47,0))</f>
        <v>hard coal</v>
      </c>
      <c r="C57" s="26" t="str">
        <f>IF(AND(Crosswalk!$F$2=FALSE,H57="Industrial"),"FALSE",IF(AND(Crosswalk!$F$2=FALSE,H57="Commercial"),"FALSE","TRUE"))</f>
        <v>TRUE</v>
      </c>
      <c r="D57" s="21">
        <v>2022</v>
      </c>
      <c r="E57" s="21">
        <v>6</v>
      </c>
      <c r="F57" s="21">
        <v>15473</v>
      </c>
      <c r="G57" s="18" t="s">
        <v>537</v>
      </c>
      <c r="H57" s="18" t="s">
        <v>11</v>
      </c>
      <c r="I57" s="18" t="s">
        <v>522</v>
      </c>
      <c r="J57" s="18" t="s">
        <v>94</v>
      </c>
      <c r="K57" s="21">
        <v>2451</v>
      </c>
      <c r="L57" s="20" t="s">
        <v>24</v>
      </c>
      <c r="M57" s="19">
        <v>340</v>
      </c>
      <c r="N57" s="18" t="s">
        <v>28</v>
      </c>
      <c r="O57" s="18" t="s">
        <v>277</v>
      </c>
      <c r="P57" s="18" t="s">
        <v>15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2022</v>
      </c>
      <c r="E58" s="21">
        <v>6</v>
      </c>
      <c r="F58" s="21">
        <v>15276</v>
      </c>
      <c r="G58" s="18" t="s">
        <v>812</v>
      </c>
      <c r="H58" s="18" t="s">
        <v>974</v>
      </c>
      <c r="I58" s="18" t="s">
        <v>820</v>
      </c>
      <c r="J58" s="18" t="s">
        <v>67</v>
      </c>
      <c r="K58" s="21">
        <v>3139</v>
      </c>
      <c r="L58" s="20" t="s">
        <v>126</v>
      </c>
      <c r="M58" s="19">
        <v>14</v>
      </c>
      <c r="N58" s="18" t="s">
        <v>13</v>
      </c>
      <c r="O58" s="18" t="s">
        <v>26</v>
      </c>
      <c r="P58" s="18" t="s">
        <v>61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2022</v>
      </c>
      <c r="E59" s="21">
        <v>6</v>
      </c>
      <c r="F59" s="21">
        <v>15276</v>
      </c>
      <c r="G59" s="18" t="s">
        <v>812</v>
      </c>
      <c r="H59" s="18" t="s">
        <v>974</v>
      </c>
      <c r="I59" s="18" t="s">
        <v>820</v>
      </c>
      <c r="J59" s="18" t="s">
        <v>67</v>
      </c>
      <c r="K59" s="21">
        <v>3139</v>
      </c>
      <c r="L59" s="20" t="s">
        <v>127</v>
      </c>
      <c r="M59" s="19">
        <v>14</v>
      </c>
      <c r="N59" s="18" t="s">
        <v>13</v>
      </c>
      <c r="O59" s="18" t="s">
        <v>26</v>
      </c>
      <c r="P59" s="18" t="s">
        <v>61</v>
      </c>
    </row>
    <row r="60" spans="1:16" x14ac:dyDescent="0.25">
      <c r="A60" s="26" t="str">
        <f t="shared" si="0"/>
        <v>Petroleum Liquids.DFO</v>
      </c>
      <c r="B60" s="26" t="str">
        <f>INDEX(Crosswalk!$B$2:$B$47,MATCH(A60,Crosswalk!$A$2:$A$47,0))</f>
        <v>petroleum</v>
      </c>
      <c r="C60" s="26" t="str">
        <f>IF(AND(Crosswalk!$F$2=FALSE,H60="Industrial"),"FALSE",IF(AND(Crosswalk!$F$2=FALSE,H60="Commercial"),"FALSE","TRUE"))</f>
        <v>TRUE</v>
      </c>
      <c r="D60" s="21">
        <v>2022</v>
      </c>
      <c r="E60" s="21">
        <v>6</v>
      </c>
      <c r="F60" s="21">
        <v>15276</v>
      </c>
      <c r="G60" s="18" t="s">
        <v>812</v>
      </c>
      <c r="H60" s="18" t="s">
        <v>974</v>
      </c>
      <c r="I60" s="18" t="s">
        <v>820</v>
      </c>
      <c r="J60" s="18" t="s">
        <v>67</v>
      </c>
      <c r="K60" s="21">
        <v>3139</v>
      </c>
      <c r="L60" s="20" t="s">
        <v>441</v>
      </c>
      <c r="M60" s="19">
        <v>14</v>
      </c>
      <c r="N60" s="18" t="s">
        <v>13</v>
      </c>
      <c r="O60" s="18" t="s">
        <v>26</v>
      </c>
      <c r="P60" s="18" t="s">
        <v>61</v>
      </c>
    </row>
    <row r="61" spans="1:16" x14ac:dyDescent="0.25">
      <c r="A61" s="26" t="str">
        <f t="shared" si="0"/>
        <v>Petroleum Liquids.DFO</v>
      </c>
      <c r="B61" s="26" t="str">
        <f>INDEX(Crosswalk!$B$2:$B$47,MATCH(A61,Crosswalk!$A$2:$A$47,0))</f>
        <v>petroleum</v>
      </c>
      <c r="C61" s="26" t="str">
        <f>IF(AND(Crosswalk!$F$2=FALSE,H61="Industrial"),"FALSE",IF(AND(Crosswalk!$F$2=FALSE,H61="Commercial"),"FALSE","TRUE"))</f>
        <v>TRUE</v>
      </c>
      <c r="D61" s="21">
        <v>2022</v>
      </c>
      <c r="E61" s="21">
        <v>6</v>
      </c>
      <c r="F61" s="21">
        <v>15276</v>
      </c>
      <c r="G61" s="18" t="s">
        <v>812</v>
      </c>
      <c r="H61" s="18" t="s">
        <v>974</v>
      </c>
      <c r="I61" s="18" t="s">
        <v>820</v>
      </c>
      <c r="J61" s="18" t="s">
        <v>67</v>
      </c>
      <c r="K61" s="21">
        <v>3139</v>
      </c>
      <c r="L61" s="20" t="s">
        <v>440</v>
      </c>
      <c r="M61" s="19">
        <v>14</v>
      </c>
      <c r="N61" s="18" t="s">
        <v>13</v>
      </c>
      <c r="O61" s="18" t="s">
        <v>26</v>
      </c>
      <c r="P61" s="18" t="s">
        <v>61</v>
      </c>
    </row>
    <row r="62" spans="1:16" x14ac:dyDescent="0.25">
      <c r="A62" s="26" t="str">
        <f t="shared" si="0"/>
        <v>Natural Gas Fired Combustion Turbine.NG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2022</v>
      </c>
      <c r="E62" s="21">
        <v>6</v>
      </c>
      <c r="F62" s="21">
        <v>15276</v>
      </c>
      <c r="G62" s="18" t="s">
        <v>812</v>
      </c>
      <c r="H62" s="18" t="s">
        <v>974</v>
      </c>
      <c r="I62" s="18" t="s">
        <v>814</v>
      </c>
      <c r="J62" s="18" t="s">
        <v>67</v>
      </c>
      <c r="K62" s="21">
        <v>3148</v>
      </c>
      <c r="L62" s="20" t="s">
        <v>441</v>
      </c>
      <c r="M62" s="19">
        <v>18</v>
      </c>
      <c r="N62" s="18" t="s">
        <v>60</v>
      </c>
      <c r="O62" s="18" t="s">
        <v>19</v>
      </c>
      <c r="P62" s="18" t="s">
        <v>61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2022</v>
      </c>
      <c r="E63" s="21">
        <v>6</v>
      </c>
      <c r="F63" s="21">
        <v>15276</v>
      </c>
      <c r="G63" s="18" t="s">
        <v>812</v>
      </c>
      <c r="H63" s="18" t="s">
        <v>974</v>
      </c>
      <c r="I63" s="18" t="s">
        <v>818</v>
      </c>
      <c r="J63" s="18" t="s">
        <v>67</v>
      </c>
      <c r="K63" s="21">
        <v>3143</v>
      </c>
      <c r="L63" s="20" t="s">
        <v>126</v>
      </c>
      <c r="M63" s="19">
        <v>13.4</v>
      </c>
      <c r="N63" s="18" t="s">
        <v>13</v>
      </c>
      <c r="O63" s="18" t="s">
        <v>26</v>
      </c>
      <c r="P63" s="18" t="s">
        <v>61</v>
      </c>
    </row>
    <row r="64" spans="1:16" x14ac:dyDescent="0.25">
      <c r="A64" s="26" t="str">
        <f t="shared" si="0"/>
        <v>Petroleum Liquids.DFO</v>
      </c>
      <c r="B64" s="26" t="str">
        <f>INDEX(Crosswalk!$B$2:$B$47,MATCH(A64,Crosswalk!$A$2:$A$47,0))</f>
        <v>petroleum</v>
      </c>
      <c r="C64" s="26" t="str">
        <f>IF(AND(Crosswalk!$F$2=FALSE,H64="Industrial"),"FALSE",IF(AND(Crosswalk!$F$2=FALSE,H64="Commercial"),"FALSE","TRUE"))</f>
        <v>TRUE</v>
      </c>
      <c r="D64" s="21">
        <v>2022</v>
      </c>
      <c r="E64" s="21">
        <v>6</v>
      </c>
      <c r="F64" s="21">
        <v>15276</v>
      </c>
      <c r="G64" s="18" t="s">
        <v>812</v>
      </c>
      <c r="H64" s="18" t="s">
        <v>974</v>
      </c>
      <c r="I64" s="18" t="s">
        <v>818</v>
      </c>
      <c r="J64" s="18" t="s">
        <v>67</v>
      </c>
      <c r="K64" s="21">
        <v>3143</v>
      </c>
      <c r="L64" s="20" t="s">
        <v>127</v>
      </c>
      <c r="M64" s="19">
        <v>13.9</v>
      </c>
      <c r="N64" s="18" t="s">
        <v>13</v>
      </c>
      <c r="O64" s="18" t="s">
        <v>26</v>
      </c>
      <c r="P64" s="18" t="s">
        <v>61</v>
      </c>
    </row>
    <row r="65" spans="1:16" x14ac:dyDescent="0.25">
      <c r="A65" s="26" t="str">
        <f t="shared" si="0"/>
        <v>Petroleum Liquids.DFO</v>
      </c>
      <c r="B65" s="26" t="str">
        <f>INDEX(Crosswalk!$B$2:$B$47,MATCH(A65,Crosswalk!$A$2:$A$47,0))</f>
        <v>petroleum</v>
      </c>
      <c r="C65" s="26" t="str">
        <f>IF(AND(Crosswalk!$F$2=FALSE,H65="Industrial"),"FALSE",IF(AND(Crosswalk!$F$2=FALSE,H65="Commercial"),"FALSE","TRUE"))</f>
        <v>TRUE</v>
      </c>
      <c r="D65" s="21">
        <v>2022</v>
      </c>
      <c r="E65" s="21">
        <v>6</v>
      </c>
      <c r="F65" s="21">
        <v>15276</v>
      </c>
      <c r="G65" s="18" t="s">
        <v>812</v>
      </c>
      <c r="H65" s="18" t="s">
        <v>974</v>
      </c>
      <c r="I65" s="18" t="s">
        <v>818</v>
      </c>
      <c r="J65" s="18" t="s">
        <v>67</v>
      </c>
      <c r="K65" s="21">
        <v>3143</v>
      </c>
      <c r="L65" s="20" t="s">
        <v>441</v>
      </c>
      <c r="M65" s="19">
        <v>13.8</v>
      </c>
      <c r="N65" s="18" t="s">
        <v>13</v>
      </c>
      <c r="O65" s="18" t="s">
        <v>26</v>
      </c>
      <c r="P65" s="18" t="s">
        <v>61</v>
      </c>
    </row>
    <row r="66" spans="1:16" x14ac:dyDescent="0.25">
      <c r="A66" s="26" t="str">
        <f t="shared" si="0"/>
        <v>All Other.WH</v>
      </c>
      <c r="B66" s="26" t="str">
        <f>INDEX(Crosswalk!$B$2:$B$47,MATCH(A66,Crosswalk!$A$2:$A$47,0))</f>
        <v>other</v>
      </c>
      <c r="C66" s="26" t="str">
        <f>IF(AND(Crosswalk!$F$2=FALSE,H66="Industrial"),"FALSE",IF(AND(Crosswalk!$F$2=FALSE,H66="Commercial"),"FALSE","TRUE"))</f>
        <v>FALSE</v>
      </c>
      <c r="D66" s="21">
        <v>2022</v>
      </c>
      <c r="E66" s="21">
        <v>6</v>
      </c>
      <c r="F66" s="21">
        <v>2674</v>
      </c>
      <c r="G66" s="18" t="s">
        <v>684</v>
      </c>
      <c r="H66" s="18" t="s">
        <v>985</v>
      </c>
      <c r="I66" s="18" t="s">
        <v>683</v>
      </c>
      <c r="J66" s="18" t="s">
        <v>35</v>
      </c>
      <c r="K66" s="21">
        <v>10601</v>
      </c>
      <c r="L66" s="20" t="s">
        <v>17</v>
      </c>
      <c r="M66" s="19">
        <v>30.7</v>
      </c>
      <c r="N66" s="18" t="s">
        <v>259</v>
      </c>
      <c r="O66" s="18" t="s">
        <v>128</v>
      </c>
      <c r="P66" s="18" t="s">
        <v>15</v>
      </c>
    </row>
    <row r="67" spans="1:16" x14ac:dyDescent="0.25">
      <c r="A67" s="26" t="str">
        <f t="shared" ref="A67:A86" si="1">CONCATENATE(N67,".",O67)</f>
        <v>Batteries.MWH</v>
      </c>
      <c r="B67" s="26" t="str">
        <f>INDEX(Crosswalk!$B$2:$B$47,MATCH(A67,Crosswalk!$A$2:$A$47,0))</f>
        <v>battery storage</v>
      </c>
      <c r="C67" s="26" t="str">
        <f>IF(AND(Crosswalk!$F$2=FALSE,H67="Industrial"),"FALSE",IF(AND(Crosswalk!$F$2=FALSE,H67="Commercial"),"FALSE","TRUE"))</f>
        <v>TRUE</v>
      </c>
      <c r="D67" s="21">
        <v>2022</v>
      </c>
      <c r="E67" s="21">
        <v>7</v>
      </c>
      <c r="F67" s="21">
        <v>59717</v>
      </c>
      <c r="G67" s="18" t="s">
        <v>525</v>
      </c>
      <c r="H67" s="18" t="s">
        <v>974</v>
      </c>
      <c r="I67" s="18" t="s">
        <v>524</v>
      </c>
      <c r="J67" s="18" t="s">
        <v>37</v>
      </c>
      <c r="K67" s="21">
        <v>59960</v>
      </c>
      <c r="L67" s="20" t="s">
        <v>523</v>
      </c>
      <c r="M67" s="19">
        <v>19.8</v>
      </c>
      <c r="N67" s="18" t="s">
        <v>279</v>
      </c>
      <c r="O67" s="18" t="s">
        <v>90</v>
      </c>
      <c r="P67" s="18" t="s">
        <v>89</v>
      </c>
    </row>
    <row r="68" spans="1:16" x14ac:dyDescent="0.25">
      <c r="A68" s="26" t="str">
        <f t="shared" si="1"/>
        <v>Municipal Solid Waste.MSW</v>
      </c>
      <c r="B68" s="26" t="str">
        <f>INDEX(Crosswalk!$B$2:$B$47,MATCH(A68,Crosswalk!$A$2:$A$47,0))</f>
        <v>municipal solid waste</v>
      </c>
      <c r="C68" s="26" t="str">
        <f>IF(AND(Crosswalk!$F$2=FALSE,H68="Industrial"),"FALSE",IF(AND(Crosswalk!$F$2=FALSE,H68="Commercial"),"FALSE","TRUE"))</f>
        <v>TRUE</v>
      </c>
      <c r="D68" s="21">
        <v>2022</v>
      </c>
      <c r="E68" s="21">
        <v>7</v>
      </c>
      <c r="F68" s="21">
        <v>4426</v>
      </c>
      <c r="G68" s="18" t="s">
        <v>632</v>
      </c>
      <c r="H68" s="18" t="s">
        <v>974</v>
      </c>
      <c r="I68" s="18" t="s">
        <v>631</v>
      </c>
      <c r="J68" s="18" t="s">
        <v>33</v>
      </c>
      <c r="K68" s="21">
        <v>54945</v>
      </c>
      <c r="L68" s="20" t="s">
        <v>155</v>
      </c>
      <c r="M68" s="19">
        <v>28.8</v>
      </c>
      <c r="N68" s="18" t="s">
        <v>262</v>
      </c>
      <c r="O68" s="18" t="s">
        <v>117</v>
      </c>
      <c r="P68" s="18" t="s">
        <v>15</v>
      </c>
    </row>
    <row r="69" spans="1:16" x14ac:dyDescent="0.25">
      <c r="A69" s="26" t="str">
        <f t="shared" si="1"/>
        <v>Municipal Solid Waste.MSW</v>
      </c>
      <c r="B69" s="26" t="str">
        <f>INDEX(Crosswalk!$B$2:$B$47,MATCH(A69,Crosswalk!$A$2:$A$47,0))</f>
        <v>municipal solid waste</v>
      </c>
      <c r="C69" s="26" t="str">
        <f>IF(AND(Crosswalk!$F$2=FALSE,H69="Industrial"),"FALSE",IF(AND(Crosswalk!$F$2=FALSE,H69="Commercial"),"FALSE","TRUE"))</f>
        <v>TRUE</v>
      </c>
      <c r="D69" s="21">
        <v>2022</v>
      </c>
      <c r="E69" s="21">
        <v>7</v>
      </c>
      <c r="F69" s="21">
        <v>4426</v>
      </c>
      <c r="G69" s="18" t="s">
        <v>632</v>
      </c>
      <c r="H69" s="18" t="s">
        <v>974</v>
      </c>
      <c r="I69" s="18" t="s">
        <v>631</v>
      </c>
      <c r="J69" s="18" t="s">
        <v>33</v>
      </c>
      <c r="K69" s="21">
        <v>54945</v>
      </c>
      <c r="L69" s="20" t="s">
        <v>156</v>
      </c>
      <c r="M69" s="19">
        <v>29.7</v>
      </c>
      <c r="N69" s="18" t="s">
        <v>262</v>
      </c>
      <c r="O69" s="18" t="s">
        <v>117</v>
      </c>
      <c r="P69" s="18" t="s">
        <v>15</v>
      </c>
    </row>
    <row r="70" spans="1:16" x14ac:dyDescent="0.25">
      <c r="A70" s="26" t="str">
        <f t="shared" si="1"/>
        <v>Natural Gas Fired Combined Cycle.NG</v>
      </c>
      <c r="B70" s="26" t="str">
        <f>INDEX(Crosswalk!$B$2:$B$47,MATCH(A70,Crosswalk!$A$2:$A$47,0))</f>
        <v>natural gas combined cycle</v>
      </c>
      <c r="C70" s="26" t="str">
        <f>IF(AND(Crosswalk!$F$2=FALSE,H70="Industrial"),"FALSE",IF(AND(Crosswalk!$F$2=FALSE,H70="Commercial"),"FALSE","TRUE"))</f>
        <v>TRUE</v>
      </c>
      <c r="D70" s="21">
        <v>2022</v>
      </c>
      <c r="E70" s="21">
        <v>7</v>
      </c>
      <c r="F70" s="21">
        <v>19153</v>
      </c>
      <c r="G70" s="18" t="s">
        <v>662</v>
      </c>
      <c r="H70" s="18" t="s">
        <v>990</v>
      </c>
      <c r="I70" s="18" t="s">
        <v>662</v>
      </c>
      <c r="J70" s="18" t="s">
        <v>45</v>
      </c>
      <c r="K70" s="21">
        <v>52056</v>
      </c>
      <c r="L70" s="20" t="s">
        <v>59</v>
      </c>
      <c r="M70" s="19">
        <v>38</v>
      </c>
      <c r="N70" s="18" t="s">
        <v>34</v>
      </c>
      <c r="O70" s="18" t="s">
        <v>19</v>
      </c>
      <c r="P70" s="18" t="s">
        <v>33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2022</v>
      </c>
      <c r="E71" s="21">
        <v>7</v>
      </c>
      <c r="F71" s="21">
        <v>19153</v>
      </c>
      <c r="G71" s="18" t="s">
        <v>662</v>
      </c>
      <c r="H71" s="18" t="s">
        <v>990</v>
      </c>
      <c r="I71" s="18" t="s">
        <v>662</v>
      </c>
      <c r="J71" s="18" t="s">
        <v>45</v>
      </c>
      <c r="K71" s="21">
        <v>52056</v>
      </c>
      <c r="L71" s="20" t="s">
        <v>121</v>
      </c>
      <c r="M71" s="19">
        <v>12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Onshore Wind Turbine.WND</v>
      </c>
      <c r="B72" s="26" t="str">
        <f>INDEX(Crosswalk!$B$2:$B$47,MATCH(A72,Crosswalk!$A$2:$A$47,0))</f>
        <v>onshore wind</v>
      </c>
      <c r="C72" s="26" t="str">
        <f>IF(AND(Crosswalk!$F$2=FALSE,H72="Industrial"),"FALSE",IF(AND(Crosswalk!$F$2=FALSE,H72="Commercial"),"FALSE","TRUE"))</f>
        <v>TRUE</v>
      </c>
      <c r="D72" s="21">
        <v>2022</v>
      </c>
      <c r="E72" s="21">
        <v>7</v>
      </c>
      <c r="F72" s="21">
        <v>60558</v>
      </c>
      <c r="G72" s="18" t="s">
        <v>592</v>
      </c>
      <c r="H72" s="18" t="s">
        <v>974</v>
      </c>
      <c r="I72" s="18" t="s">
        <v>591</v>
      </c>
      <c r="J72" s="18" t="s">
        <v>88</v>
      </c>
      <c r="K72" s="21">
        <v>56123</v>
      </c>
      <c r="L72" s="20" t="s">
        <v>24</v>
      </c>
      <c r="M72" s="19">
        <v>11.6</v>
      </c>
      <c r="N72" s="18" t="s">
        <v>258</v>
      </c>
      <c r="O72" s="18" t="s">
        <v>113</v>
      </c>
      <c r="P72" s="18" t="s">
        <v>112</v>
      </c>
    </row>
    <row r="73" spans="1:16" x14ac:dyDescent="0.25">
      <c r="A73" s="26" t="str">
        <f t="shared" si="1"/>
        <v>Batteries.MWH</v>
      </c>
      <c r="B73" s="26" t="str">
        <f>INDEX(Crosswalk!$B$2:$B$47,MATCH(A73,Crosswalk!$A$2:$A$47,0))</f>
        <v>battery storage</v>
      </c>
      <c r="C73" s="26" t="str">
        <f>IF(AND(Crosswalk!$F$2=FALSE,H73="Industrial"),"FALSE",IF(AND(Crosswalk!$F$2=FALSE,H73="Commercial"),"FALSE","TRUE"))</f>
        <v>TRUE</v>
      </c>
      <c r="D73" s="21">
        <v>2022</v>
      </c>
      <c r="E73" s="21">
        <v>7</v>
      </c>
      <c r="F73" s="21">
        <v>59718</v>
      </c>
      <c r="G73" s="18" t="s">
        <v>528</v>
      </c>
      <c r="H73" s="18" t="s">
        <v>974</v>
      </c>
      <c r="I73" s="18" t="s">
        <v>527</v>
      </c>
      <c r="J73" s="18" t="s">
        <v>37</v>
      </c>
      <c r="K73" s="21">
        <v>59959</v>
      </c>
      <c r="L73" s="20" t="s">
        <v>526</v>
      </c>
      <c r="M73" s="19">
        <v>19.8</v>
      </c>
      <c r="N73" s="18" t="s">
        <v>279</v>
      </c>
      <c r="O73" s="18" t="s">
        <v>90</v>
      </c>
      <c r="P73" s="18" t="s">
        <v>89</v>
      </c>
    </row>
    <row r="74" spans="1:16" x14ac:dyDescent="0.25">
      <c r="A74" s="26" t="str">
        <f t="shared" si="1"/>
        <v>Conventional Steam Coal.RC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1">
        <v>2022</v>
      </c>
      <c r="E74" s="21">
        <v>8</v>
      </c>
      <c r="F74" s="21">
        <v>5748</v>
      </c>
      <c r="G74" s="18" t="s">
        <v>884</v>
      </c>
      <c r="H74" s="18" t="s">
        <v>974</v>
      </c>
      <c r="I74" s="18" t="s">
        <v>883</v>
      </c>
      <c r="J74" s="18" t="s">
        <v>37</v>
      </c>
      <c r="K74" s="21">
        <v>887</v>
      </c>
      <c r="L74" s="20" t="s">
        <v>24</v>
      </c>
      <c r="M74" s="19">
        <v>158</v>
      </c>
      <c r="N74" s="18" t="s">
        <v>28</v>
      </c>
      <c r="O74" s="18" t="s">
        <v>277</v>
      </c>
      <c r="P74" s="18" t="s">
        <v>15</v>
      </c>
    </row>
    <row r="75" spans="1:16" x14ac:dyDescent="0.25">
      <c r="A75" s="26" t="str">
        <f t="shared" si="1"/>
        <v>Conventional Steam Coal.RC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1">
        <v>2022</v>
      </c>
      <c r="E75" s="21">
        <v>8</v>
      </c>
      <c r="F75" s="21">
        <v>5748</v>
      </c>
      <c r="G75" s="18" t="s">
        <v>884</v>
      </c>
      <c r="H75" s="18" t="s">
        <v>974</v>
      </c>
      <c r="I75" s="18" t="s">
        <v>883</v>
      </c>
      <c r="J75" s="18" t="s">
        <v>37</v>
      </c>
      <c r="K75" s="21">
        <v>887</v>
      </c>
      <c r="L75" s="20" t="s">
        <v>25</v>
      </c>
      <c r="M75" s="19">
        <v>158</v>
      </c>
      <c r="N75" s="18" t="s">
        <v>28</v>
      </c>
      <c r="O75" s="18" t="s">
        <v>277</v>
      </c>
      <c r="P75" s="18" t="s">
        <v>15</v>
      </c>
    </row>
    <row r="76" spans="1:16" x14ac:dyDescent="0.25">
      <c r="A76" s="26" t="str">
        <f t="shared" si="1"/>
        <v>Conventional Steam Coal.RC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2022</v>
      </c>
      <c r="E76" s="21">
        <v>8</v>
      </c>
      <c r="F76" s="21">
        <v>5748</v>
      </c>
      <c r="G76" s="18" t="s">
        <v>884</v>
      </c>
      <c r="H76" s="18" t="s">
        <v>974</v>
      </c>
      <c r="I76" s="18" t="s">
        <v>883</v>
      </c>
      <c r="J76" s="18" t="s">
        <v>37</v>
      </c>
      <c r="K76" s="21">
        <v>887</v>
      </c>
      <c r="L76" s="20" t="s">
        <v>21</v>
      </c>
      <c r="M76" s="19">
        <v>158</v>
      </c>
      <c r="N76" s="18" t="s">
        <v>28</v>
      </c>
      <c r="O76" s="18" t="s">
        <v>277</v>
      </c>
      <c r="P76" s="18" t="s">
        <v>15</v>
      </c>
    </row>
    <row r="77" spans="1:16" x14ac:dyDescent="0.25">
      <c r="A77" s="26" t="str">
        <f t="shared" si="1"/>
        <v>Conventional Steam Coal.RC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2022</v>
      </c>
      <c r="E77" s="21">
        <v>8</v>
      </c>
      <c r="F77" s="21">
        <v>5748</v>
      </c>
      <c r="G77" s="18" t="s">
        <v>884</v>
      </c>
      <c r="H77" s="18" t="s">
        <v>974</v>
      </c>
      <c r="I77" s="18" t="s">
        <v>883</v>
      </c>
      <c r="J77" s="18" t="s">
        <v>37</v>
      </c>
      <c r="K77" s="21">
        <v>887</v>
      </c>
      <c r="L77" s="20" t="s">
        <v>46</v>
      </c>
      <c r="M77" s="19">
        <v>158</v>
      </c>
      <c r="N77" s="18" t="s">
        <v>28</v>
      </c>
      <c r="O77" s="18" t="s">
        <v>277</v>
      </c>
      <c r="P77" s="18" t="s">
        <v>15</v>
      </c>
    </row>
    <row r="78" spans="1:16" x14ac:dyDescent="0.25">
      <c r="A78" s="26" t="str">
        <f t="shared" si="1"/>
        <v>Conventional Steam Coal.RC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2022</v>
      </c>
      <c r="E78" s="21">
        <v>8</v>
      </c>
      <c r="F78" s="21">
        <v>5748</v>
      </c>
      <c r="G78" s="18" t="s">
        <v>884</v>
      </c>
      <c r="H78" s="18" t="s">
        <v>974</v>
      </c>
      <c r="I78" s="18" t="s">
        <v>883</v>
      </c>
      <c r="J78" s="18" t="s">
        <v>37</v>
      </c>
      <c r="K78" s="21">
        <v>887</v>
      </c>
      <c r="L78" s="20" t="s">
        <v>47</v>
      </c>
      <c r="M78" s="19">
        <v>158</v>
      </c>
      <c r="N78" s="18" t="s">
        <v>28</v>
      </c>
      <c r="O78" s="18" t="s">
        <v>277</v>
      </c>
      <c r="P78" s="18" t="s">
        <v>15</v>
      </c>
    </row>
    <row r="79" spans="1:16" x14ac:dyDescent="0.25">
      <c r="A79" s="26" t="str">
        <f t="shared" si="1"/>
        <v>Conventional Steam Coal.RC</v>
      </c>
      <c r="B79" s="26" t="str">
        <f>INDEX(Crosswalk!$B$2:$B$47,MATCH(A79,Crosswalk!$A$2:$A$47,0))</f>
        <v>hard coal</v>
      </c>
      <c r="C79" s="26" t="str">
        <f>IF(AND(Crosswalk!$F$2=FALSE,H79="Industrial"),"FALSE",IF(AND(Crosswalk!$F$2=FALSE,H79="Commercial"),"FALSE","TRUE"))</f>
        <v>TRUE</v>
      </c>
      <c r="D79" s="21">
        <v>2022</v>
      </c>
      <c r="E79" s="21">
        <v>8</v>
      </c>
      <c r="F79" s="21">
        <v>5748</v>
      </c>
      <c r="G79" s="18" t="s">
        <v>884</v>
      </c>
      <c r="H79" s="18" t="s">
        <v>974</v>
      </c>
      <c r="I79" s="18" t="s">
        <v>883</v>
      </c>
      <c r="J79" s="18" t="s">
        <v>37</v>
      </c>
      <c r="K79" s="21">
        <v>887</v>
      </c>
      <c r="L79" s="20" t="s">
        <v>31</v>
      </c>
      <c r="M79" s="19">
        <v>158</v>
      </c>
      <c r="N79" s="18" t="s">
        <v>28</v>
      </c>
      <c r="O79" s="18" t="s">
        <v>277</v>
      </c>
      <c r="P79" s="18" t="s">
        <v>15</v>
      </c>
    </row>
    <row r="80" spans="1:16" x14ac:dyDescent="0.25">
      <c r="A80" s="26" t="str">
        <f t="shared" si="1"/>
        <v>Natural Gas Fired Combustion Turbine.NG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2022</v>
      </c>
      <c r="E80" s="21">
        <v>8</v>
      </c>
      <c r="F80" s="21">
        <v>12159</v>
      </c>
      <c r="G80" s="18" t="s">
        <v>719</v>
      </c>
      <c r="H80" s="18" t="s">
        <v>974</v>
      </c>
      <c r="I80" s="18" t="s">
        <v>718</v>
      </c>
      <c r="J80" s="18" t="s">
        <v>37</v>
      </c>
      <c r="K80" s="21">
        <v>7858</v>
      </c>
      <c r="L80" s="20" t="s">
        <v>24</v>
      </c>
      <c r="M80" s="19">
        <v>55</v>
      </c>
      <c r="N80" s="18" t="s">
        <v>60</v>
      </c>
      <c r="O80" s="18" t="s">
        <v>19</v>
      </c>
      <c r="P80" s="18" t="s">
        <v>61</v>
      </c>
    </row>
    <row r="81" spans="1:16" x14ac:dyDescent="0.25">
      <c r="A81" s="26" t="str">
        <f t="shared" si="1"/>
        <v>Natural Gas Fired Combustion Turbine.NG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2022</v>
      </c>
      <c r="E81" s="21">
        <v>8</v>
      </c>
      <c r="F81" s="21">
        <v>12159</v>
      </c>
      <c r="G81" s="18" t="s">
        <v>719</v>
      </c>
      <c r="H81" s="18" t="s">
        <v>974</v>
      </c>
      <c r="I81" s="18" t="s">
        <v>718</v>
      </c>
      <c r="J81" s="18" t="s">
        <v>37</v>
      </c>
      <c r="K81" s="21">
        <v>7858</v>
      </c>
      <c r="L81" s="20" t="s">
        <v>25</v>
      </c>
      <c r="M81" s="19">
        <v>55</v>
      </c>
      <c r="N81" s="18" t="s">
        <v>60</v>
      </c>
      <c r="O81" s="18" t="s">
        <v>19</v>
      </c>
      <c r="P81" s="18" t="s">
        <v>61</v>
      </c>
    </row>
    <row r="82" spans="1:16" x14ac:dyDescent="0.25">
      <c r="A82" s="26" t="str">
        <f t="shared" si="1"/>
        <v>Natural Gas Fired Combustion Turbine.NG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2022</v>
      </c>
      <c r="E82" s="21">
        <v>8</v>
      </c>
      <c r="F82" s="21">
        <v>12159</v>
      </c>
      <c r="G82" s="18" t="s">
        <v>719</v>
      </c>
      <c r="H82" s="18" t="s">
        <v>974</v>
      </c>
      <c r="I82" s="18" t="s">
        <v>718</v>
      </c>
      <c r="J82" s="18" t="s">
        <v>37</v>
      </c>
      <c r="K82" s="21">
        <v>7858</v>
      </c>
      <c r="L82" s="20" t="s">
        <v>21</v>
      </c>
      <c r="M82" s="19">
        <v>55</v>
      </c>
      <c r="N82" s="18" t="s">
        <v>60</v>
      </c>
      <c r="O82" s="18" t="s">
        <v>19</v>
      </c>
      <c r="P82" s="18" t="s">
        <v>61</v>
      </c>
    </row>
    <row r="83" spans="1:16" x14ac:dyDescent="0.25">
      <c r="A83" s="26" t="str">
        <f t="shared" si="1"/>
        <v>Natural Gas Fired Combustion Turbine.NG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2022</v>
      </c>
      <c r="E83" s="21">
        <v>8</v>
      </c>
      <c r="F83" s="21">
        <v>12159</v>
      </c>
      <c r="G83" s="18" t="s">
        <v>719</v>
      </c>
      <c r="H83" s="18" t="s">
        <v>974</v>
      </c>
      <c r="I83" s="18" t="s">
        <v>718</v>
      </c>
      <c r="J83" s="18" t="s">
        <v>37</v>
      </c>
      <c r="K83" s="21">
        <v>7858</v>
      </c>
      <c r="L83" s="20" t="s">
        <v>46</v>
      </c>
      <c r="M83" s="19">
        <v>37</v>
      </c>
      <c r="N83" s="18" t="s">
        <v>60</v>
      </c>
      <c r="O83" s="18" t="s">
        <v>19</v>
      </c>
      <c r="P83" s="18" t="s">
        <v>61</v>
      </c>
    </row>
    <row r="84" spans="1:16" x14ac:dyDescent="0.25">
      <c r="A84" s="26" t="str">
        <f t="shared" si="1"/>
        <v>Natural Gas Fired Combustion Turbine.NG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2022</v>
      </c>
      <c r="E84" s="21">
        <v>8</v>
      </c>
      <c r="F84" s="21">
        <v>12159</v>
      </c>
      <c r="G84" s="18" t="s">
        <v>719</v>
      </c>
      <c r="H84" s="18" t="s">
        <v>974</v>
      </c>
      <c r="I84" s="18" t="s">
        <v>718</v>
      </c>
      <c r="J84" s="18" t="s">
        <v>37</v>
      </c>
      <c r="K84" s="21">
        <v>7858</v>
      </c>
      <c r="L84" s="20" t="s">
        <v>47</v>
      </c>
      <c r="M84" s="19">
        <v>37</v>
      </c>
      <c r="N84" s="18" t="s">
        <v>60</v>
      </c>
      <c r="O84" s="18" t="s">
        <v>19</v>
      </c>
      <c r="P84" s="18" t="s">
        <v>61</v>
      </c>
    </row>
    <row r="85" spans="1:16" x14ac:dyDescent="0.25">
      <c r="A85" s="26" t="str">
        <f t="shared" si="1"/>
        <v>Conventional Steam Coal.SUB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2022</v>
      </c>
      <c r="E85" s="21">
        <v>9</v>
      </c>
      <c r="F85" s="21">
        <v>177</v>
      </c>
      <c r="G85" s="18" t="s">
        <v>682</v>
      </c>
      <c r="H85" s="18" t="s">
        <v>990</v>
      </c>
      <c r="I85" s="18" t="s">
        <v>681</v>
      </c>
      <c r="J85" s="18" t="s">
        <v>431</v>
      </c>
      <c r="K85" s="21">
        <v>10673</v>
      </c>
      <c r="L85" s="20" t="s">
        <v>17</v>
      </c>
      <c r="M85" s="19">
        <v>180</v>
      </c>
      <c r="N85" s="18" t="s">
        <v>28</v>
      </c>
      <c r="O85" s="18" t="s">
        <v>76</v>
      </c>
      <c r="P85" s="18" t="s">
        <v>15</v>
      </c>
    </row>
    <row r="86" spans="1:16" x14ac:dyDescent="0.25">
      <c r="A86" s="26" t="str">
        <f t="shared" si="1"/>
        <v>Conventional Steam Coal.SUB</v>
      </c>
      <c r="B86" s="26" t="str">
        <f>INDEX(Crosswalk!$B$2:$B$47,MATCH(A86,Crosswalk!$A$2:$A$47,0))</f>
        <v>hard coal</v>
      </c>
      <c r="C86" s="26" t="str">
        <f>IF(AND(Crosswalk!$F$2=FALSE,H86="Industrial"),"FALSE",IF(AND(Crosswalk!$F$2=FALSE,H86="Commercial"),"FALSE","TRUE"))</f>
        <v>TRUE</v>
      </c>
      <c r="D86" s="21">
        <v>2022</v>
      </c>
      <c r="E86" s="21">
        <v>9</v>
      </c>
      <c r="F86" s="21">
        <v>3989</v>
      </c>
      <c r="G86" s="18" t="s">
        <v>610</v>
      </c>
      <c r="H86" s="18" t="s">
        <v>11</v>
      </c>
      <c r="I86" s="18" t="s">
        <v>897</v>
      </c>
      <c r="J86" s="18" t="s">
        <v>72</v>
      </c>
      <c r="K86" s="21">
        <v>492</v>
      </c>
      <c r="L86" s="20" t="s">
        <v>31</v>
      </c>
      <c r="M86" s="19">
        <v>77</v>
      </c>
      <c r="N86" s="18" t="s">
        <v>28</v>
      </c>
      <c r="O86" s="18" t="s">
        <v>76</v>
      </c>
      <c r="P86" s="18" t="s">
        <v>15</v>
      </c>
    </row>
    <row r="87" spans="1:16" x14ac:dyDescent="0.25">
      <c r="A87" s="26" t="str">
        <f>CONCATENATE(N87,".",O87)</f>
        <v>Natural Gas Steam Turbine.NG</v>
      </c>
      <c r="B87" s="26" t="str">
        <f>INDEX(Crosswalk!$B$2:$B$47,MATCH(A87,Crosswalk!$A$2:$A$47,0))</f>
        <v>natural gas steam turbine</v>
      </c>
      <c r="C87" s="26" t="str">
        <f>IF(AND(Crosswalk!$F$2=FALSE,H87="Industrial"),"FALSE",IF(AND(Crosswalk!$F$2=FALSE,H87="Commercial"),"FALSE","TRUE"))</f>
        <v>TRUE</v>
      </c>
      <c r="D87" s="21">
        <v>2022</v>
      </c>
      <c r="E87" s="21">
        <v>9</v>
      </c>
      <c r="F87" s="21">
        <v>3989</v>
      </c>
      <c r="G87" s="18" t="s">
        <v>610</v>
      </c>
      <c r="H87" s="18" t="s">
        <v>11</v>
      </c>
      <c r="I87" s="18" t="s">
        <v>897</v>
      </c>
      <c r="J87" s="18" t="s">
        <v>72</v>
      </c>
      <c r="K87" s="21">
        <v>492</v>
      </c>
      <c r="L87" s="20" t="s">
        <v>49</v>
      </c>
      <c r="M87" s="19">
        <v>131</v>
      </c>
      <c r="N87" s="18" t="s">
        <v>263</v>
      </c>
      <c r="O87" s="18" t="s">
        <v>19</v>
      </c>
      <c r="P87" s="18" t="s">
        <v>15</v>
      </c>
    </row>
    <row r="88" spans="1:16" x14ac:dyDescent="0.25">
      <c r="A88" s="26" t="str">
        <f t="shared" ref="A88:A118" si="2">CONCATENATE(N88,".",O88)</f>
        <v>Petroleum Liquids.DFO</v>
      </c>
      <c r="B88" s="26" t="str">
        <f>INDEX(Crosswalk!$B$2:$B$47,MATCH(A88,Crosswalk!$A$2:$A$47,0))</f>
        <v>petroleum</v>
      </c>
      <c r="C88" s="26" t="str">
        <f>IF(AND(Crosswalk!$F$2=FALSE,H88="Industrial"),"FALSE",IF(AND(Crosswalk!$F$2=FALSE,H88="Commercial"),"FALSE","TRUE"))</f>
        <v>TRUE</v>
      </c>
      <c r="D88" s="21">
        <v>2022</v>
      </c>
      <c r="E88" s="21">
        <v>9</v>
      </c>
      <c r="F88" s="21">
        <v>6915</v>
      </c>
      <c r="G88" s="18" t="s">
        <v>722</v>
      </c>
      <c r="H88" s="18" t="s">
        <v>11</v>
      </c>
      <c r="I88" s="18" t="s">
        <v>722</v>
      </c>
      <c r="J88" s="18" t="s">
        <v>64</v>
      </c>
      <c r="K88" s="21">
        <v>7437</v>
      </c>
      <c r="L88" s="20" t="s">
        <v>105</v>
      </c>
      <c r="M88" s="19">
        <v>0.8</v>
      </c>
      <c r="N88" s="18" t="s">
        <v>13</v>
      </c>
      <c r="O88" s="18" t="s">
        <v>26</v>
      </c>
      <c r="P88" s="18" t="s">
        <v>20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TRUE</v>
      </c>
      <c r="D89" s="21">
        <v>2022</v>
      </c>
      <c r="E89" s="21">
        <v>9</v>
      </c>
      <c r="F89" s="21">
        <v>12653</v>
      </c>
      <c r="G89" s="18" t="s">
        <v>309</v>
      </c>
      <c r="H89" s="18" t="s">
        <v>974</v>
      </c>
      <c r="I89" s="18" t="s">
        <v>869</v>
      </c>
      <c r="J89" s="18" t="s">
        <v>83</v>
      </c>
      <c r="K89" s="21">
        <v>1573</v>
      </c>
      <c r="L89" s="20" t="s">
        <v>59</v>
      </c>
      <c r="M89" s="19">
        <v>13</v>
      </c>
      <c r="N89" s="18" t="s">
        <v>13</v>
      </c>
      <c r="O89" s="18" t="s">
        <v>26</v>
      </c>
      <c r="P89" s="18" t="s">
        <v>61</v>
      </c>
    </row>
    <row r="90" spans="1:16" x14ac:dyDescent="0.25">
      <c r="A90" s="26" t="str">
        <f t="shared" si="2"/>
        <v>Petroleum Liquids.DFO</v>
      </c>
      <c r="B90" s="26" t="str">
        <f>INDEX(Crosswalk!$B$2:$B$47,MATCH(A90,Crosswalk!$A$2:$A$47,0))</f>
        <v>petroleum</v>
      </c>
      <c r="C90" s="26" t="str">
        <f>IF(AND(Crosswalk!$F$2=FALSE,H90="Industrial"),"FALSE",IF(AND(Crosswalk!$F$2=FALSE,H90="Commercial"),"FALSE","TRUE"))</f>
        <v>TRUE</v>
      </c>
      <c r="D90" s="21">
        <v>2022</v>
      </c>
      <c r="E90" s="21">
        <v>9</v>
      </c>
      <c r="F90" s="21">
        <v>12653</v>
      </c>
      <c r="G90" s="18" t="s">
        <v>309</v>
      </c>
      <c r="H90" s="18" t="s">
        <v>974</v>
      </c>
      <c r="I90" s="18" t="s">
        <v>869</v>
      </c>
      <c r="J90" s="18" t="s">
        <v>83</v>
      </c>
      <c r="K90" s="21">
        <v>1573</v>
      </c>
      <c r="L90" s="20" t="s">
        <v>97</v>
      </c>
      <c r="M90" s="19">
        <v>13</v>
      </c>
      <c r="N90" s="18" t="s">
        <v>13</v>
      </c>
      <c r="O90" s="18" t="s">
        <v>26</v>
      </c>
      <c r="P90" s="18" t="s">
        <v>61</v>
      </c>
    </row>
    <row r="91" spans="1:16" x14ac:dyDescent="0.25">
      <c r="A91" s="26" t="str">
        <f t="shared" si="2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2022</v>
      </c>
      <c r="E91" s="21">
        <v>9</v>
      </c>
      <c r="F91" s="21">
        <v>57250</v>
      </c>
      <c r="G91" s="18" t="s">
        <v>605</v>
      </c>
      <c r="H91" s="18" t="s">
        <v>974</v>
      </c>
      <c r="I91" s="18" t="s">
        <v>604</v>
      </c>
      <c r="J91" s="18" t="s">
        <v>35</v>
      </c>
      <c r="K91" s="21">
        <v>55601</v>
      </c>
      <c r="L91" s="20" t="s">
        <v>515</v>
      </c>
      <c r="M91" s="19">
        <v>2.7</v>
      </c>
      <c r="N91" s="18" t="s">
        <v>56</v>
      </c>
      <c r="O91" s="18" t="s">
        <v>57</v>
      </c>
      <c r="P91" s="18" t="s">
        <v>20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2022</v>
      </c>
      <c r="E92" s="21">
        <v>9</v>
      </c>
      <c r="F92" s="21">
        <v>57250</v>
      </c>
      <c r="G92" s="18" t="s">
        <v>605</v>
      </c>
      <c r="H92" s="18" t="s">
        <v>974</v>
      </c>
      <c r="I92" s="18" t="s">
        <v>604</v>
      </c>
      <c r="J92" s="18" t="s">
        <v>35</v>
      </c>
      <c r="K92" s="21">
        <v>55601</v>
      </c>
      <c r="L92" s="20" t="s">
        <v>514</v>
      </c>
      <c r="M92" s="19">
        <v>2.7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2"/>
        <v>Other Waste Biomass.OBG</v>
      </c>
      <c r="B93" s="26" t="str">
        <f>INDEX(Crosswalk!$B$2:$B$47,MATCH(A93,Crosswalk!$A$2:$A$47,0))</f>
        <v>biomass</v>
      </c>
      <c r="C93" s="26" t="str">
        <f>IF(AND(Crosswalk!$F$2=FALSE,H93="Industrial"),"FALSE",IF(AND(Crosswalk!$F$2=FALSE,H93="Commercial"),"FALSE","TRUE"))</f>
        <v>TRUE</v>
      </c>
      <c r="D93" s="21">
        <v>2022</v>
      </c>
      <c r="E93" s="21">
        <v>9</v>
      </c>
      <c r="F93" s="21">
        <v>58098</v>
      </c>
      <c r="G93" s="18" t="s">
        <v>549</v>
      </c>
      <c r="H93" s="18" t="s">
        <v>974</v>
      </c>
      <c r="I93" s="18" t="s">
        <v>548</v>
      </c>
      <c r="J93" s="18" t="s">
        <v>426</v>
      </c>
      <c r="K93" s="21">
        <v>58142</v>
      </c>
      <c r="L93" s="20" t="s">
        <v>405</v>
      </c>
      <c r="M93" s="19">
        <v>1.6</v>
      </c>
      <c r="N93" s="18" t="s">
        <v>257</v>
      </c>
      <c r="O93" s="18" t="s">
        <v>95</v>
      </c>
      <c r="P93" s="18" t="s">
        <v>20</v>
      </c>
    </row>
    <row r="94" spans="1:16" x14ac:dyDescent="0.25">
      <c r="A94" s="26" t="str">
        <f t="shared" si="2"/>
        <v>Other Waste Biomass.OBG</v>
      </c>
      <c r="B94" s="26" t="str">
        <f>INDEX(Crosswalk!$B$2:$B$47,MATCH(A94,Crosswalk!$A$2:$A$47,0))</f>
        <v>biomass</v>
      </c>
      <c r="C94" s="26" t="str">
        <f>IF(AND(Crosswalk!$F$2=FALSE,H94="Industrial"),"FALSE",IF(AND(Crosswalk!$F$2=FALSE,H94="Commercial"),"FALSE","TRUE"))</f>
        <v>TRUE</v>
      </c>
      <c r="D94" s="21">
        <v>2022</v>
      </c>
      <c r="E94" s="21">
        <v>9</v>
      </c>
      <c r="F94" s="21">
        <v>58098</v>
      </c>
      <c r="G94" s="18" t="s">
        <v>549</v>
      </c>
      <c r="H94" s="18" t="s">
        <v>974</v>
      </c>
      <c r="I94" s="18" t="s">
        <v>548</v>
      </c>
      <c r="J94" s="18" t="s">
        <v>426</v>
      </c>
      <c r="K94" s="21">
        <v>58142</v>
      </c>
      <c r="L94" s="20" t="s">
        <v>547</v>
      </c>
      <c r="M94" s="19">
        <v>1.6</v>
      </c>
      <c r="N94" s="18" t="s">
        <v>257</v>
      </c>
      <c r="O94" s="18" t="s">
        <v>95</v>
      </c>
      <c r="P94" s="18" t="s">
        <v>20</v>
      </c>
    </row>
    <row r="95" spans="1:16" x14ac:dyDescent="0.25">
      <c r="A95" s="26" t="str">
        <f t="shared" si="2"/>
        <v>Conventional Hydroelectric.WAT</v>
      </c>
      <c r="B95" s="26" t="str">
        <f>INDEX(Crosswalk!$B$2:$B$47,MATCH(A95,Crosswalk!$A$2:$A$47,0))</f>
        <v>hydro</v>
      </c>
      <c r="C95" s="26" t="str">
        <f>IF(AND(Crosswalk!$F$2=FALSE,H95="Industrial"),"FALSE",IF(AND(Crosswalk!$F$2=FALSE,H95="Commercial"),"FALSE","TRUE"))</f>
        <v>TRUE</v>
      </c>
      <c r="D95" s="21">
        <v>2022</v>
      </c>
      <c r="E95" s="21">
        <v>9</v>
      </c>
      <c r="F95" s="21">
        <v>57301</v>
      </c>
      <c r="G95" s="18" t="s">
        <v>901</v>
      </c>
      <c r="H95" s="18" t="s">
        <v>11</v>
      </c>
      <c r="I95" s="18" t="s">
        <v>900</v>
      </c>
      <c r="J95" s="18" t="s">
        <v>72</v>
      </c>
      <c r="K95" s="21">
        <v>473</v>
      </c>
      <c r="L95" s="20" t="s">
        <v>24</v>
      </c>
      <c r="M95" s="19">
        <v>1.5</v>
      </c>
      <c r="N95" s="18" t="s">
        <v>42</v>
      </c>
      <c r="O95" s="18" t="s">
        <v>43</v>
      </c>
      <c r="P95" s="18" t="s">
        <v>44</v>
      </c>
    </row>
    <row r="96" spans="1:16" x14ac:dyDescent="0.25">
      <c r="A96" s="26" t="str">
        <f t="shared" si="2"/>
        <v>Conventional Steam Coal.RC</v>
      </c>
      <c r="B96" s="26" t="str">
        <f>INDEX(Crosswalk!$B$2:$B$47,MATCH(A96,Crosswalk!$A$2:$A$47,0))</f>
        <v>hard coal</v>
      </c>
      <c r="C96" s="26" t="str">
        <f>IF(AND(Crosswalk!$F$2=FALSE,H96="Industrial"),"FALSE",IF(AND(Crosswalk!$F$2=FALSE,H96="Commercial"),"FALSE","TRUE"))</f>
        <v>TRUE</v>
      </c>
      <c r="D96" s="21">
        <v>2022</v>
      </c>
      <c r="E96" s="21">
        <v>9</v>
      </c>
      <c r="F96" s="21">
        <v>15473</v>
      </c>
      <c r="G96" s="18" t="s">
        <v>537</v>
      </c>
      <c r="H96" s="18" t="s">
        <v>11</v>
      </c>
      <c r="I96" s="18" t="s">
        <v>522</v>
      </c>
      <c r="J96" s="18" t="s">
        <v>94</v>
      </c>
      <c r="K96" s="21">
        <v>2451</v>
      </c>
      <c r="L96" s="20" t="s">
        <v>46</v>
      </c>
      <c r="M96" s="19">
        <v>507</v>
      </c>
      <c r="N96" s="18" t="s">
        <v>28</v>
      </c>
      <c r="O96" s="18" t="s">
        <v>277</v>
      </c>
      <c r="P96" s="18" t="s">
        <v>15</v>
      </c>
    </row>
    <row r="97" spans="1:16" x14ac:dyDescent="0.25">
      <c r="A97" s="26" t="str">
        <f t="shared" si="2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2022</v>
      </c>
      <c r="E97" s="21">
        <v>9</v>
      </c>
      <c r="F97" s="21">
        <v>17554</v>
      </c>
      <c r="G97" s="18" t="s">
        <v>807</v>
      </c>
      <c r="H97" s="18" t="s">
        <v>11</v>
      </c>
      <c r="I97" s="18" t="s">
        <v>460</v>
      </c>
      <c r="J97" s="18" t="s">
        <v>82</v>
      </c>
      <c r="K97" s="21">
        <v>3298</v>
      </c>
      <c r="L97" s="20" t="s">
        <v>24</v>
      </c>
      <c r="M97" s="19">
        <v>20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2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2022</v>
      </c>
      <c r="E98" s="21">
        <v>9</v>
      </c>
      <c r="F98" s="21">
        <v>17554</v>
      </c>
      <c r="G98" s="18" t="s">
        <v>807</v>
      </c>
      <c r="H98" s="18" t="s">
        <v>11</v>
      </c>
      <c r="I98" s="18" t="s">
        <v>460</v>
      </c>
      <c r="J98" s="18" t="s">
        <v>82</v>
      </c>
      <c r="K98" s="21">
        <v>3298</v>
      </c>
      <c r="L98" s="20" t="s">
        <v>25</v>
      </c>
      <c r="M98" s="19">
        <v>20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2"/>
        <v>Natural Gas Fired Combined Cycle.NG</v>
      </c>
      <c r="B99" s="26" t="str">
        <f>INDEX(Crosswalk!$B$2:$B$47,MATCH(A99,Crosswalk!$A$2:$A$47,0))</f>
        <v>natural gas combined cycle</v>
      </c>
      <c r="C99" s="26" t="str">
        <f>IF(AND(Crosswalk!$F$2=FALSE,H99="Industrial"),"FALSE",IF(AND(Crosswalk!$F$2=FALSE,H99="Commercial"),"FALSE","TRUE"))</f>
        <v>TRUE</v>
      </c>
      <c r="D99" s="21">
        <v>2022</v>
      </c>
      <c r="E99" s="21">
        <v>9</v>
      </c>
      <c r="F99" s="21">
        <v>30151</v>
      </c>
      <c r="G99" s="18" t="s">
        <v>230</v>
      </c>
      <c r="H99" s="18" t="s">
        <v>11</v>
      </c>
      <c r="I99" s="18" t="s">
        <v>680</v>
      </c>
      <c r="J99" s="18" t="s">
        <v>72</v>
      </c>
      <c r="K99" s="21">
        <v>10755</v>
      </c>
      <c r="L99" s="20" t="s">
        <v>97</v>
      </c>
      <c r="M99" s="19">
        <v>13</v>
      </c>
      <c r="N99" s="18" t="s">
        <v>34</v>
      </c>
      <c r="O99" s="18" t="s">
        <v>19</v>
      </c>
      <c r="P99" s="18" t="s">
        <v>33</v>
      </c>
    </row>
    <row r="100" spans="1:16" x14ac:dyDescent="0.25">
      <c r="A100" s="26" t="str">
        <f t="shared" si="2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2022</v>
      </c>
      <c r="E100" s="21">
        <v>9</v>
      </c>
      <c r="F100" s="21">
        <v>30151</v>
      </c>
      <c r="G100" s="18" t="s">
        <v>230</v>
      </c>
      <c r="H100" s="18" t="s">
        <v>11</v>
      </c>
      <c r="I100" s="18" t="s">
        <v>680</v>
      </c>
      <c r="J100" s="18" t="s">
        <v>72</v>
      </c>
      <c r="K100" s="21">
        <v>10755</v>
      </c>
      <c r="L100" s="20" t="s">
        <v>98</v>
      </c>
      <c r="M100" s="19">
        <v>13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2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2022</v>
      </c>
      <c r="E101" s="21">
        <v>9</v>
      </c>
      <c r="F101" s="21">
        <v>30151</v>
      </c>
      <c r="G101" s="18" t="s">
        <v>230</v>
      </c>
      <c r="H101" s="18" t="s">
        <v>11</v>
      </c>
      <c r="I101" s="18" t="s">
        <v>680</v>
      </c>
      <c r="J101" s="18" t="s">
        <v>72</v>
      </c>
      <c r="K101" s="21">
        <v>10755</v>
      </c>
      <c r="L101" s="20" t="s">
        <v>99</v>
      </c>
      <c r="M101" s="19">
        <v>13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2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2022</v>
      </c>
      <c r="E102" s="21">
        <v>9</v>
      </c>
      <c r="F102" s="21">
        <v>30151</v>
      </c>
      <c r="G102" s="18" t="s">
        <v>230</v>
      </c>
      <c r="H102" s="18" t="s">
        <v>11</v>
      </c>
      <c r="I102" s="18" t="s">
        <v>680</v>
      </c>
      <c r="J102" s="18" t="s">
        <v>72</v>
      </c>
      <c r="K102" s="21">
        <v>10755</v>
      </c>
      <c r="L102" s="20" t="s">
        <v>121</v>
      </c>
      <c r="M102" s="19">
        <v>34</v>
      </c>
      <c r="N102" s="18" t="s">
        <v>34</v>
      </c>
      <c r="O102" s="18" t="s">
        <v>19</v>
      </c>
      <c r="P102" s="18" t="s">
        <v>35</v>
      </c>
    </row>
    <row r="103" spans="1:16" x14ac:dyDescent="0.25">
      <c r="A103" s="26" t="str">
        <f t="shared" si="2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FALSE</v>
      </c>
      <c r="D103" s="21">
        <v>2022</v>
      </c>
      <c r="E103" s="21">
        <v>9</v>
      </c>
      <c r="F103" s="21">
        <v>19664</v>
      </c>
      <c r="G103" s="18" t="s">
        <v>634</v>
      </c>
      <c r="H103" s="18" t="s">
        <v>981</v>
      </c>
      <c r="I103" s="18" t="s">
        <v>633</v>
      </c>
      <c r="J103" s="18" t="s">
        <v>71</v>
      </c>
      <c r="K103" s="21">
        <v>54809</v>
      </c>
      <c r="L103" s="20" t="s">
        <v>519</v>
      </c>
      <c r="M103" s="19">
        <v>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2"/>
        <v>Petroleum Liquids.DFO</v>
      </c>
      <c r="B104" s="26" t="str">
        <f>INDEX(Crosswalk!$B$2:$B$47,MATCH(A104,Crosswalk!$A$2:$A$47,0))</f>
        <v>petroleum</v>
      </c>
      <c r="C104" s="26" t="str">
        <f>IF(AND(Crosswalk!$F$2=FALSE,H104="Industrial"),"FALSE",IF(AND(Crosswalk!$F$2=FALSE,H104="Commercial"),"FALSE","TRUE"))</f>
        <v>FALSE</v>
      </c>
      <c r="D104" s="21">
        <v>2022</v>
      </c>
      <c r="E104" s="21">
        <v>9</v>
      </c>
      <c r="F104" s="21">
        <v>20680</v>
      </c>
      <c r="G104" s="18" t="s">
        <v>663</v>
      </c>
      <c r="H104" s="18" t="s">
        <v>981</v>
      </c>
      <c r="I104" s="18" t="s">
        <v>663</v>
      </c>
      <c r="J104" s="18" t="s">
        <v>85</v>
      </c>
      <c r="K104" s="21">
        <v>50937</v>
      </c>
      <c r="L104" s="20" t="s">
        <v>116</v>
      </c>
      <c r="M104" s="19">
        <v>1.9</v>
      </c>
      <c r="N104" s="18" t="s">
        <v>13</v>
      </c>
      <c r="O104" s="18" t="s">
        <v>26</v>
      </c>
      <c r="P104" s="18" t="s">
        <v>20</v>
      </c>
    </row>
    <row r="105" spans="1:16" x14ac:dyDescent="0.25">
      <c r="A105" s="26" t="str">
        <f t="shared" si="2"/>
        <v>Petroleum Liquids.DFO</v>
      </c>
      <c r="B105" s="26" t="str">
        <f>INDEX(Crosswalk!$B$2:$B$47,MATCH(A105,Crosswalk!$A$2:$A$47,0))</f>
        <v>petroleum</v>
      </c>
      <c r="C105" s="26" t="str">
        <f>IF(AND(Crosswalk!$F$2=FALSE,H105="Industrial"),"FALSE",IF(AND(Crosswalk!$F$2=FALSE,H105="Commercial"),"FALSE","TRUE"))</f>
        <v>FALSE</v>
      </c>
      <c r="D105" s="21">
        <v>2022</v>
      </c>
      <c r="E105" s="21">
        <v>9</v>
      </c>
      <c r="F105" s="21">
        <v>20680</v>
      </c>
      <c r="G105" s="18" t="s">
        <v>663</v>
      </c>
      <c r="H105" s="18" t="s">
        <v>981</v>
      </c>
      <c r="I105" s="18" t="s">
        <v>663</v>
      </c>
      <c r="J105" s="18" t="s">
        <v>85</v>
      </c>
      <c r="K105" s="21">
        <v>50937</v>
      </c>
      <c r="L105" s="20" t="s">
        <v>152</v>
      </c>
      <c r="M105" s="19">
        <v>1.9</v>
      </c>
      <c r="N105" s="18" t="s">
        <v>13</v>
      </c>
      <c r="O105" s="18" t="s">
        <v>26</v>
      </c>
      <c r="P105" s="18" t="s">
        <v>20</v>
      </c>
    </row>
    <row r="106" spans="1:16" x14ac:dyDescent="0.25">
      <c r="A106" s="26" t="str">
        <f t="shared" si="2"/>
        <v>Onshore Wind Turbine.WND</v>
      </c>
      <c r="B106" s="26" t="str">
        <f>INDEX(Crosswalk!$B$2:$B$47,MATCH(A106,Crosswalk!$A$2:$A$47,0))</f>
        <v>onshore wind</v>
      </c>
      <c r="C106" s="26" t="str">
        <f>IF(AND(Crosswalk!$F$2=FALSE,H106="Industrial"),"FALSE",IF(AND(Crosswalk!$F$2=FALSE,H106="Commercial"),"FALSE","TRUE"))</f>
        <v>TRUE</v>
      </c>
      <c r="D106" s="21">
        <v>2022</v>
      </c>
      <c r="E106" s="21">
        <v>9</v>
      </c>
      <c r="F106" s="21">
        <v>20707</v>
      </c>
      <c r="G106" s="18" t="s">
        <v>671</v>
      </c>
      <c r="H106" s="18" t="s">
        <v>974</v>
      </c>
      <c r="I106" s="18" t="s">
        <v>671</v>
      </c>
      <c r="J106" s="18" t="s">
        <v>35</v>
      </c>
      <c r="K106" s="21">
        <v>50276</v>
      </c>
      <c r="L106" s="20" t="s">
        <v>137</v>
      </c>
      <c r="M106" s="19">
        <v>5.9</v>
      </c>
      <c r="N106" s="18" t="s">
        <v>258</v>
      </c>
      <c r="O106" s="18" t="s">
        <v>113</v>
      </c>
      <c r="P106" s="18" t="s">
        <v>112</v>
      </c>
    </row>
    <row r="107" spans="1:16" x14ac:dyDescent="0.25">
      <c r="A107" s="26" t="str">
        <f t="shared" si="2"/>
        <v>Landfill Gas.LFG</v>
      </c>
      <c r="B107" s="26" t="str">
        <f>INDEX(Crosswalk!$B$2:$B$47,MATCH(A107,Crosswalk!$A$2:$A$47,0))</f>
        <v>natural gas peaker</v>
      </c>
      <c r="C107" s="26" t="str">
        <f>IF(AND(Crosswalk!$F$2=FALSE,H107="Industrial"),"FALSE",IF(AND(Crosswalk!$F$2=FALSE,H107="Commercial"),"FALSE","TRUE"))</f>
        <v>TRUE</v>
      </c>
      <c r="D107" s="21">
        <v>2022</v>
      </c>
      <c r="E107" s="21">
        <v>10</v>
      </c>
      <c r="F107" s="21">
        <v>5773</v>
      </c>
      <c r="G107" s="18" t="s">
        <v>852</v>
      </c>
      <c r="H107" s="18" t="s">
        <v>11</v>
      </c>
      <c r="I107" s="18" t="s">
        <v>851</v>
      </c>
      <c r="J107" s="18" t="s">
        <v>88</v>
      </c>
      <c r="K107" s="21">
        <v>1971</v>
      </c>
      <c r="L107" s="20" t="s">
        <v>47</v>
      </c>
      <c r="M107" s="19">
        <v>0.8</v>
      </c>
      <c r="N107" s="18" t="s">
        <v>56</v>
      </c>
      <c r="O107" s="18" t="s">
        <v>57</v>
      </c>
      <c r="P107" s="18" t="s">
        <v>20</v>
      </c>
    </row>
    <row r="108" spans="1:16" x14ac:dyDescent="0.25">
      <c r="A108" s="26" t="str">
        <f t="shared" si="2"/>
        <v>Landfill Gas.LFG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2022</v>
      </c>
      <c r="E108" s="21">
        <v>10</v>
      </c>
      <c r="F108" s="21">
        <v>5773</v>
      </c>
      <c r="G108" s="18" t="s">
        <v>852</v>
      </c>
      <c r="H108" s="18" t="s">
        <v>11</v>
      </c>
      <c r="I108" s="18" t="s">
        <v>851</v>
      </c>
      <c r="J108" s="18" t="s">
        <v>88</v>
      </c>
      <c r="K108" s="21">
        <v>1971</v>
      </c>
      <c r="L108" s="20" t="s">
        <v>31</v>
      </c>
      <c r="M108" s="19">
        <v>0.8</v>
      </c>
      <c r="N108" s="18" t="s">
        <v>56</v>
      </c>
      <c r="O108" s="18" t="s">
        <v>57</v>
      </c>
      <c r="P108" s="18" t="s">
        <v>20</v>
      </c>
    </row>
    <row r="109" spans="1:16" x14ac:dyDescent="0.25">
      <c r="A109" s="26" t="str">
        <f t="shared" si="2"/>
        <v>Landfill Gas.LFG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2022</v>
      </c>
      <c r="E109" s="21">
        <v>10</v>
      </c>
      <c r="F109" s="21">
        <v>5773</v>
      </c>
      <c r="G109" s="18" t="s">
        <v>852</v>
      </c>
      <c r="H109" s="18" t="s">
        <v>11</v>
      </c>
      <c r="I109" s="18" t="s">
        <v>851</v>
      </c>
      <c r="J109" s="18" t="s">
        <v>88</v>
      </c>
      <c r="K109" s="21">
        <v>1971</v>
      </c>
      <c r="L109" s="20" t="s">
        <v>49</v>
      </c>
      <c r="M109" s="19">
        <v>0.8</v>
      </c>
      <c r="N109" s="18" t="s">
        <v>56</v>
      </c>
      <c r="O109" s="18" t="s">
        <v>57</v>
      </c>
      <c r="P109" s="18" t="s">
        <v>20</v>
      </c>
    </row>
    <row r="110" spans="1:16" x14ac:dyDescent="0.25">
      <c r="A110" s="26" t="str">
        <f t="shared" si="2"/>
        <v>Landfill Gas.LFG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2022</v>
      </c>
      <c r="E110" s="21">
        <v>10</v>
      </c>
      <c r="F110" s="21">
        <v>5773</v>
      </c>
      <c r="G110" s="18" t="s">
        <v>852</v>
      </c>
      <c r="H110" s="18" t="s">
        <v>11</v>
      </c>
      <c r="I110" s="18" t="s">
        <v>851</v>
      </c>
      <c r="J110" s="18" t="s">
        <v>88</v>
      </c>
      <c r="K110" s="21">
        <v>1971</v>
      </c>
      <c r="L110" s="20" t="s">
        <v>32</v>
      </c>
      <c r="M110" s="19">
        <v>0.8</v>
      </c>
      <c r="N110" s="18" t="s">
        <v>56</v>
      </c>
      <c r="O110" s="18" t="s">
        <v>57</v>
      </c>
      <c r="P110" s="18" t="s">
        <v>20</v>
      </c>
    </row>
    <row r="111" spans="1:16" x14ac:dyDescent="0.25">
      <c r="A111" s="26" t="str">
        <f t="shared" si="2"/>
        <v>Petroleum Liquids.DFO</v>
      </c>
      <c r="B111" s="26" t="str">
        <f>INDEX(Crosswalk!$B$2:$B$47,MATCH(A111,Crosswalk!$A$2:$A$47,0))</f>
        <v>petroleum</v>
      </c>
      <c r="C111" s="26" t="str">
        <f>IF(AND(Crosswalk!$F$2=FALSE,H111="Industrial"),"FALSE",IF(AND(Crosswalk!$F$2=FALSE,H111="Commercial"),"FALSE","TRUE"))</f>
        <v>TRUE</v>
      </c>
      <c r="D111" s="21">
        <v>2022</v>
      </c>
      <c r="E111" s="21">
        <v>10</v>
      </c>
      <c r="F111" s="21">
        <v>12653</v>
      </c>
      <c r="G111" s="18" t="s">
        <v>309</v>
      </c>
      <c r="H111" s="18" t="s">
        <v>974</v>
      </c>
      <c r="I111" s="18" t="s">
        <v>870</v>
      </c>
      <c r="J111" s="18" t="s">
        <v>83</v>
      </c>
      <c r="K111" s="21">
        <v>1572</v>
      </c>
      <c r="L111" s="20" t="s">
        <v>59</v>
      </c>
      <c r="M111" s="19">
        <v>18</v>
      </c>
      <c r="N111" s="18" t="s">
        <v>13</v>
      </c>
      <c r="O111" s="18" t="s">
        <v>26</v>
      </c>
      <c r="P111" s="18" t="s">
        <v>61</v>
      </c>
    </row>
    <row r="112" spans="1:16" x14ac:dyDescent="0.25">
      <c r="A112" s="26" t="str">
        <f t="shared" si="2"/>
        <v>Conventional Hydroelectric.WAT</v>
      </c>
      <c r="B112" s="26" t="str">
        <f>INDEX(Crosswalk!$B$2:$B$47,MATCH(A112,Crosswalk!$A$2:$A$47,0))</f>
        <v>hydro</v>
      </c>
      <c r="C112" s="26" t="str">
        <f>IF(AND(Crosswalk!$F$2=FALSE,H112="Industrial"),"FALSE",IF(AND(Crosswalk!$F$2=FALSE,H112="Commercial"),"FALSE","TRUE"))</f>
        <v>TRUE</v>
      </c>
      <c r="D112" s="21">
        <v>2022</v>
      </c>
      <c r="E112" s="21">
        <v>10</v>
      </c>
      <c r="F112" s="21">
        <v>27075</v>
      </c>
      <c r="G112" s="18" t="s">
        <v>559</v>
      </c>
      <c r="H112" s="18" t="s">
        <v>974</v>
      </c>
      <c r="I112" s="18" t="s">
        <v>587</v>
      </c>
      <c r="J112" s="18" t="s">
        <v>35</v>
      </c>
      <c r="K112" s="21">
        <v>56615</v>
      </c>
      <c r="L112" s="20" t="s">
        <v>586</v>
      </c>
      <c r="M112" s="19">
        <v>3.6</v>
      </c>
      <c r="N112" s="18" t="s">
        <v>42</v>
      </c>
      <c r="O112" s="18" t="s">
        <v>43</v>
      </c>
      <c r="P112" s="18" t="s">
        <v>44</v>
      </c>
    </row>
    <row r="113" spans="1:16" x14ac:dyDescent="0.25">
      <c r="A113" s="26" t="str">
        <f t="shared" si="2"/>
        <v>Petroleum Liquids.DFO</v>
      </c>
      <c r="B113" s="26" t="str">
        <f>INDEX(Crosswalk!$B$2:$B$47,MATCH(A113,Crosswalk!$A$2:$A$47,0))</f>
        <v>petroleum</v>
      </c>
      <c r="C113" s="26" t="str">
        <f>IF(AND(Crosswalk!$F$2=FALSE,H113="Industrial"),"FALSE",IF(AND(Crosswalk!$F$2=FALSE,H113="Commercial"),"FALSE","TRUE"))</f>
        <v>TRUE</v>
      </c>
      <c r="D113" s="21">
        <v>2022</v>
      </c>
      <c r="E113" s="21">
        <v>11</v>
      </c>
      <c r="F113" s="21">
        <v>221</v>
      </c>
      <c r="G113" s="18" t="s">
        <v>518</v>
      </c>
      <c r="H113" s="18" t="s">
        <v>11</v>
      </c>
      <c r="I113" s="18" t="s">
        <v>730</v>
      </c>
      <c r="J113" s="18" t="s">
        <v>64</v>
      </c>
      <c r="K113" s="21">
        <v>6338</v>
      </c>
      <c r="L113" s="20" t="s">
        <v>490</v>
      </c>
      <c r="M113" s="19">
        <v>0.5</v>
      </c>
      <c r="N113" s="18" t="s">
        <v>13</v>
      </c>
      <c r="O113" s="18" t="s">
        <v>26</v>
      </c>
      <c r="P113" s="18" t="s">
        <v>20</v>
      </c>
    </row>
    <row r="114" spans="1:16" x14ac:dyDescent="0.25">
      <c r="A114" s="26" t="str">
        <f t="shared" si="2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2022</v>
      </c>
      <c r="E114" s="21">
        <v>11</v>
      </c>
      <c r="F114" s="21">
        <v>221</v>
      </c>
      <c r="G114" s="18" t="s">
        <v>518</v>
      </c>
      <c r="H114" s="18" t="s">
        <v>11</v>
      </c>
      <c r="I114" s="18" t="s">
        <v>730</v>
      </c>
      <c r="J114" s="18" t="s">
        <v>64</v>
      </c>
      <c r="K114" s="21">
        <v>6338</v>
      </c>
      <c r="L114" s="20" t="s">
        <v>25</v>
      </c>
      <c r="M114" s="19">
        <v>0.6</v>
      </c>
      <c r="N114" s="18" t="s">
        <v>13</v>
      </c>
      <c r="O114" s="18" t="s">
        <v>26</v>
      </c>
      <c r="P114" s="18" t="s">
        <v>20</v>
      </c>
    </row>
    <row r="115" spans="1:16" x14ac:dyDescent="0.25">
      <c r="A115" s="26" t="str">
        <f t="shared" si="2"/>
        <v>Petroleum Liquids.DFO</v>
      </c>
      <c r="B115" s="26" t="str">
        <f>INDEX(Crosswalk!$B$2:$B$47,MATCH(A115,Crosswalk!$A$2:$A$47,0))</f>
        <v>petroleum</v>
      </c>
      <c r="C115" s="26" t="str">
        <f>IF(AND(Crosswalk!$F$2=FALSE,H115="Industrial"),"FALSE",IF(AND(Crosswalk!$F$2=FALSE,H115="Commercial"),"FALSE","TRUE"))</f>
        <v>TRUE</v>
      </c>
      <c r="D115" s="21">
        <v>2022</v>
      </c>
      <c r="E115" s="21">
        <v>11</v>
      </c>
      <c r="F115" s="21">
        <v>221</v>
      </c>
      <c r="G115" s="18" t="s">
        <v>518</v>
      </c>
      <c r="H115" s="18" t="s">
        <v>11</v>
      </c>
      <c r="I115" s="18" t="s">
        <v>730</v>
      </c>
      <c r="J115" s="18" t="s">
        <v>64</v>
      </c>
      <c r="K115" s="21">
        <v>6338</v>
      </c>
      <c r="L115" s="20" t="s">
        <v>21</v>
      </c>
      <c r="M115" s="19">
        <v>0.9</v>
      </c>
      <c r="N115" s="18" t="s">
        <v>13</v>
      </c>
      <c r="O115" s="18" t="s">
        <v>26</v>
      </c>
      <c r="P115" s="18" t="s">
        <v>20</v>
      </c>
    </row>
    <row r="116" spans="1:16" x14ac:dyDescent="0.25">
      <c r="A116" s="26" t="str">
        <f t="shared" si="2"/>
        <v>Petroleum Liquids.KER</v>
      </c>
      <c r="B116" s="26" t="str">
        <f>INDEX(Crosswalk!$B$2:$B$47,MATCH(A116,Crosswalk!$A$2:$A$47,0))</f>
        <v>petroleum</v>
      </c>
      <c r="C116" s="26" t="str">
        <f>IF(AND(Crosswalk!$F$2=FALSE,H116="Industrial"),"FALSE",IF(AND(Crosswalk!$F$2=FALSE,H116="Commercial"),"FALSE","TRUE"))</f>
        <v>TRUE</v>
      </c>
      <c r="D116" s="21">
        <v>2022</v>
      </c>
      <c r="E116" s="21">
        <v>11</v>
      </c>
      <c r="F116" s="21">
        <v>4226</v>
      </c>
      <c r="G116" s="18" t="s">
        <v>466</v>
      </c>
      <c r="H116" s="18" t="s">
        <v>11</v>
      </c>
      <c r="I116" s="18" t="s">
        <v>837</v>
      </c>
      <c r="J116" s="18" t="s">
        <v>45</v>
      </c>
      <c r="K116" s="21">
        <v>2496</v>
      </c>
      <c r="L116" s="20" t="s">
        <v>98</v>
      </c>
      <c r="M116" s="19">
        <v>13.5</v>
      </c>
      <c r="N116" s="18" t="s">
        <v>13</v>
      </c>
      <c r="O116" s="18" t="s">
        <v>145</v>
      </c>
      <c r="P116" s="18" t="s">
        <v>61</v>
      </c>
    </row>
    <row r="117" spans="1:16" x14ac:dyDescent="0.25">
      <c r="A117" s="26" t="str">
        <f t="shared" si="2"/>
        <v>Petroleum Liquids.KER</v>
      </c>
      <c r="B117" s="26" t="str">
        <f>INDEX(Crosswalk!$B$2:$B$47,MATCH(A117,Crosswalk!$A$2:$A$47,0))</f>
        <v>petroleum</v>
      </c>
      <c r="C117" s="26" t="str">
        <f>IF(AND(Crosswalk!$F$2=FALSE,H117="Industrial"),"FALSE",IF(AND(Crosswalk!$F$2=FALSE,H117="Commercial"),"FALSE","TRUE"))</f>
        <v>TRUE</v>
      </c>
      <c r="D117" s="21">
        <v>2022</v>
      </c>
      <c r="E117" s="21">
        <v>11</v>
      </c>
      <c r="F117" s="21">
        <v>4226</v>
      </c>
      <c r="G117" s="18" t="s">
        <v>466</v>
      </c>
      <c r="H117" s="18" t="s">
        <v>11</v>
      </c>
      <c r="I117" s="18" t="s">
        <v>837</v>
      </c>
      <c r="J117" s="18" t="s">
        <v>45</v>
      </c>
      <c r="K117" s="21">
        <v>2496</v>
      </c>
      <c r="L117" s="20" t="s">
        <v>100</v>
      </c>
      <c r="M117" s="19">
        <v>14.1</v>
      </c>
      <c r="N117" s="18" t="s">
        <v>13</v>
      </c>
      <c r="O117" s="18" t="s">
        <v>145</v>
      </c>
      <c r="P117" s="18" t="s">
        <v>61</v>
      </c>
    </row>
    <row r="118" spans="1:16" ht="51.95" customHeight="1" x14ac:dyDescent="0.25">
      <c r="A118" s="26" t="str">
        <f t="shared" si="2"/>
        <v>.</v>
      </c>
      <c r="D118" s="48" t="s">
        <v>972</v>
      </c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</row>
  </sheetData>
  <mergeCells count="2">
    <mergeCell ref="D1:P1"/>
    <mergeCell ref="D118:P118"/>
  </mergeCells>
  <pageMargins left="0.75" right="0.75" top="1" bottom="1" header="0.5" footer="0.5"/>
  <pageSetup scale="49" fitToHeight="100" orientation="landscape" horizontalDpi="300" verticalDpi="300" r:id="rId1"/>
  <headerFooter>
    <oddHeader>&amp;R1/25/2023  10:09:56 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560C-5C68-4DDD-8213-021958321A0B}">
  <sheetPr>
    <pageSetUpPr fitToPage="1"/>
  </sheetPr>
  <dimension ref="A1:P556"/>
  <sheetViews>
    <sheetView zoomScale="85" workbookViewId="0">
      <pane ySplit="2" topLeftCell="A3" activePane="bottomLeft" state="frozen"/>
      <selection pane="bottomLeft" activeCell="D3" sqref="D3:P55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7" t="s">
        <v>1031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 t="shared" ref="A3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8">
        <v>2023</v>
      </c>
      <c r="E3" s="28">
        <v>2</v>
      </c>
      <c r="F3" s="28">
        <v>55858</v>
      </c>
      <c r="G3" s="29" t="s">
        <v>501</v>
      </c>
      <c r="H3" s="29" t="s">
        <v>974</v>
      </c>
      <c r="I3" s="29" t="s">
        <v>1034</v>
      </c>
      <c r="J3" s="29" t="s">
        <v>58</v>
      </c>
      <c r="K3" s="28">
        <v>56869</v>
      </c>
      <c r="L3" s="30" t="s">
        <v>24</v>
      </c>
      <c r="M3" s="31">
        <v>1.4</v>
      </c>
      <c r="N3" s="29" t="s">
        <v>56</v>
      </c>
      <c r="O3" s="29" t="s">
        <v>57</v>
      </c>
      <c r="P3" s="29" t="s">
        <v>20</v>
      </c>
    </row>
    <row r="4" spans="1:16" x14ac:dyDescent="0.25">
      <c r="A4" s="26" t="str">
        <f t="shared" ref="A4:A67" si="1">CONCATENATE(N4,".",O4)</f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8">
        <v>2023</v>
      </c>
      <c r="E4" s="28">
        <v>2</v>
      </c>
      <c r="F4" s="28">
        <v>55858</v>
      </c>
      <c r="G4" s="29" t="s">
        <v>501</v>
      </c>
      <c r="H4" s="29" t="s">
        <v>974</v>
      </c>
      <c r="I4" s="29" t="s">
        <v>1034</v>
      </c>
      <c r="J4" s="29" t="s">
        <v>58</v>
      </c>
      <c r="K4" s="28">
        <v>56869</v>
      </c>
      <c r="L4" s="30" t="s">
        <v>51</v>
      </c>
      <c r="M4" s="31">
        <v>1.6</v>
      </c>
      <c r="N4" s="29" t="s">
        <v>56</v>
      </c>
      <c r="O4" s="29" t="s">
        <v>57</v>
      </c>
      <c r="P4" s="29" t="s">
        <v>20</v>
      </c>
    </row>
    <row r="5" spans="1:16" x14ac:dyDescent="0.25">
      <c r="A5" s="26" t="str">
        <f t="shared" si="1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8">
        <v>2023</v>
      </c>
      <c r="E5" s="28">
        <v>2</v>
      </c>
      <c r="F5" s="28">
        <v>55858</v>
      </c>
      <c r="G5" s="29" t="s">
        <v>501</v>
      </c>
      <c r="H5" s="29" t="s">
        <v>974</v>
      </c>
      <c r="I5" s="29" t="s">
        <v>1034</v>
      </c>
      <c r="J5" s="29" t="s">
        <v>58</v>
      </c>
      <c r="K5" s="28">
        <v>56869</v>
      </c>
      <c r="L5" s="30" t="s">
        <v>472</v>
      </c>
      <c r="M5" s="31">
        <v>1.6</v>
      </c>
      <c r="N5" s="29" t="s">
        <v>56</v>
      </c>
      <c r="O5" s="29" t="s">
        <v>57</v>
      </c>
      <c r="P5" s="29" t="s">
        <v>20</v>
      </c>
    </row>
    <row r="6" spans="1:16" x14ac:dyDescent="0.25">
      <c r="A6" s="26" t="str">
        <f t="shared" si="1"/>
        <v>Landfill Gas.LFG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TRUE</v>
      </c>
      <c r="D6" s="28">
        <v>2023</v>
      </c>
      <c r="E6" s="28">
        <v>2</v>
      </c>
      <c r="F6" s="28">
        <v>55858</v>
      </c>
      <c r="G6" s="29" t="s">
        <v>501</v>
      </c>
      <c r="H6" s="29" t="s">
        <v>974</v>
      </c>
      <c r="I6" s="29" t="s">
        <v>1034</v>
      </c>
      <c r="J6" s="29" t="s">
        <v>58</v>
      </c>
      <c r="K6" s="28">
        <v>56869</v>
      </c>
      <c r="L6" s="30" t="s">
        <v>473</v>
      </c>
      <c r="M6" s="31">
        <v>1.6</v>
      </c>
      <c r="N6" s="29" t="s">
        <v>56</v>
      </c>
      <c r="O6" s="29" t="s">
        <v>57</v>
      </c>
      <c r="P6" s="29" t="s">
        <v>20</v>
      </c>
    </row>
    <row r="7" spans="1:16" x14ac:dyDescent="0.25">
      <c r="A7" s="26" t="str">
        <f t="shared" si="1"/>
        <v>Landfill Gas.LFG</v>
      </c>
      <c r="B7" s="26" t="str">
        <f>INDEX(Crosswalk!$B$2:$B$47,MATCH(A7,Crosswalk!$A$2:$A$47,0))</f>
        <v>natural gas peaker</v>
      </c>
      <c r="C7" s="26" t="str">
        <f>IF(AND(Crosswalk!$F$2=FALSE,H7="Industrial"),"FALSE",IF(AND(Crosswalk!$F$2=FALSE,H7="Commercial"),"FALSE","TRUE"))</f>
        <v>TRUE</v>
      </c>
      <c r="D7" s="28">
        <v>2023</v>
      </c>
      <c r="E7" s="28">
        <v>2</v>
      </c>
      <c r="F7" s="28">
        <v>55858</v>
      </c>
      <c r="G7" s="29" t="s">
        <v>501</v>
      </c>
      <c r="H7" s="29" t="s">
        <v>974</v>
      </c>
      <c r="I7" s="29" t="s">
        <v>1034</v>
      </c>
      <c r="J7" s="29" t="s">
        <v>58</v>
      </c>
      <c r="K7" s="28">
        <v>56869</v>
      </c>
      <c r="L7" s="30" t="s">
        <v>429</v>
      </c>
      <c r="M7" s="31">
        <v>1.6</v>
      </c>
      <c r="N7" s="29" t="s">
        <v>56</v>
      </c>
      <c r="O7" s="29" t="s">
        <v>57</v>
      </c>
      <c r="P7" s="29" t="s">
        <v>20</v>
      </c>
    </row>
    <row r="8" spans="1:16" x14ac:dyDescent="0.25">
      <c r="A8" s="26" t="str">
        <f t="shared" si="1"/>
        <v>Landfill Gas.LFG</v>
      </c>
      <c r="B8" s="26" t="str">
        <f>INDEX(Crosswalk!$B$2:$B$47,MATCH(A8,Crosswalk!$A$2:$A$47,0))</f>
        <v>natural gas peaker</v>
      </c>
      <c r="C8" s="26" t="str">
        <f>IF(AND(Crosswalk!$F$2=FALSE,H8="Industrial"),"FALSE",IF(AND(Crosswalk!$F$2=FALSE,H8="Commercial"),"FALSE","TRUE"))</f>
        <v>TRUE</v>
      </c>
      <c r="D8" s="28">
        <v>2023</v>
      </c>
      <c r="E8" s="28">
        <v>2</v>
      </c>
      <c r="F8" s="28">
        <v>55858</v>
      </c>
      <c r="G8" s="29" t="s">
        <v>501</v>
      </c>
      <c r="H8" s="29" t="s">
        <v>974</v>
      </c>
      <c r="I8" s="29" t="s">
        <v>1034</v>
      </c>
      <c r="J8" s="29" t="s">
        <v>58</v>
      </c>
      <c r="K8" s="28">
        <v>56869</v>
      </c>
      <c r="L8" s="30" t="s">
        <v>392</v>
      </c>
      <c r="M8" s="31">
        <v>1.6</v>
      </c>
      <c r="N8" s="29" t="s">
        <v>56</v>
      </c>
      <c r="O8" s="29" t="s">
        <v>57</v>
      </c>
      <c r="P8" s="29" t="s">
        <v>20</v>
      </c>
    </row>
    <row r="9" spans="1:16" x14ac:dyDescent="0.25">
      <c r="A9" s="26" t="str">
        <f t="shared" si="1"/>
        <v>Landfill Gas.LFG</v>
      </c>
      <c r="B9" s="26" t="str">
        <f>INDEX(Crosswalk!$B$2:$B$47,MATCH(A9,Crosswalk!$A$2:$A$47,0))</f>
        <v>natural gas peaker</v>
      </c>
      <c r="C9" s="26" t="str">
        <f>IF(AND(Crosswalk!$F$2=FALSE,H9="Industrial"),"FALSE",IF(AND(Crosswalk!$F$2=FALSE,H9="Commercial"),"FALSE","TRUE"))</f>
        <v>TRUE</v>
      </c>
      <c r="D9" s="28">
        <v>2023</v>
      </c>
      <c r="E9" s="28">
        <v>2</v>
      </c>
      <c r="F9" s="28">
        <v>55858</v>
      </c>
      <c r="G9" s="29" t="s">
        <v>501</v>
      </c>
      <c r="H9" s="29" t="s">
        <v>974</v>
      </c>
      <c r="I9" s="29" t="s">
        <v>1034</v>
      </c>
      <c r="J9" s="29" t="s">
        <v>58</v>
      </c>
      <c r="K9" s="28">
        <v>56869</v>
      </c>
      <c r="L9" s="30" t="s">
        <v>393</v>
      </c>
      <c r="M9" s="31">
        <v>1.6</v>
      </c>
      <c r="N9" s="29" t="s">
        <v>56</v>
      </c>
      <c r="O9" s="29" t="s">
        <v>57</v>
      </c>
      <c r="P9" s="29" t="s">
        <v>20</v>
      </c>
    </row>
    <row r="10" spans="1:16" x14ac:dyDescent="0.25">
      <c r="A10" s="26" t="str">
        <f t="shared" si="1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8">
        <v>2023</v>
      </c>
      <c r="E10" s="28">
        <v>2</v>
      </c>
      <c r="F10" s="28">
        <v>55858</v>
      </c>
      <c r="G10" s="29" t="s">
        <v>501</v>
      </c>
      <c r="H10" s="29" t="s">
        <v>974</v>
      </c>
      <c r="I10" s="29" t="s">
        <v>1034</v>
      </c>
      <c r="J10" s="29" t="s">
        <v>58</v>
      </c>
      <c r="K10" s="28">
        <v>56869</v>
      </c>
      <c r="L10" s="30" t="s">
        <v>428</v>
      </c>
      <c r="M10" s="31">
        <v>1.6</v>
      </c>
      <c r="N10" s="29" t="s">
        <v>56</v>
      </c>
      <c r="O10" s="29" t="s">
        <v>57</v>
      </c>
      <c r="P10" s="29" t="s">
        <v>20</v>
      </c>
    </row>
    <row r="11" spans="1:16" x14ac:dyDescent="0.25">
      <c r="A11" s="26" t="str">
        <f t="shared" si="1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8">
        <v>2023</v>
      </c>
      <c r="E11" s="28">
        <v>2</v>
      </c>
      <c r="F11" s="28">
        <v>55858</v>
      </c>
      <c r="G11" s="29" t="s">
        <v>501</v>
      </c>
      <c r="H11" s="29" t="s">
        <v>974</v>
      </c>
      <c r="I11" s="29" t="s">
        <v>1034</v>
      </c>
      <c r="J11" s="29" t="s">
        <v>58</v>
      </c>
      <c r="K11" s="28">
        <v>56869</v>
      </c>
      <c r="L11" s="30" t="s">
        <v>494</v>
      </c>
      <c r="M11" s="31">
        <v>1.6</v>
      </c>
      <c r="N11" s="29" t="s">
        <v>56</v>
      </c>
      <c r="O11" s="29" t="s">
        <v>57</v>
      </c>
      <c r="P11" s="29" t="s">
        <v>20</v>
      </c>
    </row>
    <row r="12" spans="1:16" x14ac:dyDescent="0.25">
      <c r="A12" s="26" t="str">
        <f t="shared" si="1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8">
        <v>2023</v>
      </c>
      <c r="E12" s="28">
        <v>2</v>
      </c>
      <c r="F12" s="28">
        <v>55858</v>
      </c>
      <c r="G12" s="29" t="s">
        <v>501</v>
      </c>
      <c r="H12" s="29" t="s">
        <v>974</v>
      </c>
      <c r="I12" s="29" t="s">
        <v>1034</v>
      </c>
      <c r="J12" s="29" t="s">
        <v>58</v>
      </c>
      <c r="K12" s="28">
        <v>56869</v>
      </c>
      <c r="L12" s="30" t="s">
        <v>463</v>
      </c>
      <c r="M12" s="31">
        <v>1.6</v>
      </c>
      <c r="N12" s="29" t="s">
        <v>56</v>
      </c>
      <c r="O12" s="29" t="s">
        <v>57</v>
      </c>
      <c r="P12" s="29" t="s">
        <v>20</v>
      </c>
    </row>
    <row r="13" spans="1:16" x14ac:dyDescent="0.25">
      <c r="A13" s="26" t="str">
        <f t="shared" si="1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8">
        <v>2023</v>
      </c>
      <c r="E13" s="28">
        <v>2</v>
      </c>
      <c r="F13" s="28">
        <v>55858</v>
      </c>
      <c r="G13" s="29" t="s">
        <v>501</v>
      </c>
      <c r="H13" s="29" t="s">
        <v>974</v>
      </c>
      <c r="I13" s="29" t="s">
        <v>1034</v>
      </c>
      <c r="J13" s="29" t="s">
        <v>58</v>
      </c>
      <c r="K13" s="28">
        <v>56869</v>
      </c>
      <c r="L13" s="30" t="s">
        <v>25</v>
      </c>
      <c r="M13" s="31">
        <v>1.4</v>
      </c>
      <c r="N13" s="29" t="s">
        <v>56</v>
      </c>
      <c r="O13" s="29" t="s">
        <v>57</v>
      </c>
      <c r="P13" s="29" t="s">
        <v>20</v>
      </c>
    </row>
    <row r="14" spans="1:16" x14ac:dyDescent="0.25">
      <c r="A14" s="26" t="str">
        <f t="shared" si="1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8">
        <v>2023</v>
      </c>
      <c r="E14" s="28">
        <v>2</v>
      </c>
      <c r="F14" s="28">
        <v>55858</v>
      </c>
      <c r="G14" s="29" t="s">
        <v>501</v>
      </c>
      <c r="H14" s="29" t="s">
        <v>974</v>
      </c>
      <c r="I14" s="29" t="s">
        <v>1034</v>
      </c>
      <c r="J14" s="29" t="s">
        <v>58</v>
      </c>
      <c r="K14" s="28">
        <v>56869</v>
      </c>
      <c r="L14" s="30" t="s">
        <v>21</v>
      </c>
      <c r="M14" s="31">
        <v>1.4</v>
      </c>
      <c r="N14" s="29" t="s">
        <v>56</v>
      </c>
      <c r="O14" s="29" t="s">
        <v>57</v>
      </c>
      <c r="P14" s="29" t="s">
        <v>20</v>
      </c>
    </row>
    <row r="15" spans="1:16" x14ac:dyDescent="0.25">
      <c r="A15" s="26" t="str">
        <f t="shared" si="1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TRUE</v>
      </c>
      <c r="D15" s="28">
        <v>2023</v>
      </c>
      <c r="E15" s="28">
        <v>2</v>
      </c>
      <c r="F15" s="28">
        <v>55858</v>
      </c>
      <c r="G15" s="29" t="s">
        <v>501</v>
      </c>
      <c r="H15" s="29" t="s">
        <v>974</v>
      </c>
      <c r="I15" s="29" t="s">
        <v>1034</v>
      </c>
      <c r="J15" s="29" t="s">
        <v>58</v>
      </c>
      <c r="K15" s="28">
        <v>56869</v>
      </c>
      <c r="L15" s="30" t="s">
        <v>46</v>
      </c>
      <c r="M15" s="31">
        <v>1.4</v>
      </c>
      <c r="N15" s="29" t="s">
        <v>56</v>
      </c>
      <c r="O15" s="29" t="s">
        <v>57</v>
      </c>
      <c r="P15" s="29" t="s">
        <v>20</v>
      </c>
    </row>
    <row r="16" spans="1:16" x14ac:dyDescent="0.25">
      <c r="A16" s="26" t="str">
        <f t="shared" si="1"/>
        <v>Landfill Gas.LFG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TRUE</v>
      </c>
      <c r="D16" s="28">
        <v>2023</v>
      </c>
      <c r="E16" s="28">
        <v>2</v>
      </c>
      <c r="F16" s="28">
        <v>55858</v>
      </c>
      <c r="G16" s="29" t="s">
        <v>501</v>
      </c>
      <c r="H16" s="29" t="s">
        <v>974</v>
      </c>
      <c r="I16" s="29" t="s">
        <v>1034</v>
      </c>
      <c r="J16" s="29" t="s">
        <v>58</v>
      </c>
      <c r="K16" s="28">
        <v>56869</v>
      </c>
      <c r="L16" s="30" t="s">
        <v>47</v>
      </c>
      <c r="M16" s="31">
        <v>1.4</v>
      </c>
      <c r="N16" s="29" t="s">
        <v>56</v>
      </c>
      <c r="O16" s="29" t="s">
        <v>57</v>
      </c>
      <c r="P16" s="29" t="s">
        <v>20</v>
      </c>
    </row>
    <row r="17" spans="1:16" x14ac:dyDescent="0.25">
      <c r="A17" s="26" t="str">
        <f t="shared" si="1"/>
        <v>Landfill Gas.LFG</v>
      </c>
      <c r="B17" s="26" t="str">
        <f>INDEX(Crosswalk!$B$2:$B$47,MATCH(A17,Crosswalk!$A$2:$A$47,0))</f>
        <v>natural gas peaker</v>
      </c>
      <c r="C17" s="26" t="str">
        <f>IF(AND(Crosswalk!$F$2=FALSE,H17="Industrial"),"FALSE",IF(AND(Crosswalk!$F$2=FALSE,H17="Commercial"),"FALSE","TRUE"))</f>
        <v>TRUE</v>
      </c>
      <c r="D17" s="28">
        <v>2023</v>
      </c>
      <c r="E17" s="28">
        <v>2</v>
      </c>
      <c r="F17" s="28">
        <v>55858</v>
      </c>
      <c r="G17" s="29" t="s">
        <v>501</v>
      </c>
      <c r="H17" s="29" t="s">
        <v>974</v>
      </c>
      <c r="I17" s="29" t="s">
        <v>1034</v>
      </c>
      <c r="J17" s="29" t="s">
        <v>58</v>
      </c>
      <c r="K17" s="28">
        <v>56869</v>
      </c>
      <c r="L17" s="30" t="s">
        <v>31</v>
      </c>
      <c r="M17" s="31">
        <v>1.4</v>
      </c>
      <c r="N17" s="29" t="s">
        <v>56</v>
      </c>
      <c r="O17" s="29" t="s">
        <v>57</v>
      </c>
      <c r="P17" s="29" t="s">
        <v>20</v>
      </c>
    </row>
    <row r="18" spans="1:16" x14ac:dyDescent="0.25">
      <c r="A18" s="26" t="str">
        <f t="shared" si="1"/>
        <v>Landfill Gas.LFG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TRUE</v>
      </c>
      <c r="D18" s="28">
        <v>2023</v>
      </c>
      <c r="E18" s="28">
        <v>2</v>
      </c>
      <c r="F18" s="28">
        <v>55858</v>
      </c>
      <c r="G18" s="29" t="s">
        <v>501</v>
      </c>
      <c r="H18" s="29" t="s">
        <v>974</v>
      </c>
      <c r="I18" s="29" t="s">
        <v>1034</v>
      </c>
      <c r="J18" s="29" t="s">
        <v>58</v>
      </c>
      <c r="K18" s="28">
        <v>56869</v>
      </c>
      <c r="L18" s="30" t="s">
        <v>49</v>
      </c>
      <c r="M18" s="31">
        <v>1.4</v>
      </c>
      <c r="N18" s="29" t="s">
        <v>56</v>
      </c>
      <c r="O18" s="29" t="s">
        <v>57</v>
      </c>
      <c r="P18" s="29" t="s">
        <v>20</v>
      </c>
    </row>
    <row r="19" spans="1:16" x14ac:dyDescent="0.25">
      <c r="A19" s="26" t="str">
        <f t="shared" si="1"/>
        <v>Landfill Gas.LFG</v>
      </c>
      <c r="B19" s="26" t="str">
        <f>INDEX(Crosswalk!$B$2:$B$47,MATCH(A19,Crosswalk!$A$2:$A$47,0))</f>
        <v>natural gas peaker</v>
      </c>
      <c r="C19" s="26" t="str">
        <f>IF(AND(Crosswalk!$F$2=FALSE,H19="Industrial"),"FALSE",IF(AND(Crosswalk!$F$2=FALSE,H19="Commercial"),"FALSE","TRUE"))</f>
        <v>TRUE</v>
      </c>
      <c r="D19" s="28">
        <v>2023</v>
      </c>
      <c r="E19" s="28">
        <v>2</v>
      </c>
      <c r="F19" s="28">
        <v>55858</v>
      </c>
      <c r="G19" s="29" t="s">
        <v>501</v>
      </c>
      <c r="H19" s="29" t="s">
        <v>974</v>
      </c>
      <c r="I19" s="29" t="s">
        <v>1034</v>
      </c>
      <c r="J19" s="29" t="s">
        <v>58</v>
      </c>
      <c r="K19" s="28">
        <v>56869</v>
      </c>
      <c r="L19" s="30" t="s">
        <v>32</v>
      </c>
      <c r="M19" s="31">
        <v>1.4</v>
      </c>
      <c r="N19" s="29" t="s">
        <v>56</v>
      </c>
      <c r="O19" s="29" t="s">
        <v>57</v>
      </c>
      <c r="P19" s="29" t="s">
        <v>20</v>
      </c>
    </row>
    <row r="20" spans="1:16" x14ac:dyDescent="0.25">
      <c r="A20" s="26" t="str">
        <f t="shared" si="1"/>
        <v>Landfill Gas.LFG</v>
      </c>
      <c r="B20" s="26" t="str">
        <f>INDEX(Crosswalk!$B$2:$B$47,MATCH(A20,Crosswalk!$A$2:$A$47,0))</f>
        <v>natural gas peaker</v>
      </c>
      <c r="C20" s="26" t="str">
        <f>IF(AND(Crosswalk!$F$2=FALSE,H20="Industrial"),"FALSE",IF(AND(Crosswalk!$F$2=FALSE,H20="Commercial"),"FALSE","TRUE"))</f>
        <v>TRUE</v>
      </c>
      <c r="D20" s="28">
        <v>2023</v>
      </c>
      <c r="E20" s="28">
        <v>2</v>
      </c>
      <c r="F20" s="28">
        <v>55858</v>
      </c>
      <c r="G20" s="29" t="s">
        <v>501</v>
      </c>
      <c r="H20" s="29" t="s">
        <v>974</v>
      </c>
      <c r="I20" s="29" t="s">
        <v>1034</v>
      </c>
      <c r="J20" s="29" t="s">
        <v>58</v>
      </c>
      <c r="K20" s="28">
        <v>56869</v>
      </c>
      <c r="L20" s="30" t="s">
        <v>52</v>
      </c>
      <c r="M20" s="31">
        <v>1.6</v>
      </c>
      <c r="N20" s="29" t="s">
        <v>56</v>
      </c>
      <c r="O20" s="29" t="s">
        <v>57</v>
      </c>
      <c r="P20" s="29" t="s">
        <v>20</v>
      </c>
    </row>
    <row r="21" spans="1:16" x14ac:dyDescent="0.25">
      <c r="A21" s="26" t="str">
        <f t="shared" si="1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FALSE</v>
      </c>
      <c r="D21" s="28">
        <v>2023</v>
      </c>
      <c r="E21" s="28">
        <v>2</v>
      </c>
      <c r="F21" s="28">
        <v>61013</v>
      </c>
      <c r="G21" s="29" t="s">
        <v>499</v>
      </c>
      <c r="H21" s="29" t="s">
        <v>981</v>
      </c>
      <c r="I21" s="29" t="s">
        <v>499</v>
      </c>
      <c r="J21" s="29" t="s">
        <v>45</v>
      </c>
      <c r="K21" s="28">
        <v>61378</v>
      </c>
      <c r="L21" s="30" t="s">
        <v>46</v>
      </c>
      <c r="M21" s="31">
        <v>0.8</v>
      </c>
      <c r="N21" s="29" t="s">
        <v>13</v>
      </c>
      <c r="O21" s="29" t="s">
        <v>26</v>
      </c>
      <c r="P21" s="29" t="s">
        <v>20</v>
      </c>
    </row>
    <row r="22" spans="1:16" x14ac:dyDescent="0.25">
      <c r="A22" s="26" t="str">
        <f t="shared" si="1"/>
        <v>Petroleum Liquids.DFO</v>
      </c>
      <c r="B22" s="26" t="str">
        <f>INDEX(Crosswalk!$B$2:$B$47,MATCH(A22,Crosswalk!$A$2:$A$47,0))</f>
        <v>petroleum</v>
      </c>
      <c r="C22" s="26" t="str">
        <f>IF(AND(Crosswalk!$F$2=FALSE,H22="Industrial"),"FALSE",IF(AND(Crosswalk!$F$2=FALSE,H22="Commercial"),"FALSE","TRUE"))</f>
        <v>FALSE</v>
      </c>
      <c r="D22" s="28">
        <v>2023</v>
      </c>
      <c r="E22" s="28">
        <v>2</v>
      </c>
      <c r="F22" s="28">
        <v>61013</v>
      </c>
      <c r="G22" s="29" t="s">
        <v>499</v>
      </c>
      <c r="H22" s="29" t="s">
        <v>981</v>
      </c>
      <c r="I22" s="29" t="s">
        <v>499</v>
      </c>
      <c r="J22" s="29" t="s">
        <v>45</v>
      </c>
      <c r="K22" s="28">
        <v>61378</v>
      </c>
      <c r="L22" s="30" t="s">
        <v>47</v>
      </c>
      <c r="M22" s="31">
        <v>0.8</v>
      </c>
      <c r="N22" s="29" t="s">
        <v>13</v>
      </c>
      <c r="O22" s="29" t="s">
        <v>26</v>
      </c>
      <c r="P22" s="29" t="s">
        <v>20</v>
      </c>
    </row>
    <row r="23" spans="1:16" x14ac:dyDescent="0.25">
      <c r="A23" s="26" t="str">
        <f t="shared" si="1"/>
        <v>Landfill Gas.LFG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TRUE</v>
      </c>
      <c r="D23" s="28">
        <v>2023</v>
      </c>
      <c r="E23" s="28">
        <v>2</v>
      </c>
      <c r="F23" s="28">
        <v>59828</v>
      </c>
      <c r="G23" s="29" t="s">
        <v>1035</v>
      </c>
      <c r="H23" s="29" t="s">
        <v>974</v>
      </c>
      <c r="I23" s="29" t="s">
        <v>1036</v>
      </c>
      <c r="J23" s="29" t="s">
        <v>58</v>
      </c>
      <c r="K23" s="28">
        <v>56863</v>
      </c>
      <c r="L23" s="30" t="s">
        <v>24</v>
      </c>
      <c r="M23" s="31">
        <v>1.4</v>
      </c>
      <c r="N23" s="29" t="s">
        <v>56</v>
      </c>
      <c r="O23" s="29" t="s">
        <v>57</v>
      </c>
      <c r="P23" s="29" t="s">
        <v>20</v>
      </c>
    </row>
    <row r="24" spans="1:16" x14ac:dyDescent="0.25">
      <c r="A24" s="26" t="str">
        <f t="shared" si="1"/>
        <v>Landfill Gas.LFG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8">
        <v>2023</v>
      </c>
      <c r="E24" s="28">
        <v>2</v>
      </c>
      <c r="F24" s="28">
        <v>59828</v>
      </c>
      <c r="G24" s="29" t="s">
        <v>1035</v>
      </c>
      <c r="H24" s="29" t="s">
        <v>974</v>
      </c>
      <c r="I24" s="29" t="s">
        <v>1036</v>
      </c>
      <c r="J24" s="29" t="s">
        <v>58</v>
      </c>
      <c r="K24" s="28">
        <v>56863</v>
      </c>
      <c r="L24" s="30" t="s">
        <v>25</v>
      </c>
      <c r="M24" s="31">
        <v>1.4</v>
      </c>
      <c r="N24" s="29" t="s">
        <v>56</v>
      </c>
      <c r="O24" s="29" t="s">
        <v>57</v>
      </c>
      <c r="P24" s="29" t="s">
        <v>20</v>
      </c>
    </row>
    <row r="25" spans="1:16" x14ac:dyDescent="0.25">
      <c r="A25" s="26" t="str">
        <f t="shared" si="1"/>
        <v>Petroleum Liquids.DFO</v>
      </c>
      <c r="B25" s="26" t="str">
        <f>INDEX(Crosswalk!$B$2:$B$47,MATCH(A25,Crosswalk!$A$2:$A$47,0))</f>
        <v>petroleum</v>
      </c>
      <c r="C25" s="26" t="str">
        <f>IF(AND(Crosswalk!$F$2=FALSE,H25="Industrial"),"FALSE",IF(AND(Crosswalk!$F$2=FALSE,H25="Commercial"),"FALSE","TRUE"))</f>
        <v>TRUE</v>
      </c>
      <c r="D25" s="28">
        <v>2023</v>
      </c>
      <c r="E25" s="28">
        <v>2</v>
      </c>
      <c r="F25" s="28">
        <v>63560</v>
      </c>
      <c r="G25" s="29" t="s">
        <v>1037</v>
      </c>
      <c r="H25" s="29" t="s">
        <v>11</v>
      </c>
      <c r="I25" s="29" t="s">
        <v>1038</v>
      </c>
      <c r="J25" s="29" t="s">
        <v>64</v>
      </c>
      <c r="K25" s="28">
        <v>1</v>
      </c>
      <c r="L25" s="30" t="s">
        <v>47</v>
      </c>
      <c r="M25" s="31">
        <v>0.4</v>
      </c>
      <c r="N25" s="29" t="s">
        <v>13</v>
      </c>
      <c r="O25" s="29" t="s">
        <v>26</v>
      </c>
      <c r="P25" s="29" t="s">
        <v>20</v>
      </c>
    </row>
    <row r="26" spans="1:16" x14ac:dyDescent="0.25">
      <c r="A26" s="26" t="str">
        <f t="shared" si="1"/>
        <v>Conventional Steam Coal.SUB</v>
      </c>
      <c r="B26" s="26" t="str">
        <f>INDEX(Crosswalk!$B$2:$B$47,MATCH(A26,Crosswalk!$A$2:$A$47,0))</f>
        <v>hard coal</v>
      </c>
      <c r="C26" s="26" t="str">
        <f>IF(AND(Crosswalk!$F$2=FALSE,H26="Industrial"),"FALSE",IF(AND(Crosswalk!$F$2=FALSE,H26="Commercial"),"FALSE","TRUE"))</f>
        <v>TRUE</v>
      </c>
      <c r="D26" s="28">
        <v>2023</v>
      </c>
      <c r="E26" s="28">
        <v>3</v>
      </c>
      <c r="F26" s="28">
        <v>12647</v>
      </c>
      <c r="G26" s="29" t="s">
        <v>538</v>
      </c>
      <c r="H26" s="29" t="s">
        <v>11</v>
      </c>
      <c r="I26" s="29" t="s">
        <v>693</v>
      </c>
      <c r="J26" s="29" t="s">
        <v>88</v>
      </c>
      <c r="K26" s="28">
        <v>10075</v>
      </c>
      <c r="L26" s="30" t="s">
        <v>17</v>
      </c>
      <c r="M26" s="31">
        <v>79</v>
      </c>
      <c r="N26" s="29" t="s">
        <v>28</v>
      </c>
      <c r="O26" s="29" t="s">
        <v>76</v>
      </c>
      <c r="P26" s="29" t="s">
        <v>15</v>
      </c>
    </row>
    <row r="27" spans="1:16" x14ac:dyDescent="0.25">
      <c r="A27" s="26" t="str">
        <f t="shared" si="1"/>
        <v>Conventional Steam Coal.SUB</v>
      </c>
      <c r="B27" s="26" t="str">
        <f>INDEX(Crosswalk!$B$2:$B$47,MATCH(A27,Crosswalk!$A$2:$A$47,0))</f>
        <v>hard coal</v>
      </c>
      <c r="C27" s="26" t="str">
        <f>IF(AND(Crosswalk!$F$2=FALSE,H27="Industrial"),"FALSE",IF(AND(Crosswalk!$F$2=FALSE,H27="Commercial"),"FALSE","TRUE"))</f>
        <v>TRUE</v>
      </c>
      <c r="D27" s="28">
        <v>2023</v>
      </c>
      <c r="E27" s="28">
        <v>3</v>
      </c>
      <c r="F27" s="28">
        <v>12647</v>
      </c>
      <c r="G27" s="29" t="s">
        <v>538</v>
      </c>
      <c r="H27" s="29" t="s">
        <v>11</v>
      </c>
      <c r="I27" s="29" t="s">
        <v>693</v>
      </c>
      <c r="J27" s="29" t="s">
        <v>88</v>
      </c>
      <c r="K27" s="28">
        <v>10075</v>
      </c>
      <c r="L27" s="30" t="s">
        <v>63</v>
      </c>
      <c r="M27" s="31">
        <v>75.900000000000006</v>
      </c>
      <c r="N27" s="29" t="s">
        <v>28</v>
      </c>
      <c r="O27" s="29" t="s">
        <v>76</v>
      </c>
      <c r="P27" s="29" t="s">
        <v>15</v>
      </c>
    </row>
    <row r="28" spans="1:16" x14ac:dyDescent="0.25">
      <c r="A28" s="26" t="str">
        <f t="shared" si="1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8">
        <v>2023</v>
      </c>
      <c r="E28" s="28">
        <v>3</v>
      </c>
      <c r="F28" s="28">
        <v>17539</v>
      </c>
      <c r="G28" s="29" t="s">
        <v>596</v>
      </c>
      <c r="H28" s="29" t="s">
        <v>11</v>
      </c>
      <c r="I28" s="29" t="s">
        <v>808</v>
      </c>
      <c r="J28" s="29" t="s">
        <v>82</v>
      </c>
      <c r="K28" s="28">
        <v>3291</v>
      </c>
      <c r="L28" s="30" t="s">
        <v>59</v>
      </c>
      <c r="M28" s="31">
        <v>13.5</v>
      </c>
      <c r="N28" s="29" t="s">
        <v>60</v>
      </c>
      <c r="O28" s="29" t="s">
        <v>19</v>
      </c>
      <c r="P28" s="29" t="s">
        <v>61</v>
      </c>
    </row>
    <row r="29" spans="1:16" x14ac:dyDescent="0.25">
      <c r="A29" s="26" t="str">
        <f t="shared" si="1"/>
        <v>Natural Gas Fired Combustion Turbine.NG</v>
      </c>
      <c r="B29" s="26" t="str">
        <f>INDEX(Crosswalk!$B$2:$B$47,MATCH(A29,Crosswalk!$A$2:$A$47,0))</f>
        <v>natural gas peaker</v>
      </c>
      <c r="C29" s="26" t="str">
        <f>IF(AND(Crosswalk!$F$2=FALSE,H29="Industrial"),"FALSE",IF(AND(Crosswalk!$F$2=FALSE,H29="Commercial"),"FALSE","TRUE"))</f>
        <v>TRUE</v>
      </c>
      <c r="D29" s="28">
        <v>2023</v>
      </c>
      <c r="E29" s="28">
        <v>3</v>
      </c>
      <c r="F29" s="28">
        <v>17539</v>
      </c>
      <c r="G29" s="29" t="s">
        <v>596</v>
      </c>
      <c r="H29" s="29" t="s">
        <v>11</v>
      </c>
      <c r="I29" s="29" t="s">
        <v>808</v>
      </c>
      <c r="J29" s="29" t="s">
        <v>82</v>
      </c>
      <c r="K29" s="28">
        <v>3291</v>
      </c>
      <c r="L29" s="30" t="s">
        <v>97</v>
      </c>
      <c r="M29" s="31">
        <v>13.5</v>
      </c>
      <c r="N29" s="29" t="s">
        <v>60</v>
      </c>
      <c r="O29" s="29" t="s">
        <v>19</v>
      </c>
      <c r="P29" s="29" t="s">
        <v>61</v>
      </c>
    </row>
    <row r="30" spans="1:16" x14ac:dyDescent="0.25">
      <c r="A30" s="26" t="str">
        <f t="shared" si="1"/>
        <v>Natural Gas Fired Combustion Turbine.NG</v>
      </c>
      <c r="B30" s="26" t="str">
        <f>INDEX(Crosswalk!$B$2:$B$47,MATCH(A30,Crosswalk!$A$2:$A$47,0))</f>
        <v>natural gas peaker</v>
      </c>
      <c r="C30" s="26" t="str">
        <f>IF(AND(Crosswalk!$F$2=FALSE,H30="Industrial"),"FALSE",IF(AND(Crosswalk!$F$2=FALSE,H30="Commercial"),"FALSE","TRUE"))</f>
        <v>TRUE</v>
      </c>
      <c r="D30" s="28">
        <v>2023</v>
      </c>
      <c r="E30" s="28">
        <v>3</v>
      </c>
      <c r="F30" s="28">
        <v>17539</v>
      </c>
      <c r="G30" s="29" t="s">
        <v>596</v>
      </c>
      <c r="H30" s="29" t="s">
        <v>11</v>
      </c>
      <c r="I30" s="29" t="s">
        <v>808</v>
      </c>
      <c r="J30" s="29" t="s">
        <v>82</v>
      </c>
      <c r="K30" s="28">
        <v>3291</v>
      </c>
      <c r="L30" s="30" t="s">
        <v>98</v>
      </c>
      <c r="M30" s="31">
        <v>16.5</v>
      </c>
      <c r="N30" s="29" t="s">
        <v>60</v>
      </c>
      <c r="O30" s="29" t="s">
        <v>19</v>
      </c>
      <c r="P30" s="29" t="s">
        <v>61</v>
      </c>
    </row>
    <row r="31" spans="1:16" x14ac:dyDescent="0.25">
      <c r="A31" s="26" t="str">
        <f t="shared" si="1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8">
        <v>2023</v>
      </c>
      <c r="E31" s="28">
        <v>3</v>
      </c>
      <c r="F31" s="28">
        <v>17539</v>
      </c>
      <c r="G31" s="29" t="s">
        <v>596</v>
      </c>
      <c r="H31" s="29" t="s">
        <v>11</v>
      </c>
      <c r="I31" s="29" t="s">
        <v>808</v>
      </c>
      <c r="J31" s="29" t="s">
        <v>82</v>
      </c>
      <c r="K31" s="28">
        <v>3291</v>
      </c>
      <c r="L31" s="30" t="s">
        <v>99</v>
      </c>
      <c r="M31" s="31">
        <v>16.5</v>
      </c>
      <c r="N31" s="29" t="s">
        <v>60</v>
      </c>
      <c r="O31" s="29" t="s">
        <v>19</v>
      </c>
      <c r="P31" s="29" t="s">
        <v>61</v>
      </c>
    </row>
    <row r="32" spans="1:16" x14ac:dyDescent="0.25">
      <c r="A32" s="26" t="str">
        <f t="shared" si="1"/>
        <v>Conventional Steam Coal.BIT</v>
      </c>
      <c r="B32" s="26" t="str">
        <f>INDEX(Crosswalk!$B$2:$B$47,MATCH(A32,Crosswalk!$A$2:$A$47,0))</f>
        <v>hard coal</v>
      </c>
      <c r="C32" s="26" t="str">
        <f>IF(AND(Crosswalk!$F$2=FALSE,H32="Industrial"),"FALSE",IF(AND(Crosswalk!$F$2=FALSE,H32="Commercial"),"FALSE","TRUE"))</f>
        <v>TRUE</v>
      </c>
      <c r="D32" s="28">
        <v>2023</v>
      </c>
      <c r="E32" s="28">
        <v>3</v>
      </c>
      <c r="F32" s="28">
        <v>21554</v>
      </c>
      <c r="G32" s="29" t="s">
        <v>723</v>
      </c>
      <c r="H32" s="29" t="s">
        <v>11</v>
      </c>
      <c r="I32" s="29" t="s">
        <v>914</v>
      </c>
      <c r="J32" s="29" t="s">
        <v>12</v>
      </c>
      <c r="K32" s="28">
        <v>136</v>
      </c>
      <c r="L32" s="30" t="s">
        <v>24</v>
      </c>
      <c r="M32" s="31">
        <v>626</v>
      </c>
      <c r="N32" s="29" t="s">
        <v>28</v>
      </c>
      <c r="O32" s="29" t="s">
        <v>29</v>
      </c>
      <c r="P32" s="29" t="s">
        <v>15</v>
      </c>
    </row>
    <row r="33" spans="1:16" x14ac:dyDescent="0.25">
      <c r="A33" s="26" t="str">
        <f t="shared" si="1"/>
        <v>Conventional Steam Coal.LIG</v>
      </c>
      <c r="B33" s="26" t="str">
        <f>INDEX(Crosswalk!$B$2:$B$47,MATCH(A33,Crosswalk!$A$2:$A$47,0))</f>
        <v>lignite</v>
      </c>
      <c r="C33" s="26" t="str">
        <f>IF(AND(Crosswalk!$F$2=FALSE,H33="Industrial"),"FALSE",IF(AND(Crosswalk!$F$2=FALSE,H33="Commercial"),"FALSE","TRUE"))</f>
        <v>TRUE</v>
      </c>
      <c r="D33" s="28">
        <v>2023</v>
      </c>
      <c r="E33" s="28">
        <v>3</v>
      </c>
      <c r="F33" s="28">
        <v>17698</v>
      </c>
      <c r="G33" s="29" t="s">
        <v>206</v>
      </c>
      <c r="H33" s="29" t="s">
        <v>11</v>
      </c>
      <c r="I33" s="29" t="s">
        <v>717</v>
      </c>
      <c r="J33" s="29" t="s">
        <v>16</v>
      </c>
      <c r="K33" s="28">
        <v>7902</v>
      </c>
      <c r="L33" s="30" t="s">
        <v>24</v>
      </c>
      <c r="M33" s="31">
        <v>650</v>
      </c>
      <c r="N33" s="29" t="s">
        <v>28</v>
      </c>
      <c r="O33" s="29" t="s">
        <v>129</v>
      </c>
      <c r="P33" s="29" t="s">
        <v>15</v>
      </c>
    </row>
    <row r="34" spans="1:16" x14ac:dyDescent="0.25">
      <c r="A34" s="26" t="str">
        <f t="shared" si="1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8">
        <v>2023</v>
      </c>
      <c r="E34" s="28">
        <v>4</v>
      </c>
      <c r="F34" s="28">
        <v>221</v>
      </c>
      <c r="G34" s="29" t="s">
        <v>518</v>
      </c>
      <c r="H34" s="29" t="s">
        <v>11</v>
      </c>
      <c r="I34" s="29" t="s">
        <v>731</v>
      </c>
      <c r="J34" s="29" t="s">
        <v>64</v>
      </c>
      <c r="K34" s="28">
        <v>6329</v>
      </c>
      <c r="L34" s="30" t="s">
        <v>588</v>
      </c>
      <c r="M34" s="31">
        <v>0.5</v>
      </c>
      <c r="N34" s="29" t="s">
        <v>13</v>
      </c>
      <c r="O34" s="29" t="s">
        <v>26</v>
      </c>
      <c r="P34" s="29" t="s">
        <v>20</v>
      </c>
    </row>
    <row r="35" spans="1:16" x14ac:dyDescent="0.25">
      <c r="A35" s="26" t="str">
        <f t="shared" si="1"/>
        <v>Petroleum Liquids.KER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8">
        <v>2023</v>
      </c>
      <c r="E35" s="28">
        <v>4</v>
      </c>
      <c r="F35" s="28">
        <v>4226</v>
      </c>
      <c r="G35" s="29" t="s">
        <v>466</v>
      </c>
      <c r="H35" s="29" t="s">
        <v>11</v>
      </c>
      <c r="I35" s="29" t="s">
        <v>835</v>
      </c>
      <c r="J35" s="29" t="s">
        <v>45</v>
      </c>
      <c r="K35" s="28">
        <v>2504</v>
      </c>
      <c r="L35" s="30" t="s">
        <v>59</v>
      </c>
      <c r="M35" s="31">
        <v>18.5</v>
      </c>
      <c r="N35" s="29" t="s">
        <v>13</v>
      </c>
      <c r="O35" s="29" t="s">
        <v>145</v>
      </c>
      <c r="P35" s="29" t="s">
        <v>61</v>
      </c>
    </row>
    <row r="36" spans="1:16" x14ac:dyDescent="0.25">
      <c r="A36" s="26" t="str">
        <f t="shared" si="1"/>
        <v>Petroleum Liquids.KER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8">
        <v>2023</v>
      </c>
      <c r="E36" s="28">
        <v>4</v>
      </c>
      <c r="F36" s="28">
        <v>4226</v>
      </c>
      <c r="G36" s="29" t="s">
        <v>466</v>
      </c>
      <c r="H36" s="29" t="s">
        <v>11</v>
      </c>
      <c r="I36" s="29" t="s">
        <v>835</v>
      </c>
      <c r="J36" s="29" t="s">
        <v>45</v>
      </c>
      <c r="K36" s="28">
        <v>2504</v>
      </c>
      <c r="L36" s="30" t="s">
        <v>97</v>
      </c>
      <c r="M36" s="31">
        <v>19.3</v>
      </c>
      <c r="N36" s="29" t="s">
        <v>13</v>
      </c>
      <c r="O36" s="29" t="s">
        <v>145</v>
      </c>
      <c r="P36" s="29" t="s">
        <v>61</v>
      </c>
    </row>
    <row r="37" spans="1:16" x14ac:dyDescent="0.25">
      <c r="A37" s="26" t="str">
        <f t="shared" si="1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TRUE</v>
      </c>
      <c r="D37" s="28">
        <v>2023</v>
      </c>
      <c r="E37" s="28">
        <v>4</v>
      </c>
      <c r="F37" s="28">
        <v>18454</v>
      </c>
      <c r="G37" s="29" t="s">
        <v>424</v>
      </c>
      <c r="H37" s="29" t="s">
        <v>11</v>
      </c>
      <c r="I37" s="29" t="s">
        <v>891</v>
      </c>
      <c r="J37" s="29" t="s">
        <v>12</v>
      </c>
      <c r="K37" s="28">
        <v>645</v>
      </c>
      <c r="L37" s="30" t="s">
        <v>368</v>
      </c>
      <c r="M37" s="31">
        <v>395</v>
      </c>
      <c r="N37" s="29" t="s">
        <v>263</v>
      </c>
      <c r="O37" s="29" t="s">
        <v>19</v>
      </c>
      <c r="P37" s="29" t="s">
        <v>15</v>
      </c>
    </row>
    <row r="38" spans="1:16" x14ac:dyDescent="0.25">
      <c r="A38" s="26" t="str">
        <f t="shared" si="1"/>
        <v>Petroleum Liquids.DFO</v>
      </c>
      <c r="B38" s="26" t="str">
        <f>INDEX(Crosswalk!$B$2:$B$47,MATCH(A38,Crosswalk!$A$2:$A$47,0))</f>
        <v>petroleum</v>
      </c>
      <c r="C38" s="26" t="str">
        <f>IF(AND(Crosswalk!$F$2=FALSE,H38="Industrial"),"FALSE",IF(AND(Crosswalk!$F$2=FALSE,H38="Commercial"),"FALSE","TRUE"))</f>
        <v>TRUE</v>
      </c>
      <c r="D38" s="28">
        <v>2023</v>
      </c>
      <c r="E38" s="28">
        <v>5</v>
      </c>
      <c r="F38" s="28">
        <v>8723</v>
      </c>
      <c r="G38" s="29" t="s">
        <v>534</v>
      </c>
      <c r="H38" s="29" t="s">
        <v>11</v>
      </c>
      <c r="I38" s="29" t="s">
        <v>729</v>
      </c>
      <c r="J38" s="29" t="s">
        <v>85</v>
      </c>
      <c r="K38" s="28">
        <v>6356</v>
      </c>
      <c r="L38" s="30" t="s">
        <v>24</v>
      </c>
      <c r="M38" s="31">
        <v>16</v>
      </c>
      <c r="N38" s="29" t="s">
        <v>13</v>
      </c>
      <c r="O38" s="29" t="s">
        <v>26</v>
      </c>
      <c r="P38" s="29" t="s">
        <v>61</v>
      </c>
    </row>
    <row r="39" spans="1:16" x14ac:dyDescent="0.25">
      <c r="A39" s="26" t="str">
        <f t="shared" si="1"/>
        <v>Conventional Steam Coal.SUB</v>
      </c>
      <c r="B39" s="26" t="str">
        <f>INDEX(Crosswalk!$B$2:$B$47,MATCH(A39,Crosswalk!$A$2:$A$47,0))</f>
        <v>hard coal</v>
      </c>
      <c r="C39" s="26" t="str">
        <f>IF(AND(Crosswalk!$F$2=FALSE,H39="Industrial"),"FALSE",IF(AND(Crosswalk!$F$2=FALSE,H39="Commercial"),"FALSE","TRUE"))</f>
        <v>TRUE</v>
      </c>
      <c r="D39" s="28">
        <v>2023</v>
      </c>
      <c r="E39" s="28">
        <v>5</v>
      </c>
      <c r="F39" s="28">
        <v>4254</v>
      </c>
      <c r="G39" s="29" t="s">
        <v>416</v>
      </c>
      <c r="H39" s="29" t="s">
        <v>11</v>
      </c>
      <c r="I39" s="29" t="s">
        <v>863</v>
      </c>
      <c r="J39" s="29" t="s">
        <v>85</v>
      </c>
      <c r="K39" s="28">
        <v>1702</v>
      </c>
      <c r="L39" s="30" t="s">
        <v>491</v>
      </c>
      <c r="M39" s="31">
        <v>127.5</v>
      </c>
      <c r="N39" s="29" t="s">
        <v>28</v>
      </c>
      <c r="O39" s="29" t="s">
        <v>76</v>
      </c>
      <c r="P39" s="29" t="s">
        <v>15</v>
      </c>
    </row>
    <row r="40" spans="1:16" x14ac:dyDescent="0.25">
      <c r="A40" s="26" t="str">
        <f t="shared" si="1"/>
        <v>Conventional Steam Coal.SUB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8">
        <v>2023</v>
      </c>
      <c r="E40" s="28">
        <v>5</v>
      </c>
      <c r="F40" s="28">
        <v>4254</v>
      </c>
      <c r="G40" s="29" t="s">
        <v>416</v>
      </c>
      <c r="H40" s="29" t="s">
        <v>11</v>
      </c>
      <c r="I40" s="29" t="s">
        <v>863</v>
      </c>
      <c r="J40" s="29" t="s">
        <v>85</v>
      </c>
      <c r="K40" s="28">
        <v>1702</v>
      </c>
      <c r="L40" s="30" t="s">
        <v>490</v>
      </c>
      <c r="M40" s="31">
        <v>127.5</v>
      </c>
      <c r="N40" s="29" t="s">
        <v>28</v>
      </c>
      <c r="O40" s="29" t="s">
        <v>76</v>
      </c>
      <c r="P40" s="29" t="s">
        <v>15</v>
      </c>
    </row>
    <row r="41" spans="1:16" x14ac:dyDescent="0.25">
      <c r="A41" s="26" t="str">
        <f t="shared" si="1"/>
        <v>Conventional Steam Coal.SUB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8">
        <v>2023</v>
      </c>
      <c r="E41" s="28">
        <v>5</v>
      </c>
      <c r="F41" s="28">
        <v>4254</v>
      </c>
      <c r="G41" s="29" t="s">
        <v>416</v>
      </c>
      <c r="H41" s="29" t="s">
        <v>11</v>
      </c>
      <c r="I41" s="29" t="s">
        <v>863</v>
      </c>
      <c r="J41" s="29" t="s">
        <v>85</v>
      </c>
      <c r="K41" s="28">
        <v>1702</v>
      </c>
      <c r="L41" s="30" t="s">
        <v>578</v>
      </c>
      <c r="M41" s="31">
        <v>115.5</v>
      </c>
      <c r="N41" s="29" t="s">
        <v>28</v>
      </c>
      <c r="O41" s="29" t="s">
        <v>76</v>
      </c>
      <c r="P41" s="29" t="s">
        <v>15</v>
      </c>
    </row>
    <row r="42" spans="1:16" x14ac:dyDescent="0.25">
      <c r="A42" s="26" t="str">
        <f t="shared" si="1"/>
        <v>Conventional Steam Coal.SUB</v>
      </c>
      <c r="B42" s="26" t="str">
        <f>INDEX(Crosswalk!$B$2:$B$47,MATCH(A42,Crosswalk!$A$2:$A$47,0))</f>
        <v>hard coal</v>
      </c>
      <c r="C42" s="26" t="str">
        <f>IF(AND(Crosswalk!$F$2=FALSE,H42="Industrial"),"FALSE",IF(AND(Crosswalk!$F$2=FALSE,H42="Commercial"),"FALSE","TRUE"))</f>
        <v>TRUE</v>
      </c>
      <c r="D42" s="28">
        <v>2023</v>
      </c>
      <c r="E42" s="28">
        <v>5</v>
      </c>
      <c r="F42" s="28">
        <v>4254</v>
      </c>
      <c r="G42" s="29" t="s">
        <v>416</v>
      </c>
      <c r="H42" s="29" t="s">
        <v>11</v>
      </c>
      <c r="I42" s="29" t="s">
        <v>863</v>
      </c>
      <c r="J42" s="29" t="s">
        <v>85</v>
      </c>
      <c r="K42" s="28">
        <v>1702</v>
      </c>
      <c r="L42" s="30" t="s">
        <v>585</v>
      </c>
      <c r="M42" s="31">
        <v>115.5</v>
      </c>
      <c r="N42" s="29" t="s">
        <v>28</v>
      </c>
      <c r="O42" s="29" t="s">
        <v>76</v>
      </c>
      <c r="P42" s="29" t="s">
        <v>15</v>
      </c>
    </row>
    <row r="43" spans="1:16" x14ac:dyDescent="0.25">
      <c r="A43" s="26" t="str">
        <f t="shared" si="1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TRUE</v>
      </c>
      <c r="D43" s="28">
        <v>2023</v>
      </c>
      <c r="E43" s="28">
        <v>5</v>
      </c>
      <c r="F43" s="28">
        <v>13582</v>
      </c>
      <c r="G43" s="29" t="s">
        <v>613</v>
      </c>
      <c r="H43" s="29" t="s">
        <v>974</v>
      </c>
      <c r="I43" s="29" t="s">
        <v>612</v>
      </c>
      <c r="J43" s="29" t="s">
        <v>45</v>
      </c>
      <c r="K43" s="28">
        <v>55243</v>
      </c>
      <c r="L43" s="30" t="s">
        <v>624</v>
      </c>
      <c r="M43" s="31">
        <v>34.9</v>
      </c>
      <c r="N43" s="29" t="s">
        <v>60</v>
      </c>
      <c r="O43" s="29" t="s">
        <v>19</v>
      </c>
      <c r="P43" s="29" t="s">
        <v>61</v>
      </c>
    </row>
    <row r="44" spans="1:16" x14ac:dyDescent="0.25">
      <c r="A44" s="26" t="str">
        <f t="shared" si="1"/>
        <v>Natural Gas Fired Combustion Turbine.NG</v>
      </c>
      <c r="B44" s="26" t="str">
        <f>INDEX(Crosswalk!$B$2:$B$47,MATCH(A44,Crosswalk!$A$2:$A$47,0))</f>
        <v>natural gas peaker</v>
      </c>
      <c r="C44" s="26" t="str">
        <f>IF(AND(Crosswalk!$F$2=FALSE,H44="Industrial"),"FALSE",IF(AND(Crosswalk!$F$2=FALSE,H44="Commercial"),"FALSE","TRUE"))</f>
        <v>TRUE</v>
      </c>
      <c r="D44" s="28">
        <v>2023</v>
      </c>
      <c r="E44" s="28">
        <v>5</v>
      </c>
      <c r="F44" s="28">
        <v>13582</v>
      </c>
      <c r="G44" s="29" t="s">
        <v>613</v>
      </c>
      <c r="H44" s="29" t="s">
        <v>974</v>
      </c>
      <c r="I44" s="29" t="s">
        <v>612</v>
      </c>
      <c r="J44" s="29" t="s">
        <v>45</v>
      </c>
      <c r="K44" s="28">
        <v>55243</v>
      </c>
      <c r="L44" s="30" t="s">
        <v>623</v>
      </c>
      <c r="M44" s="31">
        <v>34.299999999999997</v>
      </c>
      <c r="N44" s="29" t="s">
        <v>60</v>
      </c>
      <c r="O44" s="29" t="s">
        <v>19</v>
      </c>
      <c r="P44" s="29" t="s">
        <v>61</v>
      </c>
    </row>
    <row r="45" spans="1:16" x14ac:dyDescent="0.25">
      <c r="A45" s="26" t="str">
        <f t="shared" si="1"/>
        <v>Natural Gas Fired Combustion Turbine.NG</v>
      </c>
      <c r="B45" s="26" t="str">
        <f>INDEX(Crosswalk!$B$2:$B$47,MATCH(A45,Crosswalk!$A$2:$A$47,0))</f>
        <v>natural gas peaker</v>
      </c>
      <c r="C45" s="26" t="str">
        <f>IF(AND(Crosswalk!$F$2=FALSE,H45="Industrial"),"FALSE",IF(AND(Crosswalk!$F$2=FALSE,H45="Commercial"),"FALSE","TRUE"))</f>
        <v>TRUE</v>
      </c>
      <c r="D45" s="28">
        <v>2023</v>
      </c>
      <c r="E45" s="28">
        <v>5</v>
      </c>
      <c r="F45" s="28">
        <v>13582</v>
      </c>
      <c r="G45" s="29" t="s">
        <v>613</v>
      </c>
      <c r="H45" s="29" t="s">
        <v>974</v>
      </c>
      <c r="I45" s="29" t="s">
        <v>612</v>
      </c>
      <c r="J45" s="29" t="s">
        <v>45</v>
      </c>
      <c r="K45" s="28">
        <v>55243</v>
      </c>
      <c r="L45" s="30" t="s">
        <v>622</v>
      </c>
      <c r="M45" s="31">
        <v>36.299999999999997</v>
      </c>
      <c r="N45" s="29" t="s">
        <v>60</v>
      </c>
      <c r="O45" s="29" t="s">
        <v>19</v>
      </c>
      <c r="P45" s="29" t="s">
        <v>61</v>
      </c>
    </row>
    <row r="46" spans="1:16" x14ac:dyDescent="0.25">
      <c r="A46" s="26" t="str">
        <f t="shared" si="1"/>
        <v>Natural Gas Fired Combustion Turbine.NG</v>
      </c>
      <c r="B46" s="26" t="str">
        <f>INDEX(Crosswalk!$B$2:$B$47,MATCH(A46,Crosswalk!$A$2:$A$47,0))</f>
        <v>natural gas peaker</v>
      </c>
      <c r="C46" s="26" t="str">
        <f>IF(AND(Crosswalk!$F$2=FALSE,H46="Industrial"),"FALSE",IF(AND(Crosswalk!$F$2=FALSE,H46="Commercial"),"FALSE","TRUE"))</f>
        <v>TRUE</v>
      </c>
      <c r="D46" s="28">
        <v>2023</v>
      </c>
      <c r="E46" s="28">
        <v>5</v>
      </c>
      <c r="F46" s="28">
        <v>13582</v>
      </c>
      <c r="G46" s="29" t="s">
        <v>613</v>
      </c>
      <c r="H46" s="29" t="s">
        <v>974</v>
      </c>
      <c r="I46" s="29" t="s">
        <v>612</v>
      </c>
      <c r="J46" s="29" t="s">
        <v>45</v>
      </c>
      <c r="K46" s="28">
        <v>55243</v>
      </c>
      <c r="L46" s="30" t="s">
        <v>621</v>
      </c>
      <c r="M46" s="31">
        <v>32.5</v>
      </c>
      <c r="N46" s="29" t="s">
        <v>60</v>
      </c>
      <c r="O46" s="29" t="s">
        <v>19</v>
      </c>
      <c r="P46" s="29" t="s">
        <v>61</v>
      </c>
    </row>
    <row r="47" spans="1:16" x14ac:dyDescent="0.25">
      <c r="A47" s="26" t="str">
        <f t="shared" si="1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TRUE</v>
      </c>
      <c r="D47" s="28">
        <v>2023</v>
      </c>
      <c r="E47" s="28">
        <v>5</v>
      </c>
      <c r="F47" s="28">
        <v>13582</v>
      </c>
      <c r="G47" s="29" t="s">
        <v>613</v>
      </c>
      <c r="H47" s="29" t="s">
        <v>974</v>
      </c>
      <c r="I47" s="29" t="s">
        <v>612</v>
      </c>
      <c r="J47" s="29" t="s">
        <v>45</v>
      </c>
      <c r="K47" s="28">
        <v>55243</v>
      </c>
      <c r="L47" s="30" t="s">
        <v>620</v>
      </c>
      <c r="M47" s="31">
        <v>34.6</v>
      </c>
      <c r="N47" s="29" t="s">
        <v>60</v>
      </c>
      <c r="O47" s="29" t="s">
        <v>19</v>
      </c>
      <c r="P47" s="29" t="s">
        <v>61</v>
      </c>
    </row>
    <row r="48" spans="1:16" x14ac:dyDescent="0.25">
      <c r="A48" s="26" t="str">
        <f t="shared" si="1"/>
        <v>Natural Gas Fired Combustion Turbine.NG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8">
        <v>2023</v>
      </c>
      <c r="E48" s="28">
        <v>5</v>
      </c>
      <c r="F48" s="28">
        <v>13582</v>
      </c>
      <c r="G48" s="29" t="s">
        <v>613</v>
      </c>
      <c r="H48" s="29" t="s">
        <v>974</v>
      </c>
      <c r="I48" s="29" t="s">
        <v>612</v>
      </c>
      <c r="J48" s="29" t="s">
        <v>45</v>
      </c>
      <c r="K48" s="28">
        <v>55243</v>
      </c>
      <c r="L48" s="30" t="s">
        <v>619</v>
      </c>
      <c r="M48" s="31">
        <v>35.700000000000003</v>
      </c>
      <c r="N48" s="29" t="s">
        <v>60</v>
      </c>
      <c r="O48" s="29" t="s">
        <v>19</v>
      </c>
      <c r="P48" s="29" t="s">
        <v>61</v>
      </c>
    </row>
    <row r="49" spans="1:16" x14ac:dyDescent="0.25">
      <c r="A49" s="26" t="str">
        <f t="shared" si="1"/>
        <v>Natural Gas Fired Combustion Turbine.NG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8">
        <v>2023</v>
      </c>
      <c r="E49" s="28">
        <v>5</v>
      </c>
      <c r="F49" s="28">
        <v>13582</v>
      </c>
      <c r="G49" s="29" t="s">
        <v>613</v>
      </c>
      <c r="H49" s="29" t="s">
        <v>974</v>
      </c>
      <c r="I49" s="29" t="s">
        <v>612</v>
      </c>
      <c r="J49" s="29" t="s">
        <v>45</v>
      </c>
      <c r="K49" s="28">
        <v>55243</v>
      </c>
      <c r="L49" s="30" t="s">
        <v>618</v>
      </c>
      <c r="M49" s="31">
        <v>33.9</v>
      </c>
      <c r="N49" s="29" t="s">
        <v>60</v>
      </c>
      <c r="O49" s="29" t="s">
        <v>19</v>
      </c>
      <c r="P49" s="29" t="s">
        <v>61</v>
      </c>
    </row>
    <row r="50" spans="1:16" x14ac:dyDescent="0.25">
      <c r="A50" s="26" t="str">
        <f t="shared" si="1"/>
        <v>Natural Gas Fired Combustion Turbine.NG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8">
        <v>2023</v>
      </c>
      <c r="E50" s="28">
        <v>5</v>
      </c>
      <c r="F50" s="28">
        <v>13582</v>
      </c>
      <c r="G50" s="29" t="s">
        <v>613</v>
      </c>
      <c r="H50" s="29" t="s">
        <v>974</v>
      </c>
      <c r="I50" s="29" t="s">
        <v>612</v>
      </c>
      <c r="J50" s="29" t="s">
        <v>45</v>
      </c>
      <c r="K50" s="28">
        <v>55243</v>
      </c>
      <c r="L50" s="30" t="s">
        <v>617</v>
      </c>
      <c r="M50" s="31">
        <v>34.9</v>
      </c>
      <c r="N50" s="29" t="s">
        <v>60</v>
      </c>
      <c r="O50" s="29" t="s">
        <v>19</v>
      </c>
      <c r="P50" s="29" t="s">
        <v>61</v>
      </c>
    </row>
    <row r="51" spans="1:16" x14ac:dyDescent="0.25">
      <c r="A51" s="26" t="str">
        <f t="shared" si="1"/>
        <v>Natural Gas Fired Combustion Turbine.NG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8">
        <v>2023</v>
      </c>
      <c r="E51" s="28">
        <v>5</v>
      </c>
      <c r="F51" s="28">
        <v>13582</v>
      </c>
      <c r="G51" s="29" t="s">
        <v>613</v>
      </c>
      <c r="H51" s="29" t="s">
        <v>974</v>
      </c>
      <c r="I51" s="29" t="s">
        <v>612</v>
      </c>
      <c r="J51" s="29" t="s">
        <v>45</v>
      </c>
      <c r="K51" s="28">
        <v>55243</v>
      </c>
      <c r="L51" s="30" t="s">
        <v>616</v>
      </c>
      <c r="M51" s="31">
        <v>33.6</v>
      </c>
      <c r="N51" s="29" t="s">
        <v>60</v>
      </c>
      <c r="O51" s="29" t="s">
        <v>19</v>
      </c>
      <c r="P51" s="29" t="s">
        <v>61</v>
      </c>
    </row>
    <row r="52" spans="1:16" x14ac:dyDescent="0.25">
      <c r="A52" s="26" t="str">
        <f t="shared" si="1"/>
        <v>Natural Gas Fired Combustion Turbine.NG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8">
        <v>2023</v>
      </c>
      <c r="E52" s="28">
        <v>5</v>
      </c>
      <c r="F52" s="28">
        <v>13582</v>
      </c>
      <c r="G52" s="29" t="s">
        <v>613</v>
      </c>
      <c r="H52" s="29" t="s">
        <v>974</v>
      </c>
      <c r="I52" s="29" t="s">
        <v>612</v>
      </c>
      <c r="J52" s="29" t="s">
        <v>45</v>
      </c>
      <c r="K52" s="28">
        <v>55243</v>
      </c>
      <c r="L52" s="30" t="s">
        <v>615</v>
      </c>
      <c r="M52" s="31">
        <v>34.299999999999997</v>
      </c>
      <c r="N52" s="29" t="s">
        <v>60</v>
      </c>
      <c r="O52" s="29" t="s">
        <v>19</v>
      </c>
      <c r="P52" s="29" t="s">
        <v>61</v>
      </c>
    </row>
    <row r="53" spans="1:16" x14ac:dyDescent="0.25">
      <c r="A53" s="26" t="str">
        <f t="shared" si="1"/>
        <v>Natural Gas Fired Combustion Turbine.NG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8">
        <v>2023</v>
      </c>
      <c r="E53" s="28">
        <v>5</v>
      </c>
      <c r="F53" s="28">
        <v>13582</v>
      </c>
      <c r="G53" s="29" t="s">
        <v>613</v>
      </c>
      <c r="H53" s="29" t="s">
        <v>974</v>
      </c>
      <c r="I53" s="29" t="s">
        <v>612</v>
      </c>
      <c r="J53" s="29" t="s">
        <v>45</v>
      </c>
      <c r="K53" s="28">
        <v>55243</v>
      </c>
      <c r="L53" s="30" t="s">
        <v>614</v>
      </c>
      <c r="M53" s="31">
        <v>35.4</v>
      </c>
      <c r="N53" s="29" t="s">
        <v>60</v>
      </c>
      <c r="O53" s="29" t="s">
        <v>19</v>
      </c>
      <c r="P53" s="29" t="s">
        <v>61</v>
      </c>
    </row>
    <row r="54" spans="1:16" x14ac:dyDescent="0.25">
      <c r="A54" s="26" t="str">
        <f t="shared" si="1"/>
        <v>Natural Gas Fired Combustion Turbine.NG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8">
        <v>2023</v>
      </c>
      <c r="E54" s="28">
        <v>5</v>
      </c>
      <c r="F54" s="28">
        <v>13582</v>
      </c>
      <c r="G54" s="29" t="s">
        <v>613</v>
      </c>
      <c r="H54" s="29" t="s">
        <v>974</v>
      </c>
      <c r="I54" s="29" t="s">
        <v>612</v>
      </c>
      <c r="J54" s="29" t="s">
        <v>45</v>
      </c>
      <c r="K54" s="28">
        <v>55243</v>
      </c>
      <c r="L54" s="30" t="s">
        <v>611</v>
      </c>
      <c r="M54" s="31">
        <v>35.200000000000003</v>
      </c>
      <c r="N54" s="29" t="s">
        <v>60</v>
      </c>
      <c r="O54" s="29" t="s">
        <v>19</v>
      </c>
      <c r="P54" s="29" t="s">
        <v>61</v>
      </c>
    </row>
    <row r="55" spans="1:16" x14ac:dyDescent="0.25">
      <c r="A55" s="26" t="str">
        <f t="shared" si="1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8">
        <v>2023</v>
      </c>
      <c r="E55" s="28">
        <v>5</v>
      </c>
      <c r="F55" s="28">
        <v>19876</v>
      </c>
      <c r="G55" s="29" t="s">
        <v>219</v>
      </c>
      <c r="H55" s="29" t="s">
        <v>11</v>
      </c>
      <c r="I55" s="29" t="s">
        <v>445</v>
      </c>
      <c r="J55" s="29" t="s">
        <v>68</v>
      </c>
      <c r="K55" s="28">
        <v>3797</v>
      </c>
      <c r="L55" s="30" t="s">
        <v>47</v>
      </c>
      <c r="M55" s="31">
        <v>336</v>
      </c>
      <c r="N55" s="29" t="s">
        <v>28</v>
      </c>
      <c r="O55" s="29" t="s">
        <v>29</v>
      </c>
      <c r="P55" s="29" t="s">
        <v>15</v>
      </c>
    </row>
    <row r="56" spans="1:16" x14ac:dyDescent="0.25">
      <c r="A56" s="26" t="str">
        <f t="shared" si="1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8">
        <v>2023</v>
      </c>
      <c r="E56" s="28">
        <v>5</v>
      </c>
      <c r="F56" s="28">
        <v>19876</v>
      </c>
      <c r="G56" s="29" t="s">
        <v>219</v>
      </c>
      <c r="H56" s="29" t="s">
        <v>11</v>
      </c>
      <c r="I56" s="29" t="s">
        <v>445</v>
      </c>
      <c r="J56" s="29" t="s">
        <v>68</v>
      </c>
      <c r="K56" s="28">
        <v>3797</v>
      </c>
      <c r="L56" s="30" t="s">
        <v>31</v>
      </c>
      <c r="M56" s="31">
        <v>670</v>
      </c>
      <c r="N56" s="29" t="s">
        <v>28</v>
      </c>
      <c r="O56" s="29" t="s">
        <v>29</v>
      </c>
      <c r="P56" s="29" t="s">
        <v>15</v>
      </c>
    </row>
    <row r="57" spans="1:16" x14ac:dyDescent="0.25">
      <c r="A57" s="26" t="str">
        <f t="shared" si="1"/>
        <v>Natural Gas Steam Turbine.NG</v>
      </c>
      <c r="B57" s="26" t="str">
        <f>INDEX(Crosswalk!$B$2:$B$47,MATCH(A57,Crosswalk!$A$2:$A$47,0))</f>
        <v>natural gas steam turbine</v>
      </c>
      <c r="C57" s="26" t="str">
        <f>IF(AND(Crosswalk!$F$2=FALSE,H57="Industrial"),"FALSE",IF(AND(Crosswalk!$F$2=FALSE,H57="Commercial"),"FALSE","TRUE"))</f>
        <v>TRUE</v>
      </c>
      <c r="D57" s="28">
        <v>2023</v>
      </c>
      <c r="E57" s="28">
        <v>5</v>
      </c>
      <c r="F57" s="28">
        <v>19876</v>
      </c>
      <c r="G57" s="29" t="s">
        <v>219</v>
      </c>
      <c r="H57" s="29" t="s">
        <v>11</v>
      </c>
      <c r="I57" s="29" t="s">
        <v>782</v>
      </c>
      <c r="J57" s="29" t="s">
        <v>68</v>
      </c>
      <c r="K57" s="28">
        <v>3809</v>
      </c>
      <c r="L57" s="30" t="s">
        <v>21</v>
      </c>
      <c r="M57" s="31">
        <v>790</v>
      </c>
      <c r="N57" s="29" t="s">
        <v>263</v>
      </c>
      <c r="O57" s="29" t="s">
        <v>19</v>
      </c>
      <c r="P57" s="29" t="s">
        <v>15</v>
      </c>
    </row>
    <row r="58" spans="1:16" x14ac:dyDescent="0.25">
      <c r="A58" s="26" t="str">
        <f t="shared" si="1"/>
        <v>Natural Gas Fired Combustion Turbine.NG</v>
      </c>
      <c r="B58" s="26" t="str">
        <f>INDEX(Crosswalk!$B$2:$B$47,MATCH(A58,Crosswalk!$A$2:$A$47,0))</f>
        <v>natural gas peaker</v>
      </c>
      <c r="C58" s="26" t="str">
        <f>IF(AND(Crosswalk!$F$2=FALSE,H58="Industrial"),"FALSE",IF(AND(Crosswalk!$F$2=FALSE,H58="Commercial"),"FALSE","TRUE"))</f>
        <v>TRUE</v>
      </c>
      <c r="D58" s="28">
        <v>2023</v>
      </c>
      <c r="E58" s="28">
        <v>5</v>
      </c>
      <c r="F58" s="28">
        <v>20860</v>
      </c>
      <c r="G58" s="29" t="s">
        <v>462</v>
      </c>
      <c r="H58" s="29" t="s">
        <v>11</v>
      </c>
      <c r="I58" s="29" t="s">
        <v>773</v>
      </c>
      <c r="J58" s="29" t="s">
        <v>53</v>
      </c>
      <c r="K58" s="28">
        <v>4078</v>
      </c>
      <c r="L58" s="30" t="s">
        <v>584</v>
      </c>
      <c r="M58" s="31">
        <v>16.100000000000001</v>
      </c>
      <c r="N58" s="29" t="s">
        <v>60</v>
      </c>
      <c r="O58" s="29" t="s">
        <v>19</v>
      </c>
      <c r="P58" s="29" t="s">
        <v>61</v>
      </c>
    </row>
    <row r="59" spans="1:16" x14ac:dyDescent="0.25">
      <c r="A59" s="26" t="str">
        <f t="shared" si="1"/>
        <v>Natural Gas Fired Combustion Turbine.NG</v>
      </c>
      <c r="B59" s="26" t="str">
        <f>INDEX(Crosswalk!$B$2:$B$47,MATCH(A59,Crosswalk!$A$2:$A$47,0))</f>
        <v>natural gas peaker</v>
      </c>
      <c r="C59" s="26" t="str">
        <f>IF(AND(Crosswalk!$F$2=FALSE,H59="Industrial"),"FALSE",IF(AND(Crosswalk!$F$2=FALSE,H59="Commercial"),"FALSE","TRUE"))</f>
        <v>TRUE</v>
      </c>
      <c r="D59" s="28">
        <v>2023</v>
      </c>
      <c r="E59" s="28">
        <v>5</v>
      </c>
      <c r="F59" s="28">
        <v>20860</v>
      </c>
      <c r="G59" s="29" t="s">
        <v>462</v>
      </c>
      <c r="H59" s="29" t="s">
        <v>11</v>
      </c>
      <c r="I59" s="29" t="s">
        <v>773</v>
      </c>
      <c r="J59" s="29" t="s">
        <v>53</v>
      </c>
      <c r="K59" s="28">
        <v>4078</v>
      </c>
      <c r="L59" s="30" t="s">
        <v>464</v>
      </c>
      <c r="M59" s="31">
        <v>46.5</v>
      </c>
      <c r="N59" s="29" t="s">
        <v>60</v>
      </c>
      <c r="O59" s="29" t="s">
        <v>19</v>
      </c>
      <c r="P59" s="29" t="s">
        <v>61</v>
      </c>
    </row>
    <row r="60" spans="1:16" x14ac:dyDescent="0.25">
      <c r="A60" s="26" t="str">
        <f t="shared" si="1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8">
        <v>2023</v>
      </c>
      <c r="E60" s="28">
        <v>6</v>
      </c>
      <c r="F60" s="28">
        <v>59774</v>
      </c>
      <c r="G60" s="29" t="s">
        <v>878</v>
      </c>
      <c r="H60" s="29" t="s">
        <v>974</v>
      </c>
      <c r="I60" s="29" t="s">
        <v>877</v>
      </c>
      <c r="J60" s="29" t="s">
        <v>70</v>
      </c>
      <c r="K60" s="28">
        <v>1024</v>
      </c>
      <c r="L60" s="30" t="s">
        <v>46</v>
      </c>
      <c r="M60" s="31">
        <v>10.6</v>
      </c>
      <c r="N60" s="29" t="s">
        <v>28</v>
      </c>
      <c r="O60" s="29" t="s">
        <v>29</v>
      </c>
      <c r="P60" s="29" t="s">
        <v>15</v>
      </c>
    </row>
    <row r="61" spans="1:16" x14ac:dyDescent="0.25">
      <c r="A61" s="26" t="str">
        <f t="shared" si="1"/>
        <v>Conventional Steam Coal.RC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8">
        <v>2023</v>
      </c>
      <c r="E61" s="28">
        <v>6</v>
      </c>
      <c r="F61" s="28">
        <v>64226</v>
      </c>
      <c r="G61" s="29" t="s">
        <v>770</v>
      </c>
      <c r="H61" s="29" t="s">
        <v>974</v>
      </c>
      <c r="I61" s="29" t="s">
        <v>769</v>
      </c>
      <c r="J61" s="29" t="s">
        <v>118</v>
      </c>
      <c r="K61" s="28">
        <v>6004</v>
      </c>
      <c r="L61" s="30" t="s">
        <v>24</v>
      </c>
      <c r="M61" s="31">
        <v>639</v>
      </c>
      <c r="N61" s="29" t="s">
        <v>28</v>
      </c>
      <c r="O61" s="29" t="s">
        <v>277</v>
      </c>
      <c r="P61" s="29" t="s">
        <v>15</v>
      </c>
    </row>
    <row r="62" spans="1:16" x14ac:dyDescent="0.25">
      <c r="A62" s="26" t="str">
        <f t="shared" si="1"/>
        <v>Conventional Steam Coal.RC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8">
        <v>2023</v>
      </c>
      <c r="E62" s="28">
        <v>6</v>
      </c>
      <c r="F62" s="28">
        <v>64226</v>
      </c>
      <c r="G62" s="29" t="s">
        <v>770</v>
      </c>
      <c r="H62" s="29" t="s">
        <v>974</v>
      </c>
      <c r="I62" s="29" t="s">
        <v>769</v>
      </c>
      <c r="J62" s="29" t="s">
        <v>118</v>
      </c>
      <c r="K62" s="28">
        <v>6004</v>
      </c>
      <c r="L62" s="30" t="s">
        <v>25</v>
      </c>
      <c r="M62" s="31">
        <v>639</v>
      </c>
      <c r="N62" s="29" t="s">
        <v>28</v>
      </c>
      <c r="O62" s="29" t="s">
        <v>277</v>
      </c>
      <c r="P62" s="29" t="s">
        <v>15</v>
      </c>
    </row>
    <row r="63" spans="1:16" x14ac:dyDescent="0.25">
      <c r="A63" s="26" t="str">
        <f t="shared" si="1"/>
        <v>Conventional Steam Coal.BIT</v>
      </c>
      <c r="B63" s="26" t="str">
        <f>INDEX(Crosswalk!$B$2:$B$47,MATCH(A63,Crosswalk!$A$2:$A$47,0))</f>
        <v>hard coal</v>
      </c>
      <c r="C63" s="26" t="str">
        <f>IF(AND(Crosswalk!$F$2=FALSE,H63="Industrial"),"FALSE",IF(AND(Crosswalk!$F$2=FALSE,H63="Commercial"),"FALSE","TRUE"))</f>
        <v>TRUE</v>
      </c>
      <c r="D63" s="28">
        <v>2023</v>
      </c>
      <c r="E63" s="28">
        <v>6</v>
      </c>
      <c r="F63" s="28">
        <v>64226</v>
      </c>
      <c r="G63" s="29" t="s">
        <v>770</v>
      </c>
      <c r="H63" s="29" t="s">
        <v>974</v>
      </c>
      <c r="I63" s="29" t="s">
        <v>827</v>
      </c>
      <c r="J63" s="29" t="s">
        <v>58</v>
      </c>
      <c r="K63" s="28">
        <v>2866</v>
      </c>
      <c r="L63" s="30" t="s">
        <v>47</v>
      </c>
      <c r="M63" s="31">
        <v>290</v>
      </c>
      <c r="N63" s="29" t="s">
        <v>28</v>
      </c>
      <c r="O63" s="29" t="s">
        <v>29</v>
      </c>
      <c r="P63" s="29" t="s">
        <v>15</v>
      </c>
    </row>
    <row r="64" spans="1:16" x14ac:dyDescent="0.25">
      <c r="A64" s="26" t="str">
        <f t="shared" si="1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8">
        <v>2023</v>
      </c>
      <c r="E64" s="28">
        <v>6</v>
      </c>
      <c r="F64" s="28">
        <v>64226</v>
      </c>
      <c r="G64" s="29" t="s">
        <v>770</v>
      </c>
      <c r="H64" s="29" t="s">
        <v>974</v>
      </c>
      <c r="I64" s="29" t="s">
        <v>827</v>
      </c>
      <c r="J64" s="29" t="s">
        <v>58</v>
      </c>
      <c r="K64" s="28">
        <v>2866</v>
      </c>
      <c r="L64" s="30" t="s">
        <v>31</v>
      </c>
      <c r="M64" s="31">
        <v>600</v>
      </c>
      <c r="N64" s="29" t="s">
        <v>28</v>
      </c>
      <c r="O64" s="29" t="s">
        <v>29</v>
      </c>
      <c r="P64" s="29" t="s">
        <v>15</v>
      </c>
    </row>
    <row r="65" spans="1:16" x14ac:dyDescent="0.25">
      <c r="A65" s="26" t="str">
        <f t="shared" si="1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8">
        <v>2023</v>
      </c>
      <c r="E65" s="28">
        <v>6</v>
      </c>
      <c r="F65" s="28">
        <v>64226</v>
      </c>
      <c r="G65" s="29" t="s">
        <v>770</v>
      </c>
      <c r="H65" s="29" t="s">
        <v>974</v>
      </c>
      <c r="I65" s="29" t="s">
        <v>827</v>
      </c>
      <c r="J65" s="29" t="s">
        <v>58</v>
      </c>
      <c r="K65" s="28">
        <v>2866</v>
      </c>
      <c r="L65" s="30" t="s">
        <v>49</v>
      </c>
      <c r="M65" s="31">
        <v>600</v>
      </c>
      <c r="N65" s="29" t="s">
        <v>28</v>
      </c>
      <c r="O65" s="29" t="s">
        <v>29</v>
      </c>
      <c r="P65" s="29" t="s">
        <v>15</v>
      </c>
    </row>
    <row r="66" spans="1:16" x14ac:dyDescent="0.25">
      <c r="A66" s="26" t="str">
        <f t="shared" si="1"/>
        <v>Petroleum Liquids.DFO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8">
        <v>2023</v>
      </c>
      <c r="E66" s="28">
        <v>6</v>
      </c>
      <c r="F66" s="28">
        <v>64226</v>
      </c>
      <c r="G66" s="29" t="s">
        <v>770</v>
      </c>
      <c r="H66" s="29" t="s">
        <v>974</v>
      </c>
      <c r="I66" s="29" t="s">
        <v>827</v>
      </c>
      <c r="J66" s="29" t="s">
        <v>58</v>
      </c>
      <c r="K66" s="28">
        <v>2866</v>
      </c>
      <c r="L66" s="30" t="s">
        <v>435</v>
      </c>
      <c r="M66" s="31">
        <v>3</v>
      </c>
      <c r="N66" s="29" t="s">
        <v>13</v>
      </c>
      <c r="O66" s="29" t="s">
        <v>26</v>
      </c>
      <c r="P66" s="29" t="s">
        <v>20</v>
      </c>
    </row>
    <row r="67" spans="1:16" x14ac:dyDescent="0.25">
      <c r="A67" s="26" t="str">
        <f t="shared" si="1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8">
        <v>2023</v>
      </c>
      <c r="E67" s="28">
        <v>6</v>
      </c>
      <c r="F67" s="28">
        <v>64226</v>
      </c>
      <c r="G67" s="29" t="s">
        <v>770</v>
      </c>
      <c r="H67" s="29" t="s">
        <v>974</v>
      </c>
      <c r="I67" s="29" t="s">
        <v>827</v>
      </c>
      <c r="J67" s="29" t="s">
        <v>58</v>
      </c>
      <c r="K67" s="28">
        <v>2866</v>
      </c>
      <c r="L67" s="30" t="s">
        <v>427</v>
      </c>
      <c r="M67" s="31">
        <v>3</v>
      </c>
      <c r="N67" s="29" t="s">
        <v>13</v>
      </c>
      <c r="O67" s="29" t="s">
        <v>26</v>
      </c>
      <c r="P67" s="29" t="s">
        <v>20</v>
      </c>
    </row>
    <row r="68" spans="1:16" x14ac:dyDescent="0.25">
      <c r="A68" s="26" t="str">
        <f t="shared" ref="A68:A131" si="2">CONCATENATE(N68,".",O68)</f>
        <v>Petroleum Liquids.DFO</v>
      </c>
      <c r="B68" s="26" t="str">
        <f>INDEX(Crosswalk!$B$2:$B$47,MATCH(A68,Crosswalk!$A$2:$A$47,0))</f>
        <v>petroleum</v>
      </c>
      <c r="C68" s="26" t="str">
        <f>IF(AND(Crosswalk!$F$2=FALSE,H68="Industrial"),"FALSE",IF(AND(Crosswalk!$F$2=FALSE,H68="Commercial"),"FALSE","TRUE"))</f>
        <v>TRUE</v>
      </c>
      <c r="D68" s="28">
        <v>2023</v>
      </c>
      <c r="E68" s="28">
        <v>6</v>
      </c>
      <c r="F68" s="28">
        <v>64226</v>
      </c>
      <c r="G68" s="29" t="s">
        <v>770</v>
      </c>
      <c r="H68" s="29" t="s">
        <v>974</v>
      </c>
      <c r="I68" s="29" t="s">
        <v>827</v>
      </c>
      <c r="J68" s="29" t="s">
        <v>58</v>
      </c>
      <c r="K68" s="28">
        <v>2866</v>
      </c>
      <c r="L68" s="30" t="s">
        <v>434</v>
      </c>
      <c r="M68" s="31">
        <v>3</v>
      </c>
      <c r="N68" s="29" t="s">
        <v>13</v>
      </c>
      <c r="O68" s="29" t="s">
        <v>26</v>
      </c>
      <c r="P68" s="29" t="s">
        <v>20</v>
      </c>
    </row>
    <row r="69" spans="1:16" x14ac:dyDescent="0.25">
      <c r="A69" s="26" t="str">
        <f t="shared" si="2"/>
        <v>Petroleum Liquids.DFO</v>
      </c>
      <c r="B69" s="26" t="str">
        <f>INDEX(Crosswalk!$B$2:$B$47,MATCH(A69,Crosswalk!$A$2:$A$47,0))</f>
        <v>petroleum</v>
      </c>
      <c r="C69" s="26" t="str">
        <f>IF(AND(Crosswalk!$F$2=FALSE,H69="Industrial"),"FALSE",IF(AND(Crosswalk!$F$2=FALSE,H69="Commercial"),"FALSE","TRUE"))</f>
        <v>TRUE</v>
      </c>
      <c r="D69" s="28">
        <v>2023</v>
      </c>
      <c r="E69" s="28">
        <v>6</v>
      </c>
      <c r="F69" s="28">
        <v>64226</v>
      </c>
      <c r="G69" s="29" t="s">
        <v>770</v>
      </c>
      <c r="H69" s="29" t="s">
        <v>974</v>
      </c>
      <c r="I69" s="29" t="s">
        <v>827</v>
      </c>
      <c r="J69" s="29" t="s">
        <v>58</v>
      </c>
      <c r="K69" s="28">
        <v>2866</v>
      </c>
      <c r="L69" s="30" t="s">
        <v>433</v>
      </c>
      <c r="M69" s="31">
        <v>2</v>
      </c>
      <c r="N69" s="29" t="s">
        <v>13</v>
      </c>
      <c r="O69" s="29" t="s">
        <v>26</v>
      </c>
      <c r="P69" s="29" t="s">
        <v>20</v>
      </c>
    </row>
    <row r="70" spans="1:16" x14ac:dyDescent="0.25">
      <c r="A70" s="26" t="str">
        <f t="shared" si="2"/>
        <v>Petroleum Liquids.DFO</v>
      </c>
      <c r="B70" s="26" t="str">
        <f>INDEX(Crosswalk!$B$2:$B$47,MATCH(A70,Crosswalk!$A$2:$A$47,0))</f>
        <v>petroleum</v>
      </c>
      <c r="C70" s="26" t="str">
        <f>IF(AND(Crosswalk!$F$2=FALSE,H70="Industrial"),"FALSE",IF(AND(Crosswalk!$F$2=FALSE,H70="Commercial"),"FALSE","TRUE"))</f>
        <v>TRUE</v>
      </c>
      <c r="D70" s="28">
        <v>2023</v>
      </c>
      <c r="E70" s="28">
        <v>6</v>
      </c>
      <c r="F70" s="28">
        <v>64226</v>
      </c>
      <c r="G70" s="29" t="s">
        <v>770</v>
      </c>
      <c r="H70" s="29" t="s">
        <v>974</v>
      </c>
      <c r="I70" s="29" t="s">
        <v>827</v>
      </c>
      <c r="J70" s="29" t="s">
        <v>58</v>
      </c>
      <c r="K70" s="28">
        <v>2866</v>
      </c>
      <c r="L70" s="30" t="s">
        <v>826</v>
      </c>
      <c r="M70" s="31">
        <v>2</v>
      </c>
      <c r="N70" s="29" t="s">
        <v>13</v>
      </c>
      <c r="O70" s="29" t="s">
        <v>26</v>
      </c>
      <c r="P70" s="29" t="s">
        <v>20</v>
      </c>
    </row>
    <row r="71" spans="1:16" x14ac:dyDescent="0.25">
      <c r="A71" s="26" t="str">
        <f t="shared" si="2"/>
        <v>Petroleum Liquids.DFO</v>
      </c>
      <c r="B71" s="26" t="str">
        <f>INDEX(Crosswalk!$B$2:$B$47,MATCH(A71,Crosswalk!$A$2:$A$47,0))</f>
        <v>petroleum</v>
      </c>
      <c r="C71" s="26" t="str">
        <f>IF(AND(Crosswalk!$F$2=FALSE,H71="Industrial"),"FALSE",IF(AND(Crosswalk!$F$2=FALSE,H71="Commercial"),"FALSE","TRUE"))</f>
        <v>FALSE</v>
      </c>
      <c r="D71" s="28">
        <v>2023</v>
      </c>
      <c r="E71" s="28">
        <v>6</v>
      </c>
      <c r="F71" s="28">
        <v>8453</v>
      </c>
      <c r="G71" s="29" t="s">
        <v>638</v>
      </c>
      <c r="H71" s="29" t="s">
        <v>981</v>
      </c>
      <c r="I71" s="29" t="s">
        <v>638</v>
      </c>
      <c r="J71" s="29" t="s">
        <v>70</v>
      </c>
      <c r="K71" s="28">
        <v>54731</v>
      </c>
      <c r="L71" s="30" t="s">
        <v>641</v>
      </c>
      <c r="M71" s="31">
        <v>0.5</v>
      </c>
      <c r="N71" s="29" t="s">
        <v>13</v>
      </c>
      <c r="O71" s="29" t="s">
        <v>26</v>
      </c>
      <c r="P71" s="29" t="s">
        <v>20</v>
      </c>
    </row>
    <row r="72" spans="1:16" x14ac:dyDescent="0.25">
      <c r="A72" s="26" t="str">
        <f t="shared" si="2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8">
        <v>2023</v>
      </c>
      <c r="E72" s="28">
        <v>6</v>
      </c>
      <c r="F72" s="28">
        <v>8453</v>
      </c>
      <c r="G72" s="29" t="s">
        <v>638</v>
      </c>
      <c r="H72" s="29" t="s">
        <v>981</v>
      </c>
      <c r="I72" s="29" t="s">
        <v>638</v>
      </c>
      <c r="J72" s="29" t="s">
        <v>70</v>
      </c>
      <c r="K72" s="28">
        <v>54731</v>
      </c>
      <c r="L72" s="30" t="s">
        <v>640</v>
      </c>
      <c r="M72" s="31">
        <v>0.5</v>
      </c>
      <c r="N72" s="29" t="s">
        <v>13</v>
      </c>
      <c r="O72" s="29" t="s">
        <v>26</v>
      </c>
      <c r="P72" s="29" t="s">
        <v>20</v>
      </c>
    </row>
    <row r="73" spans="1:16" x14ac:dyDescent="0.25">
      <c r="A73" s="26" t="str">
        <f t="shared" si="2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8">
        <v>2023</v>
      </c>
      <c r="E73" s="28">
        <v>6</v>
      </c>
      <c r="F73" s="28">
        <v>8453</v>
      </c>
      <c r="G73" s="29" t="s">
        <v>638</v>
      </c>
      <c r="H73" s="29" t="s">
        <v>981</v>
      </c>
      <c r="I73" s="29" t="s">
        <v>638</v>
      </c>
      <c r="J73" s="29" t="s">
        <v>70</v>
      </c>
      <c r="K73" s="28">
        <v>54731</v>
      </c>
      <c r="L73" s="30" t="s">
        <v>639</v>
      </c>
      <c r="M73" s="31">
        <v>0.3</v>
      </c>
      <c r="N73" s="29" t="s">
        <v>13</v>
      </c>
      <c r="O73" s="29" t="s">
        <v>26</v>
      </c>
      <c r="P73" s="29" t="s">
        <v>20</v>
      </c>
    </row>
    <row r="74" spans="1:16" x14ac:dyDescent="0.25">
      <c r="A74" s="26" t="str">
        <f t="shared" si="2"/>
        <v>Conventional Steam Coal.BIT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8">
        <v>2023</v>
      </c>
      <c r="E74" s="28">
        <v>6</v>
      </c>
      <c r="F74" s="28">
        <v>9273</v>
      </c>
      <c r="G74" s="29" t="s">
        <v>359</v>
      </c>
      <c r="H74" s="29" t="s">
        <v>11</v>
      </c>
      <c r="I74" s="29" t="s">
        <v>174</v>
      </c>
      <c r="J74" s="29" t="s">
        <v>70</v>
      </c>
      <c r="K74" s="28">
        <v>994</v>
      </c>
      <c r="L74" s="30" t="s">
        <v>122</v>
      </c>
      <c r="M74" s="31">
        <v>421.8</v>
      </c>
      <c r="N74" s="29" t="s">
        <v>28</v>
      </c>
      <c r="O74" s="29" t="s">
        <v>29</v>
      </c>
      <c r="P74" s="29" t="s">
        <v>15</v>
      </c>
    </row>
    <row r="75" spans="1:16" x14ac:dyDescent="0.25">
      <c r="A75" s="26" t="str">
        <f t="shared" si="2"/>
        <v>Conventional Steam Coal.SUB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8">
        <v>2023</v>
      </c>
      <c r="E75" s="28">
        <v>6</v>
      </c>
      <c r="F75" s="28">
        <v>9417</v>
      </c>
      <c r="G75" s="29" t="s">
        <v>432</v>
      </c>
      <c r="H75" s="29" t="s">
        <v>11</v>
      </c>
      <c r="I75" s="29" t="s">
        <v>876</v>
      </c>
      <c r="J75" s="29" t="s">
        <v>55</v>
      </c>
      <c r="K75" s="28">
        <v>1047</v>
      </c>
      <c r="L75" s="30" t="s">
        <v>46</v>
      </c>
      <c r="M75" s="31">
        <v>241.4</v>
      </c>
      <c r="N75" s="29" t="s">
        <v>28</v>
      </c>
      <c r="O75" s="29" t="s">
        <v>76</v>
      </c>
      <c r="P75" s="29" t="s">
        <v>15</v>
      </c>
    </row>
    <row r="76" spans="1:16" x14ac:dyDescent="0.25">
      <c r="A76" s="26" t="str">
        <f t="shared" si="2"/>
        <v>Natural Gas Steam Turbine.NG</v>
      </c>
      <c r="B76" s="26" t="str">
        <f>INDEX(Crosswalk!$B$2:$B$47,MATCH(A76,Crosswalk!$A$2:$A$47,0))</f>
        <v>natural gas steam turbine</v>
      </c>
      <c r="C76" s="26" t="str">
        <f>IF(AND(Crosswalk!$F$2=FALSE,H76="Industrial"),"FALSE",IF(AND(Crosswalk!$F$2=FALSE,H76="Commercial"),"FALSE","TRUE"))</f>
        <v>TRUE</v>
      </c>
      <c r="D76" s="28">
        <v>2023</v>
      </c>
      <c r="E76" s="28">
        <v>6</v>
      </c>
      <c r="F76" s="28">
        <v>12384</v>
      </c>
      <c r="G76" s="29" t="s">
        <v>885</v>
      </c>
      <c r="H76" s="29" t="s">
        <v>974</v>
      </c>
      <c r="I76" s="29" t="s">
        <v>1039</v>
      </c>
      <c r="J76" s="29" t="s">
        <v>37</v>
      </c>
      <c r="K76" s="28">
        <v>384</v>
      </c>
      <c r="L76" s="30" t="s">
        <v>49</v>
      </c>
      <c r="M76" s="31">
        <v>518</v>
      </c>
      <c r="N76" s="29" t="s">
        <v>263</v>
      </c>
      <c r="O76" s="29" t="s">
        <v>19</v>
      </c>
      <c r="P76" s="29" t="s">
        <v>15</v>
      </c>
    </row>
    <row r="77" spans="1:16" x14ac:dyDescent="0.25">
      <c r="A77" s="26" t="str">
        <f t="shared" si="2"/>
        <v>Natural Gas Steam Turbine.NG</v>
      </c>
      <c r="B77" s="26" t="str">
        <f>INDEX(Crosswalk!$B$2:$B$47,MATCH(A77,Crosswalk!$A$2:$A$47,0))</f>
        <v>natural gas steam turbine</v>
      </c>
      <c r="C77" s="26" t="str">
        <f>IF(AND(Crosswalk!$F$2=FALSE,H77="Industrial"),"FALSE",IF(AND(Crosswalk!$F$2=FALSE,H77="Commercial"),"FALSE","TRUE"))</f>
        <v>TRUE</v>
      </c>
      <c r="D77" s="28">
        <v>2023</v>
      </c>
      <c r="E77" s="28">
        <v>6</v>
      </c>
      <c r="F77" s="28">
        <v>12384</v>
      </c>
      <c r="G77" s="29" t="s">
        <v>885</v>
      </c>
      <c r="H77" s="29" t="s">
        <v>974</v>
      </c>
      <c r="I77" s="29" t="s">
        <v>1039</v>
      </c>
      <c r="J77" s="29" t="s">
        <v>37</v>
      </c>
      <c r="K77" s="28">
        <v>384</v>
      </c>
      <c r="L77" s="30" t="s">
        <v>32</v>
      </c>
      <c r="M77" s="31">
        <v>518</v>
      </c>
      <c r="N77" s="29" t="s">
        <v>263</v>
      </c>
      <c r="O77" s="29" t="s">
        <v>19</v>
      </c>
      <c r="P77" s="29" t="s">
        <v>15</v>
      </c>
    </row>
    <row r="78" spans="1:16" x14ac:dyDescent="0.25">
      <c r="A78" s="26" t="str">
        <f t="shared" si="2"/>
        <v>Natural Gas Steam Turbine.NG</v>
      </c>
      <c r="B78" s="26" t="str">
        <f>INDEX(Crosswalk!$B$2:$B$47,MATCH(A78,Crosswalk!$A$2:$A$47,0))</f>
        <v>natural gas steam turbine</v>
      </c>
      <c r="C78" s="26" t="str">
        <f>IF(AND(Crosswalk!$F$2=FALSE,H78="Industrial"),"FALSE",IF(AND(Crosswalk!$F$2=FALSE,H78="Commercial"),"FALSE","TRUE"))</f>
        <v>TRUE</v>
      </c>
      <c r="D78" s="28">
        <v>2023</v>
      </c>
      <c r="E78" s="28">
        <v>6</v>
      </c>
      <c r="F78" s="28">
        <v>12384</v>
      </c>
      <c r="G78" s="29" t="s">
        <v>885</v>
      </c>
      <c r="H78" s="29" t="s">
        <v>974</v>
      </c>
      <c r="I78" s="29" t="s">
        <v>1040</v>
      </c>
      <c r="J78" s="29" t="s">
        <v>37</v>
      </c>
      <c r="K78" s="28">
        <v>874</v>
      </c>
      <c r="L78" s="30" t="s">
        <v>31</v>
      </c>
      <c r="M78" s="31">
        <v>314</v>
      </c>
      <c r="N78" s="29" t="s">
        <v>263</v>
      </c>
      <c r="O78" s="29" t="s">
        <v>19</v>
      </c>
      <c r="P78" s="29" t="s">
        <v>15</v>
      </c>
    </row>
    <row r="79" spans="1:16" x14ac:dyDescent="0.25">
      <c r="A79" s="26" t="str">
        <f t="shared" si="2"/>
        <v>Petroleum Liquids.KER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8">
        <v>2023</v>
      </c>
      <c r="E79" s="28">
        <v>6</v>
      </c>
      <c r="F79" s="28">
        <v>4426</v>
      </c>
      <c r="G79" s="29" t="s">
        <v>632</v>
      </c>
      <c r="H79" s="29" t="s">
        <v>974</v>
      </c>
      <c r="I79" s="29" t="s">
        <v>895</v>
      </c>
      <c r="J79" s="29" t="s">
        <v>33</v>
      </c>
      <c r="K79" s="28">
        <v>563</v>
      </c>
      <c r="L79" s="30" t="s">
        <v>472</v>
      </c>
      <c r="M79" s="31">
        <v>35.700000000000003</v>
      </c>
      <c r="N79" s="29" t="s">
        <v>13</v>
      </c>
      <c r="O79" s="29" t="s">
        <v>145</v>
      </c>
      <c r="P79" s="29" t="s">
        <v>61</v>
      </c>
    </row>
    <row r="80" spans="1:16" x14ac:dyDescent="0.25">
      <c r="A80" s="26" t="str">
        <f t="shared" si="2"/>
        <v>Petroleum Liquids.KER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8">
        <v>2023</v>
      </c>
      <c r="E80" s="28">
        <v>6</v>
      </c>
      <c r="F80" s="28">
        <v>4426</v>
      </c>
      <c r="G80" s="29" t="s">
        <v>632</v>
      </c>
      <c r="H80" s="29" t="s">
        <v>974</v>
      </c>
      <c r="I80" s="29" t="s">
        <v>895</v>
      </c>
      <c r="J80" s="29" t="s">
        <v>33</v>
      </c>
      <c r="K80" s="28">
        <v>563</v>
      </c>
      <c r="L80" s="30" t="s">
        <v>473</v>
      </c>
      <c r="M80" s="31">
        <v>37.700000000000003</v>
      </c>
      <c r="N80" s="29" t="s">
        <v>13</v>
      </c>
      <c r="O80" s="29" t="s">
        <v>145</v>
      </c>
      <c r="P80" s="29" t="s">
        <v>61</v>
      </c>
    </row>
    <row r="81" spans="1:16" x14ac:dyDescent="0.25">
      <c r="A81" s="26" t="str">
        <f t="shared" si="2"/>
        <v>Petroleum Liquids.KER</v>
      </c>
      <c r="B81" s="26" t="str">
        <f>INDEX(Crosswalk!$B$2:$B$47,MATCH(A81,Crosswalk!$A$2:$A$47,0))</f>
        <v>petroleum</v>
      </c>
      <c r="C81" s="26" t="str">
        <f>IF(AND(Crosswalk!$F$2=FALSE,H81="Industrial"),"FALSE",IF(AND(Crosswalk!$F$2=FALSE,H81="Commercial"),"FALSE","TRUE"))</f>
        <v>TRUE</v>
      </c>
      <c r="D81" s="28">
        <v>2023</v>
      </c>
      <c r="E81" s="28">
        <v>6</v>
      </c>
      <c r="F81" s="28">
        <v>4426</v>
      </c>
      <c r="G81" s="29" t="s">
        <v>632</v>
      </c>
      <c r="H81" s="29" t="s">
        <v>974</v>
      </c>
      <c r="I81" s="29" t="s">
        <v>895</v>
      </c>
      <c r="J81" s="29" t="s">
        <v>33</v>
      </c>
      <c r="K81" s="28">
        <v>563</v>
      </c>
      <c r="L81" s="30" t="s">
        <v>429</v>
      </c>
      <c r="M81" s="31">
        <v>38.299999999999997</v>
      </c>
      <c r="N81" s="29" t="s">
        <v>13</v>
      </c>
      <c r="O81" s="29" t="s">
        <v>145</v>
      </c>
      <c r="P81" s="29" t="s">
        <v>61</v>
      </c>
    </row>
    <row r="82" spans="1:16" x14ac:dyDescent="0.25">
      <c r="A82" s="26" t="str">
        <f t="shared" si="2"/>
        <v>Petroleum Liquids.KER</v>
      </c>
      <c r="B82" s="26" t="str">
        <f>INDEX(Crosswalk!$B$2:$B$47,MATCH(A82,Crosswalk!$A$2:$A$47,0))</f>
        <v>petroleum</v>
      </c>
      <c r="C82" s="26" t="str">
        <f>IF(AND(Crosswalk!$F$2=FALSE,H82="Industrial"),"FALSE",IF(AND(Crosswalk!$F$2=FALSE,H82="Commercial"),"FALSE","TRUE"))</f>
        <v>TRUE</v>
      </c>
      <c r="D82" s="28">
        <v>2023</v>
      </c>
      <c r="E82" s="28">
        <v>6</v>
      </c>
      <c r="F82" s="28">
        <v>4426</v>
      </c>
      <c r="G82" s="29" t="s">
        <v>632</v>
      </c>
      <c r="H82" s="29" t="s">
        <v>974</v>
      </c>
      <c r="I82" s="29" t="s">
        <v>895</v>
      </c>
      <c r="J82" s="29" t="s">
        <v>33</v>
      </c>
      <c r="K82" s="28">
        <v>563</v>
      </c>
      <c r="L82" s="30" t="s">
        <v>392</v>
      </c>
      <c r="M82" s="31">
        <v>36.700000000000003</v>
      </c>
      <c r="N82" s="29" t="s">
        <v>13</v>
      </c>
      <c r="O82" s="29" t="s">
        <v>145</v>
      </c>
      <c r="P82" s="29" t="s">
        <v>61</v>
      </c>
    </row>
    <row r="83" spans="1:16" x14ac:dyDescent="0.25">
      <c r="A83" s="26" t="str">
        <f t="shared" si="2"/>
        <v>Natural Gas Steam Turbine.NG</v>
      </c>
      <c r="B83" s="26" t="str">
        <f>INDEX(Crosswalk!$B$2:$B$47,MATCH(A83,Crosswalk!$A$2:$A$47,0))</f>
        <v>natural gas steam turbine</v>
      </c>
      <c r="C83" s="26" t="str">
        <f>IF(AND(Crosswalk!$F$2=FALSE,H83="Industrial"),"FALSE",IF(AND(Crosswalk!$F$2=FALSE,H83="Commercial"),"FALSE","TRUE"))</f>
        <v>TRUE</v>
      </c>
      <c r="D83" s="28">
        <v>2023</v>
      </c>
      <c r="E83" s="28">
        <v>6</v>
      </c>
      <c r="F83" s="28">
        <v>15474</v>
      </c>
      <c r="G83" s="29" t="s">
        <v>203</v>
      </c>
      <c r="H83" s="29" t="s">
        <v>11</v>
      </c>
      <c r="I83" s="29" t="s">
        <v>823</v>
      </c>
      <c r="J83" s="29" t="s">
        <v>80</v>
      </c>
      <c r="K83" s="28">
        <v>2964</v>
      </c>
      <c r="L83" s="30" t="s">
        <v>24</v>
      </c>
      <c r="M83" s="31">
        <v>56</v>
      </c>
      <c r="N83" s="29" t="s">
        <v>263</v>
      </c>
      <c r="O83" s="29" t="s">
        <v>19</v>
      </c>
      <c r="P83" s="29" t="s">
        <v>15</v>
      </c>
    </row>
    <row r="84" spans="1:16" x14ac:dyDescent="0.25">
      <c r="A84" s="26" t="str">
        <f t="shared" si="2"/>
        <v>Onshore Wind Turbine.WND</v>
      </c>
      <c r="B84" s="26" t="str">
        <f>INDEX(Crosswalk!$B$2:$B$47,MATCH(A84,Crosswalk!$A$2:$A$47,0))</f>
        <v>onshore wind</v>
      </c>
      <c r="C84" s="26" t="str">
        <f>IF(AND(Crosswalk!$F$2=FALSE,H84="Industrial"),"FALSE",IF(AND(Crosswalk!$F$2=FALSE,H84="Commercial"),"FALSE","TRUE"))</f>
        <v>TRUE</v>
      </c>
      <c r="D84" s="28">
        <v>2023</v>
      </c>
      <c r="E84" s="28">
        <v>6</v>
      </c>
      <c r="F84" s="28">
        <v>16534</v>
      </c>
      <c r="G84" s="29" t="s">
        <v>595</v>
      </c>
      <c r="H84" s="29" t="s">
        <v>11</v>
      </c>
      <c r="I84" s="29" t="s">
        <v>1041</v>
      </c>
      <c r="J84" s="29" t="s">
        <v>35</v>
      </c>
      <c r="K84" s="28">
        <v>7526</v>
      </c>
      <c r="L84" s="30" t="s">
        <v>24</v>
      </c>
      <c r="M84" s="31">
        <v>13.1</v>
      </c>
      <c r="N84" s="29" t="s">
        <v>258</v>
      </c>
      <c r="O84" s="29" t="s">
        <v>113</v>
      </c>
      <c r="P84" s="29" t="s">
        <v>112</v>
      </c>
    </row>
    <row r="85" spans="1:16" x14ac:dyDescent="0.25">
      <c r="A85" s="26" t="str">
        <f t="shared" si="2"/>
        <v>Conventional Hydroelectric.WAT</v>
      </c>
      <c r="B85" s="26" t="str">
        <f>INDEX(Crosswalk!$B$2:$B$47,MATCH(A85,Crosswalk!$A$2:$A$47,0))</f>
        <v>hydro</v>
      </c>
      <c r="C85" s="26" t="str">
        <f>IF(AND(Crosswalk!$F$2=FALSE,H85="Industrial"),"FALSE",IF(AND(Crosswalk!$F$2=FALSE,H85="Commercial"),"FALSE","TRUE"))</f>
        <v>TRUE</v>
      </c>
      <c r="D85" s="28">
        <v>2023</v>
      </c>
      <c r="E85" s="28">
        <v>6</v>
      </c>
      <c r="F85" s="28">
        <v>16534</v>
      </c>
      <c r="G85" s="29" t="s">
        <v>595</v>
      </c>
      <c r="H85" s="29" t="s">
        <v>11</v>
      </c>
      <c r="I85" s="29" t="s">
        <v>904</v>
      </c>
      <c r="J85" s="29" t="s">
        <v>35</v>
      </c>
      <c r="K85" s="28">
        <v>435</v>
      </c>
      <c r="L85" s="30" t="s">
        <v>783</v>
      </c>
      <c r="M85" s="31">
        <v>0.5</v>
      </c>
      <c r="N85" s="29" t="s">
        <v>42</v>
      </c>
      <c r="O85" s="29" t="s">
        <v>43</v>
      </c>
      <c r="P85" s="29" t="s">
        <v>44</v>
      </c>
    </row>
    <row r="86" spans="1:16" x14ac:dyDescent="0.25">
      <c r="A86" s="26" t="str">
        <f t="shared" si="2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8">
        <v>2023</v>
      </c>
      <c r="E86" s="28">
        <v>6</v>
      </c>
      <c r="F86" s="28">
        <v>15276</v>
      </c>
      <c r="G86" s="29" t="s">
        <v>812</v>
      </c>
      <c r="H86" s="29" t="s">
        <v>974</v>
      </c>
      <c r="I86" s="29" t="s">
        <v>814</v>
      </c>
      <c r="J86" s="29" t="s">
        <v>67</v>
      </c>
      <c r="K86" s="28">
        <v>3148</v>
      </c>
      <c r="L86" s="30" t="s">
        <v>126</v>
      </c>
      <c r="M86" s="31">
        <v>18</v>
      </c>
      <c r="N86" s="29" t="s">
        <v>60</v>
      </c>
      <c r="O86" s="29" t="s">
        <v>19</v>
      </c>
      <c r="P86" s="29" t="s">
        <v>61</v>
      </c>
    </row>
    <row r="87" spans="1:16" x14ac:dyDescent="0.25">
      <c r="A87" s="26" t="str">
        <f t="shared" si="2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8">
        <v>2023</v>
      </c>
      <c r="E87" s="28">
        <v>6</v>
      </c>
      <c r="F87" s="28">
        <v>15276</v>
      </c>
      <c r="G87" s="29" t="s">
        <v>812</v>
      </c>
      <c r="H87" s="29" t="s">
        <v>974</v>
      </c>
      <c r="I87" s="29" t="s">
        <v>814</v>
      </c>
      <c r="J87" s="29" t="s">
        <v>67</v>
      </c>
      <c r="K87" s="28">
        <v>3148</v>
      </c>
      <c r="L87" s="30" t="s">
        <v>127</v>
      </c>
      <c r="M87" s="31">
        <v>17.3</v>
      </c>
      <c r="N87" s="29" t="s">
        <v>60</v>
      </c>
      <c r="O87" s="29" t="s">
        <v>19</v>
      </c>
      <c r="P87" s="29" t="s">
        <v>61</v>
      </c>
    </row>
    <row r="88" spans="1:16" x14ac:dyDescent="0.25">
      <c r="A88" s="26" t="str">
        <f t="shared" si="2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8">
        <v>2023</v>
      </c>
      <c r="E88" s="28">
        <v>6</v>
      </c>
      <c r="F88" s="28">
        <v>15276</v>
      </c>
      <c r="G88" s="29" t="s">
        <v>812</v>
      </c>
      <c r="H88" s="29" t="s">
        <v>974</v>
      </c>
      <c r="I88" s="29" t="s">
        <v>814</v>
      </c>
      <c r="J88" s="29" t="s">
        <v>67</v>
      </c>
      <c r="K88" s="28">
        <v>3148</v>
      </c>
      <c r="L88" s="30" t="s">
        <v>440</v>
      </c>
      <c r="M88" s="31">
        <v>17.2</v>
      </c>
      <c r="N88" s="29" t="s">
        <v>60</v>
      </c>
      <c r="O88" s="29" t="s">
        <v>19</v>
      </c>
      <c r="P88" s="29" t="s">
        <v>61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FALSE</v>
      </c>
      <c r="D89" s="28">
        <v>2023</v>
      </c>
      <c r="E89" s="28">
        <v>7</v>
      </c>
      <c r="F89" s="28">
        <v>59484</v>
      </c>
      <c r="G89" s="29" t="s">
        <v>1042</v>
      </c>
      <c r="H89" s="29" t="s">
        <v>981</v>
      </c>
      <c r="I89" s="29" t="s">
        <v>1043</v>
      </c>
      <c r="J89" s="29" t="s">
        <v>30</v>
      </c>
      <c r="K89" s="28">
        <v>59717</v>
      </c>
      <c r="L89" s="30" t="s">
        <v>1044</v>
      </c>
      <c r="M89" s="31">
        <v>0.2</v>
      </c>
      <c r="N89" s="29" t="s">
        <v>13</v>
      </c>
      <c r="O89" s="29" t="s">
        <v>26</v>
      </c>
      <c r="P89" s="29" t="s">
        <v>20</v>
      </c>
    </row>
    <row r="90" spans="1:16" x14ac:dyDescent="0.25">
      <c r="A90" s="26" t="str">
        <f t="shared" si="2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8">
        <v>2023</v>
      </c>
      <c r="E90" s="28">
        <v>8</v>
      </c>
      <c r="F90" s="28">
        <v>7080</v>
      </c>
      <c r="G90" s="29" t="s">
        <v>696</v>
      </c>
      <c r="H90" s="29" t="s">
        <v>985</v>
      </c>
      <c r="I90" s="29" t="s">
        <v>695</v>
      </c>
      <c r="J90" s="29" t="s">
        <v>430</v>
      </c>
      <c r="K90" s="28">
        <v>10059</v>
      </c>
      <c r="L90" s="30" t="s">
        <v>697</v>
      </c>
      <c r="M90" s="31">
        <v>1.6</v>
      </c>
      <c r="N90" s="29" t="s">
        <v>42</v>
      </c>
      <c r="O90" s="29" t="s">
        <v>43</v>
      </c>
      <c r="P90" s="29" t="s">
        <v>44</v>
      </c>
    </row>
    <row r="91" spans="1:16" x14ac:dyDescent="0.25">
      <c r="A91" s="26" t="str">
        <f t="shared" si="2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8">
        <v>2023</v>
      </c>
      <c r="E91" s="28">
        <v>8</v>
      </c>
      <c r="F91" s="28">
        <v>7080</v>
      </c>
      <c r="G91" s="29" t="s">
        <v>696</v>
      </c>
      <c r="H91" s="29" t="s">
        <v>985</v>
      </c>
      <c r="I91" s="29" t="s">
        <v>695</v>
      </c>
      <c r="J91" s="29" t="s">
        <v>430</v>
      </c>
      <c r="K91" s="28">
        <v>10059</v>
      </c>
      <c r="L91" s="30" t="s">
        <v>694</v>
      </c>
      <c r="M91" s="31">
        <v>0.5</v>
      </c>
      <c r="N91" s="29" t="s">
        <v>42</v>
      </c>
      <c r="O91" s="29" t="s">
        <v>43</v>
      </c>
      <c r="P91" s="29" t="s">
        <v>44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8">
        <v>2023</v>
      </c>
      <c r="E92" s="28">
        <v>9</v>
      </c>
      <c r="F92" s="28">
        <v>17283</v>
      </c>
      <c r="G92" s="29" t="s">
        <v>590</v>
      </c>
      <c r="H92" s="29" t="s">
        <v>974</v>
      </c>
      <c r="I92" s="29" t="s">
        <v>635</v>
      </c>
      <c r="J92" s="29" t="s">
        <v>45</v>
      </c>
      <c r="K92" s="28">
        <v>54782</v>
      </c>
      <c r="L92" s="30" t="s">
        <v>603</v>
      </c>
      <c r="M92" s="31">
        <v>0.8</v>
      </c>
      <c r="N92" s="29" t="s">
        <v>56</v>
      </c>
      <c r="O92" s="29" t="s">
        <v>57</v>
      </c>
      <c r="P92" s="29" t="s">
        <v>20</v>
      </c>
    </row>
    <row r="93" spans="1:16" x14ac:dyDescent="0.25">
      <c r="A93" s="26" t="str">
        <f t="shared" si="2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8">
        <v>2023</v>
      </c>
      <c r="E93" s="28">
        <v>9</v>
      </c>
      <c r="F93" s="28">
        <v>17283</v>
      </c>
      <c r="G93" s="29" t="s">
        <v>590</v>
      </c>
      <c r="H93" s="29" t="s">
        <v>974</v>
      </c>
      <c r="I93" s="29" t="s">
        <v>635</v>
      </c>
      <c r="J93" s="29" t="s">
        <v>45</v>
      </c>
      <c r="K93" s="28">
        <v>54782</v>
      </c>
      <c r="L93" s="30" t="s">
        <v>602</v>
      </c>
      <c r="M93" s="31">
        <v>0.8</v>
      </c>
      <c r="N93" s="29" t="s">
        <v>56</v>
      </c>
      <c r="O93" s="29" t="s">
        <v>57</v>
      </c>
      <c r="P93" s="29" t="s">
        <v>20</v>
      </c>
    </row>
    <row r="94" spans="1:16" x14ac:dyDescent="0.25">
      <c r="A94" s="26" t="str">
        <f t="shared" si="2"/>
        <v>Landfill Gas.LFG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8">
        <v>2023</v>
      </c>
      <c r="E94" s="28">
        <v>9</v>
      </c>
      <c r="F94" s="28">
        <v>17283</v>
      </c>
      <c r="G94" s="29" t="s">
        <v>590</v>
      </c>
      <c r="H94" s="29" t="s">
        <v>974</v>
      </c>
      <c r="I94" s="29" t="s">
        <v>635</v>
      </c>
      <c r="J94" s="29" t="s">
        <v>45</v>
      </c>
      <c r="K94" s="28">
        <v>54782</v>
      </c>
      <c r="L94" s="30" t="s">
        <v>601</v>
      </c>
      <c r="M94" s="31">
        <v>0.8</v>
      </c>
      <c r="N94" s="29" t="s">
        <v>56</v>
      </c>
      <c r="O94" s="29" t="s">
        <v>57</v>
      </c>
      <c r="P94" s="29" t="s">
        <v>20</v>
      </c>
    </row>
    <row r="95" spans="1:16" x14ac:dyDescent="0.25">
      <c r="A95" s="26" t="str">
        <f t="shared" si="2"/>
        <v>Landfill Gas.LFG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8">
        <v>2023</v>
      </c>
      <c r="E95" s="28">
        <v>9</v>
      </c>
      <c r="F95" s="28">
        <v>17283</v>
      </c>
      <c r="G95" s="29" t="s">
        <v>590</v>
      </c>
      <c r="H95" s="29" t="s">
        <v>974</v>
      </c>
      <c r="I95" s="29" t="s">
        <v>635</v>
      </c>
      <c r="J95" s="29" t="s">
        <v>45</v>
      </c>
      <c r="K95" s="28">
        <v>54782</v>
      </c>
      <c r="L95" s="30" t="s">
        <v>600</v>
      </c>
      <c r="M95" s="31">
        <v>0.8</v>
      </c>
      <c r="N95" s="29" t="s">
        <v>56</v>
      </c>
      <c r="O95" s="29" t="s">
        <v>57</v>
      </c>
      <c r="P95" s="29" t="s">
        <v>20</v>
      </c>
    </row>
    <row r="96" spans="1:16" x14ac:dyDescent="0.25">
      <c r="A96" s="26" t="str">
        <f t="shared" si="2"/>
        <v>Landfill Gas.LFG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8">
        <v>2023</v>
      </c>
      <c r="E96" s="28">
        <v>9</v>
      </c>
      <c r="F96" s="28">
        <v>17283</v>
      </c>
      <c r="G96" s="29" t="s">
        <v>590</v>
      </c>
      <c r="H96" s="29" t="s">
        <v>974</v>
      </c>
      <c r="I96" s="29" t="s">
        <v>635</v>
      </c>
      <c r="J96" s="29" t="s">
        <v>45</v>
      </c>
      <c r="K96" s="28">
        <v>54782</v>
      </c>
      <c r="L96" s="30" t="s">
        <v>599</v>
      </c>
      <c r="M96" s="31">
        <v>0.8</v>
      </c>
      <c r="N96" s="29" t="s">
        <v>56</v>
      </c>
      <c r="O96" s="29" t="s">
        <v>57</v>
      </c>
      <c r="P96" s="29" t="s">
        <v>20</v>
      </c>
    </row>
    <row r="97" spans="1:16" x14ac:dyDescent="0.25">
      <c r="A97" s="26" t="str">
        <f t="shared" si="2"/>
        <v>Landfill Gas.LFG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8">
        <v>2023</v>
      </c>
      <c r="E97" s="28">
        <v>9</v>
      </c>
      <c r="F97" s="28">
        <v>17283</v>
      </c>
      <c r="G97" s="29" t="s">
        <v>590</v>
      </c>
      <c r="H97" s="29" t="s">
        <v>974</v>
      </c>
      <c r="I97" s="29" t="s">
        <v>635</v>
      </c>
      <c r="J97" s="29" t="s">
        <v>45</v>
      </c>
      <c r="K97" s="28">
        <v>54782</v>
      </c>
      <c r="L97" s="30" t="s">
        <v>91</v>
      </c>
      <c r="M97" s="31">
        <v>0.8</v>
      </c>
      <c r="N97" s="29" t="s">
        <v>56</v>
      </c>
      <c r="O97" s="29" t="s">
        <v>57</v>
      </c>
      <c r="P97" s="29" t="s">
        <v>20</v>
      </c>
    </row>
    <row r="98" spans="1:16" x14ac:dyDescent="0.25">
      <c r="A98" s="26" t="str">
        <f t="shared" si="2"/>
        <v>Landfill Gas.LFG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8">
        <v>2023</v>
      </c>
      <c r="E98" s="28">
        <v>9</v>
      </c>
      <c r="F98" s="28">
        <v>17283</v>
      </c>
      <c r="G98" s="29" t="s">
        <v>590</v>
      </c>
      <c r="H98" s="29" t="s">
        <v>974</v>
      </c>
      <c r="I98" s="29" t="s">
        <v>635</v>
      </c>
      <c r="J98" s="29" t="s">
        <v>45</v>
      </c>
      <c r="K98" s="28">
        <v>54782</v>
      </c>
      <c r="L98" s="30" t="s">
        <v>92</v>
      </c>
      <c r="M98" s="31">
        <v>0.8</v>
      </c>
      <c r="N98" s="29" t="s">
        <v>56</v>
      </c>
      <c r="O98" s="29" t="s">
        <v>57</v>
      </c>
      <c r="P98" s="29" t="s">
        <v>20</v>
      </c>
    </row>
    <row r="99" spans="1:16" x14ac:dyDescent="0.25">
      <c r="A99" s="26" t="str">
        <f t="shared" si="2"/>
        <v>Landfill Gas.LFG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8">
        <v>2023</v>
      </c>
      <c r="E99" s="28">
        <v>9</v>
      </c>
      <c r="F99" s="28">
        <v>17283</v>
      </c>
      <c r="G99" s="29" t="s">
        <v>590</v>
      </c>
      <c r="H99" s="29" t="s">
        <v>974</v>
      </c>
      <c r="I99" s="29" t="s">
        <v>635</v>
      </c>
      <c r="J99" s="29" t="s">
        <v>45</v>
      </c>
      <c r="K99" s="28">
        <v>54782</v>
      </c>
      <c r="L99" s="30" t="s">
        <v>120</v>
      </c>
      <c r="M99" s="31">
        <v>0.8</v>
      </c>
      <c r="N99" s="29" t="s">
        <v>56</v>
      </c>
      <c r="O99" s="29" t="s">
        <v>57</v>
      </c>
      <c r="P99" s="29" t="s">
        <v>20</v>
      </c>
    </row>
    <row r="100" spans="1:16" x14ac:dyDescent="0.25">
      <c r="A100" s="26" t="str">
        <f t="shared" si="2"/>
        <v>Landfill Gas.LFG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8">
        <v>2023</v>
      </c>
      <c r="E100" s="28">
        <v>9</v>
      </c>
      <c r="F100" s="28">
        <v>17283</v>
      </c>
      <c r="G100" s="29" t="s">
        <v>590</v>
      </c>
      <c r="H100" s="29" t="s">
        <v>974</v>
      </c>
      <c r="I100" s="29" t="s">
        <v>635</v>
      </c>
      <c r="J100" s="29" t="s">
        <v>45</v>
      </c>
      <c r="K100" s="28">
        <v>54782</v>
      </c>
      <c r="L100" s="30" t="s">
        <v>502</v>
      </c>
      <c r="M100" s="31">
        <v>0.8</v>
      </c>
      <c r="N100" s="29" t="s">
        <v>56</v>
      </c>
      <c r="O100" s="29" t="s">
        <v>57</v>
      </c>
      <c r="P100" s="29" t="s">
        <v>20</v>
      </c>
    </row>
    <row r="101" spans="1:16" x14ac:dyDescent="0.25">
      <c r="A101" s="26" t="str">
        <f t="shared" si="2"/>
        <v>Landfill Gas.LFG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8">
        <v>2023</v>
      </c>
      <c r="E101" s="28">
        <v>9</v>
      </c>
      <c r="F101" s="28">
        <v>17283</v>
      </c>
      <c r="G101" s="29" t="s">
        <v>590</v>
      </c>
      <c r="H101" s="29" t="s">
        <v>974</v>
      </c>
      <c r="I101" s="29" t="s">
        <v>635</v>
      </c>
      <c r="J101" s="29" t="s">
        <v>45</v>
      </c>
      <c r="K101" s="28">
        <v>54782</v>
      </c>
      <c r="L101" s="30" t="s">
        <v>384</v>
      </c>
      <c r="M101" s="31">
        <v>0.8</v>
      </c>
      <c r="N101" s="29" t="s">
        <v>56</v>
      </c>
      <c r="O101" s="29" t="s">
        <v>57</v>
      </c>
      <c r="P101" s="29" t="s">
        <v>20</v>
      </c>
    </row>
    <row r="102" spans="1:16" x14ac:dyDescent="0.25">
      <c r="A102" s="26" t="str">
        <f t="shared" si="2"/>
        <v>Conventional Steam Coal.BIT</v>
      </c>
      <c r="B102" s="26" t="str">
        <f>INDEX(Crosswalk!$B$2:$B$47,MATCH(A102,Crosswalk!$A$2:$A$47,0))</f>
        <v>hard coal</v>
      </c>
      <c r="C102" s="26" t="str">
        <f>IF(AND(Crosswalk!$F$2=FALSE,H102="Industrial"),"FALSE",IF(AND(Crosswalk!$F$2=FALSE,H102="Commercial"),"FALSE","TRUE"))</f>
        <v>TRUE</v>
      </c>
      <c r="D102" s="28">
        <v>2023</v>
      </c>
      <c r="E102" s="28">
        <v>10</v>
      </c>
      <c r="F102" s="28">
        <v>17633</v>
      </c>
      <c r="G102" s="29" t="s">
        <v>442</v>
      </c>
      <c r="H102" s="29" t="s">
        <v>11</v>
      </c>
      <c r="I102" s="29" t="s">
        <v>758</v>
      </c>
      <c r="J102" s="29" t="s">
        <v>70</v>
      </c>
      <c r="K102" s="28">
        <v>6137</v>
      </c>
      <c r="L102" s="30" t="s">
        <v>24</v>
      </c>
      <c r="M102" s="31">
        <v>245</v>
      </c>
      <c r="N102" s="29" t="s">
        <v>28</v>
      </c>
      <c r="O102" s="29" t="s">
        <v>29</v>
      </c>
      <c r="P102" s="29" t="s">
        <v>15</v>
      </c>
    </row>
    <row r="103" spans="1:16" x14ac:dyDescent="0.25">
      <c r="A103" s="26" t="str">
        <f t="shared" si="2"/>
        <v>Conventional Steam Coal.BIT</v>
      </c>
      <c r="B103" s="26" t="str">
        <f>INDEX(Crosswalk!$B$2:$B$47,MATCH(A103,Crosswalk!$A$2:$A$47,0))</f>
        <v>hard coal</v>
      </c>
      <c r="C103" s="26" t="str">
        <f>IF(AND(Crosswalk!$F$2=FALSE,H103="Industrial"),"FALSE",IF(AND(Crosswalk!$F$2=FALSE,H103="Commercial"),"FALSE","TRUE"))</f>
        <v>TRUE</v>
      </c>
      <c r="D103" s="28">
        <v>2023</v>
      </c>
      <c r="E103" s="28">
        <v>10</v>
      </c>
      <c r="F103" s="28">
        <v>17633</v>
      </c>
      <c r="G103" s="29" t="s">
        <v>442</v>
      </c>
      <c r="H103" s="29" t="s">
        <v>11</v>
      </c>
      <c r="I103" s="29" t="s">
        <v>758</v>
      </c>
      <c r="J103" s="29" t="s">
        <v>70</v>
      </c>
      <c r="K103" s="28">
        <v>6137</v>
      </c>
      <c r="L103" s="30" t="s">
        <v>25</v>
      </c>
      <c r="M103" s="31">
        <v>240</v>
      </c>
      <c r="N103" s="29" t="s">
        <v>28</v>
      </c>
      <c r="O103" s="29" t="s">
        <v>29</v>
      </c>
      <c r="P103" s="29" t="s">
        <v>15</v>
      </c>
    </row>
    <row r="104" spans="1:16" x14ac:dyDescent="0.25">
      <c r="A104" s="26" t="str">
        <f t="shared" si="2"/>
        <v>Wood/Wood Waste Biomass.WDS</v>
      </c>
      <c r="B104" s="26" t="str">
        <f>INDEX(Crosswalk!$B$2:$B$47,MATCH(A104,Crosswalk!$A$2:$A$47,0))</f>
        <v>biomass</v>
      </c>
      <c r="C104" s="26" t="str">
        <f>IF(AND(Crosswalk!$F$2=FALSE,H104="Industrial"),"FALSE",IF(AND(Crosswalk!$F$2=FALSE,H104="Commercial"),"FALSE","TRUE"))</f>
        <v>FALSE</v>
      </c>
      <c r="D104" s="28">
        <v>2023</v>
      </c>
      <c r="E104" s="28">
        <v>10</v>
      </c>
      <c r="F104" s="28">
        <v>56785</v>
      </c>
      <c r="G104" s="29" t="s">
        <v>561</v>
      </c>
      <c r="H104" s="29" t="s">
        <v>985</v>
      </c>
      <c r="I104" s="29" t="s">
        <v>560</v>
      </c>
      <c r="J104" s="29" t="s">
        <v>66</v>
      </c>
      <c r="K104" s="28">
        <v>57467</v>
      </c>
      <c r="L104" s="30" t="s">
        <v>520</v>
      </c>
      <c r="M104" s="31">
        <v>8.1999999999999993</v>
      </c>
      <c r="N104" s="29" t="s">
        <v>255</v>
      </c>
      <c r="O104" s="29" t="s">
        <v>81</v>
      </c>
      <c r="P104" s="29" t="s">
        <v>15</v>
      </c>
    </row>
    <row r="105" spans="1:16" x14ac:dyDescent="0.25">
      <c r="A105" s="26" t="str">
        <f t="shared" si="2"/>
        <v>Natural Gas Steam Turbine.NG</v>
      </c>
      <c r="B105" s="26" t="str">
        <f>INDEX(Crosswalk!$B$2:$B$47,MATCH(A105,Crosswalk!$A$2:$A$47,0))</f>
        <v>natural gas steam turbine</v>
      </c>
      <c r="C105" s="26" t="str">
        <f>IF(AND(Crosswalk!$F$2=FALSE,H105="Industrial"),"FALSE",IF(AND(Crosswalk!$F$2=FALSE,H105="Commercial"),"FALSE","TRUE"))</f>
        <v>TRUE</v>
      </c>
      <c r="D105" s="28">
        <v>2023</v>
      </c>
      <c r="E105" s="28">
        <v>12</v>
      </c>
      <c r="F105" s="28">
        <v>22148</v>
      </c>
      <c r="G105" s="29" t="s">
        <v>910</v>
      </c>
      <c r="H105" s="29" t="s">
        <v>974</v>
      </c>
      <c r="I105" s="29" t="s">
        <v>910</v>
      </c>
      <c r="J105" s="29" t="s">
        <v>35</v>
      </c>
      <c r="K105" s="28">
        <v>315</v>
      </c>
      <c r="L105" s="30" t="s">
        <v>21</v>
      </c>
      <c r="M105" s="31">
        <v>332</v>
      </c>
      <c r="N105" s="29" t="s">
        <v>263</v>
      </c>
      <c r="O105" s="29" t="s">
        <v>19</v>
      </c>
      <c r="P105" s="29" t="s">
        <v>15</v>
      </c>
    </row>
    <row r="106" spans="1:16" x14ac:dyDescent="0.25">
      <c r="A106" s="26" t="str">
        <f t="shared" si="2"/>
        <v>Natural Gas Steam Turbine.NG</v>
      </c>
      <c r="B106" s="26" t="str">
        <f>INDEX(Crosswalk!$B$2:$B$47,MATCH(A106,Crosswalk!$A$2:$A$47,0))</f>
        <v>natural gas steam turbine</v>
      </c>
      <c r="C106" s="26" t="str">
        <f>IF(AND(Crosswalk!$F$2=FALSE,H106="Industrial"),"FALSE",IF(AND(Crosswalk!$F$2=FALSE,H106="Commercial"),"FALSE","TRUE"))</f>
        <v>TRUE</v>
      </c>
      <c r="D106" s="28">
        <v>2023</v>
      </c>
      <c r="E106" s="28">
        <v>12</v>
      </c>
      <c r="F106" s="28">
        <v>22148</v>
      </c>
      <c r="G106" s="29" t="s">
        <v>910</v>
      </c>
      <c r="H106" s="29" t="s">
        <v>974</v>
      </c>
      <c r="I106" s="29" t="s">
        <v>910</v>
      </c>
      <c r="J106" s="29" t="s">
        <v>35</v>
      </c>
      <c r="K106" s="28">
        <v>315</v>
      </c>
      <c r="L106" s="30" t="s">
        <v>46</v>
      </c>
      <c r="M106" s="31">
        <v>335</v>
      </c>
      <c r="N106" s="29" t="s">
        <v>263</v>
      </c>
      <c r="O106" s="29" t="s">
        <v>19</v>
      </c>
      <c r="P106" s="29" t="s">
        <v>15</v>
      </c>
    </row>
    <row r="107" spans="1:16" x14ac:dyDescent="0.25">
      <c r="A107" s="26" t="str">
        <f t="shared" si="2"/>
        <v>Natural Gas Steam Turbine.NG</v>
      </c>
      <c r="B107" s="26" t="str">
        <f>INDEX(Crosswalk!$B$2:$B$47,MATCH(A107,Crosswalk!$A$2:$A$47,0))</f>
        <v>natural gas steam turbine</v>
      </c>
      <c r="C107" s="26" t="str">
        <f>IF(AND(Crosswalk!$F$2=FALSE,H107="Industrial"),"FALSE",IF(AND(Crosswalk!$F$2=FALSE,H107="Commercial"),"FALSE","TRUE"))</f>
        <v>TRUE</v>
      </c>
      <c r="D107" s="28">
        <v>2023</v>
      </c>
      <c r="E107" s="28">
        <v>12</v>
      </c>
      <c r="F107" s="28">
        <v>22148</v>
      </c>
      <c r="G107" s="29" t="s">
        <v>910</v>
      </c>
      <c r="H107" s="29" t="s">
        <v>974</v>
      </c>
      <c r="I107" s="29" t="s">
        <v>910</v>
      </c>
      <c r="J107" s="29" t="s">
        <v>35</v>
      </c>
      <c r="K107" s="28">
        <v>315</v>
      </c>
      <c r="L107" s="30" t="s">
        <v>47</v>
      </c>
      <c r="M107" s="31">
        <v>485</v>
      </c>
      <c r="N107" s="29" t="s">
        <v>263</v>
      </c>
      <c r="O107" s="29" t="s">
        <v>19</v>
      </c>
      <c r="P107" s="29" t="s">
        <v>15</v>
      </c>
    </row>
    <row r="108" spans="1:16" x14ac:dyDescent="0.25">
      <c r="A108" s="26" t="str">
        <f t="shared" si="2"/>
        <v>Natural Gas Steam Turbine.NG</v>
      </c>
      <c r="B108" s="26" t="str">
        <f>INDEX(Crosswalk!$B$2:$B$47,MATCH(A108,Crosswalk!$A$2:$A$47,0))</f>
        <v>natural gas steam turbine</v>
      </c>
      <c r="C108" s="26" t="str">
        <f>IF(AND(Crosswalk!$F$2=FALSE,H108="Industrial"),"FALSE",IF(AND(Crosswalk!$F$2=FALSE,H108="Commercial"),"FALSE","TRUE"))</f>
        <v>TRUE</v>
      </c>
      <c r="D108" s="28">
        <v>2023</v>
      </c>
      <c r="E108" s="28">
        <v>12</v>
      </c>
      <c r="F108" s="28">
        <v>23693</v>
      </c>
      <c r="G108" s="29" t="s">
        <v>909</v>
      </c>
      <c r="H108" s="29" t="s">
        <v>974</v>
      </c>
      <c r="I108" s="29" t="s">
        <v>909</v>
      </c>
      <c r="J108" s="29" t="s">
        <v>35</v>
      </c>
      <c r="K108" s="28">
        <v>335</v>
      </c>
      <c r="L108" s="30" t="s">
        <v>25</v>
      </c>
      <c r="M108" s="31">
        <v>225.8</v>
      </c>
      <c r="N108" s="29" t="s">
        <v>263</v>
      </c>
      <c r="O108" s="29" t="s">
        <v>19</v>
      </c>
      <c r="P108" s="29" t="s">
        <v>15</v>
      </c>
    </row>
    <row r="109" spans="1:16" x14ac:dyDescent="0.25">
      <c r="A109" s="26" t="str">
        <f t="shared" si="2"/>
        <v>Natural Gas Steam Turbine.NG</v>
      </c>
      <c r="B109" s="26" t="str">
        <f>INDEX(Crosswalk!$B$2:$B$47,MATCH(A109,Crosswalk!$A$2:$A$47,0))</f>
        <v>natural gas steam turbine</v>
      </c>
      <c r="C109" s="26" t="str">
        <f>IF(AND(Crosswalk!$F$2=FALSE,H109="Industrial"),"FALSE",IF(AND(Crosswalk!$F$2=FALSE,H109="Commercial"),"FALSE","TRUE"))</f>
        <v>TRUE</v>
      </c>
      <c r="D109" s="28">
        <v>2023</v>
      </c>
      <c r="E109" s="28">
        <v>12</v>
      </c>
      <c r="F109" s="28">
        <v>22484</v>
      </c>
      <c r="G109" s="29" t="s">
        <v>906</v>
      </c>
      <c r="H109" s="29" t="s">
        <v>974</v>
      </c>
      <c r="I109" s="29" t="s">
        <v>906</v>
      </c>
      <c r="J109" s="29" t="s">
        <v>35</v>
      </c>
      <c r="K109" s="28">
        <v>356</v>
      </c>
      <c r="L109" s="30" t="s">
        <v>47</v>
      </c>
      <c r="M109" s="31">
        <v>175</v>
      </c>
      <c r="N109" s="29" t="s">
        <v>263</v>
      </c>
      <c r="O109" s="29" t="s">
        <v>19</v>
      </c>
      <c r="P109" s="29" t="s">
        <v>15</v>
      </c>
    </row>
    <row r="110" spans="1:16" x14ac:dyDescent="0.25">
      <c r="A110" s="26" t="str">
        <f t="shared" si="2"/>
        <v>Natural Gas Steam Turbine.NG</v>
      </c>
      <c r="B110" s="26" t="str">
        <f>INDEX(Crosswalk!$B$2:$B$47,MATCH(A110,Crosswalk!$A$2:$A$47,0))</f>
        <v>natural gas steam turbine</v>
      </c>
      <c r="C110" s="26" t="str">
        <f>IF(AND(Crosswalk!$F$2=FALSE,H110="Industrial"),"FALSE",IF(AND(Crosswalk!$F$2=FALSE,H110="Commercial"),"FALSE","TRUE"))</f>
        <v>TRUE</v>
      </c>
      <c r="D110" s="28">
        <v>2023</v>
      </c>
      <c r="E110" s="28">
        <v>12</v>
      </c>
      <c r="F110" s="28">
        <v>22484</v>
      </c>
      <c r="G110" s="29" t="s">
        <v>906</v>
      </c>
      <c r="H110" s="29" t="s">
        <v>974</v>
      </c>
      <c r="I110" s="29" t="s">
        <v>906</v>
      </c>
      <c r="J110" s="29" t="s">
        <v>35</v>
      </c>
      <c r="K110" s="28">
        <v>356</v>
      </c>
      <c r="L110" s="30" t="s">
        <v>31</v>
      </c>
      <c r="M110" s="31">
        <v>175</v>
      </c>
      <c r="N110" s="29" t="s">
        <v>263</v>
      </c>
      <c r="O110" s="29" t="s">
        <v>19</v>
      </c>
      <c r="P110" s="29" t="s">
        <v>15</v>
      </c>
    </row>
    <row r="111" spans="1:16" x14ac:dyDescent="0.25">
      <c r="A111" s="26" t="str">
        <f t="shared" si="2"/>
        <v>Natural Gas Steam Turbine.NG</v>
      </c>
      <c r="B111" s="26" t="str">
        <f>INDEX(Crosswalk!$B$2:$B$47,MATCH(A111,Crosswalk!$A$2:$A$47,0))</f>
        <v>natural gas steam turbine</v>
      </c>
      <c r="C111" s="26" t="str">
        <f>IF(AND(Crosswalk!$F$2=FALSE,H111="Industrial"),"FALSE",IF(AND(Crosswalk!$F$2=FALSE,H111="Commercial"),"FALSE","TRUE"))</f>
        <v>TRUE</v>
      </c>
      <c r="D111" s="28">
        <v>2023</v>
      </c>
      <c r="E111" s="28">
        <v>12</v>
      </c>
      <c r="F111" s="28">
        <v>22484</v>
      </c>
      <c r="G111" s="29" t="s">
        <v>906</v>
      </c>
      <c r="H111" s="29" t="s">
        <v>974</v>
      </c>
      <c r="I111" s="29" t="s">
        <v>906</v>
      </c>
      <c r="J111" s="29" t="s">
        <v>35</v>
      </c>
      <c r="K111" s="28">
        <v>356</v>
      </c>
      <c r="L111" s="30" t="s">
        <v>32</v>
      </c>
      <c r="M111" s="31">
        <v>480</v>
      </c>
      <c r="N111" s="29" t="s">
        <v>263</v>
      </c>
      <c r="O111" s="29" t="s">
        <v>19</v>
      </c>
      <c r="P111" s="29" t="s">
        <v>15</v>
      </c>
    </row>
    <row r="112" spans="1:16" x14ac:dyDescent="0.25">
      <c r="A112" s="26" t="str">
        <f t="shared" si="2"/>
        <v>Natural Gas Fired Combustion Turbine.NG</v>
      </c>
      <c r="B112" s="26" t="str">
        <f>INDEX(Crosswalk!$B$2:$B$47,MATCH(A112,Crosswalk!$A$2:$A$47,0))</f>
        <v>natural gas peaker</v>
      </c>
      <c r="C112" s="26" t="str">
        <f>IF(AND(Crosswalk!$F$2=FALSE,H112="Industrial"),"FALSE",IF(AND(Crosswalk!$F$2=FALSE,H112="Commercial"),"FALSE","TRUE"))</f>
        <v>FALSE</v>
      </c>
      <c r="D112" s="28">
        <v>2023</v>
      </c>
      <c r="E112" s="28">
        <v>12</v>
      </c>
      <c r="F112" s="28">
        <v>1058</v>
      </c>
      <c r="G112" s="29" t="s">
        <v>676</v>
      </c>
      <c r="H112" s="29" t="s">
        <v>985</v>
      </c>
      <c r="I112" s="29" t="s">
        <v>675</v>
      </c>
      <c r="J112" s="29" t="s">
        <v>35</v>
      </c>
      <c r="K112" s="28">
        <v>50200</v>
      </c>
      <c r="L112" s="30" t="s">
        <v>17</v>
      </c>
      <c r="M112" s="31">
        <v>2.7</v>
      </c>
      <c r="N112" s="29" t="s">
        <v>60</v>
      </c>
      <c r="O112" s="29" t="s">
        <v>19</v>
      </c>
      <c r="P112" s="29" t="s">
        <v>61</v>
      </c>
    </row>
    <row r="113" spans="1:16" x14ac:dyDescent="0.25">
      <c r="A113" s="26" t="str">
        <f t="shared" si="2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FALSE</v>
      </c>
      <c r="D113" s="28">
        <v>2023</v>
      </c>
      <c r="E113" s="28">
        <v>12</v>
      </c>
      <c r="F113" s="28">
        <v>1058</v>
      </c>
      <c r="G113" s="29" t="s">
        <v>676</v>
      </c>
      <c r="H113" s="29" t="s">
        <v>985</v>
      </c>
      <c r="I113" s="29" t="s">
        <v>675</v>
      </c>
      <c r="J113" s="29" t="s">
        <v>35</v>
      </c>
      <c r="K113" s="28">
        <v>50200</v>
      </c>
      <c r="L113" s="30" t="s">
        <v>63</v>
      </c>
      <c r="M113" s="31">
        <v>3</v>
      </c>
      <c r="N113" s="29" t="s">
        <v>60</v>
      </c>
      <c r="O113" s="29" t="s">
        <v>19</v>
      </c>
      <c r="P113" s="29" t="s">
        <v>61</v>
      </c>
    </row>
    <row r="114" spans="1:16" x14ac:dyDescent="0.25">
      <c r="A114" s="26" t="str">
        <f t="shared" si="2"/>
        <v>Conventional Steam Coal.BIT</v>
      </c>
      <c r="B114" s="26" t="str">
        <f>INDEX(Crosswalk!$B$2:$B$47,MATCH(A114,Crosswalk!$A$2:$A$47,0))</f>
        <v>hard coal</v>
      </c>
      <c r="C114" s="26" t="str">
        <f>IF(AND(Crosswalk!$F$2=FALSE,H114="Industrial"),"FALSE",IF(AND(Crosswalk!$F$2=FALSE,H114="Commercial"),"FALSE","TRUE"))</f>
        <v>TRUE</v>
      </c>
      <c r="D114" s="28">
        <v>2023</v>
      </c>
      <c r="E114" s="28">
        <v>12</v>
      </c>
      <c r="F114" s="28">
        <v>17828</v>
      </c>
      <c r="G114" s="29" t="s">
        <v>210</v>
      </c>
      <c r="H114" s="29" t="s">
        <v>11</v>
      </c>
      <c r="I114" s="29" t="s">
        <v>211</v>
      </c>
      <c r="J114" s="29" t="s">
        <v>37</v>
      </c>
      <c r="K114" s="28">
        <v>963</v>
      </c>
      <c r="L114" s="30" t="s">
        <v>21</v>
      </c>
      <c r="M114" s="31">
        <v>159</v>
      </c>
      <c r="N114" s="29" t="s">
        <v>28</v>
      </c>
      <c r="O114" s="29" t="s">
        <v>29</v>
      </c>
      <c r="P114" s="29" t="s">
        <v>15</v>
      </c>
    </row>
    <row r="115" spans="1:16" x14ac:dyDescent="0.25">
      <c r="A115" s="26" t="str">
        <f t="shared" si="2"/>
        <v>Conventional Steam Coal.BIT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8">
        <v>2023</v>
      </c>
      <c r="E115" s="28">
        <v>12</v>
      </c>
      <c r="F115" s="28">
        <v>5416</v>
      </c>
      <c r="G115" s="29" t="s">
        <v>54</v>
      </c>
      <c r="H115" s="29" t="s">
        <v>11</v>
      </c>
      <c r="I115" s="29" t="s">
        <v>159</v>
      </c>
      <c r="J115" s="29" t="s">
        <v>36</v>
      </c>
      <c r="K115" s="28">
        <v>2718</v>
      </c>
      <c r="L115" s="30" t="s">
        <v>24</v>
      </c>
      <c r="M115" s="31">
        <v>162</v>
      </c>
      <c r="N115" s="29" t="s">
        <v>28</v>
      </c>
      <c r="O115" s="29" t="s">
        <v>29</v>
      </c>
      <c r="P115" s="29" t="s">
        <v>15</v>
      </c>
    </row>
    <row r="116" spans="1:16" x14ac:dyDescent="0.25">
      <c r="A116" s="26" t="str">
        <f t="shared" si="2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8">
        <v>2023</v>
      </c>
      <c r="E116" s="28">
        <v>12</v>
      </c>
      <c r="F116" s="28">
        <v>5416</v>
      </c>
      <c r="G116" s="29" t="s">
        <v>54</v>
      </c>
      <c r="H116" s="29" t="s">
        <v>11</v>
      </c>
      <c r="I116" s="29" t="s">
        <v>159</v>
      </c>
      <c r="J116" s="29" t="s">
        <v>36</v>
      </c>
      <c r="K116" s="28">
        <v>2718</v>
      </c>
      <c r="L116" s="30" t="s">
        <v>47</v>
      </c>
      <c r="M116" s="31">
        <v>259</v>
      </c>
      <c r="N116" s="29" t="s">
        <v>28</v>
      </c>
      <c r="O116" s="29" t="s">
        <v>29</v>
      </c>
      <c r="P116" s="29" t="s">
        <v>15</v>
      </c>
    </row>
    <row r="117" spans="1:16" x14ac:dyDescent="0.25">
      <c r="A117" s="26" t="str">
        <f t="shared" si="2"/>
        <v>Natural Gas Steam Turbine.NG</v>
      </c>
      <c r="B117" s="26" t="str">
        <f>INDEX(Crosswalk!$B$2:$B$47,MATCH(A117,Crosswalk!$A$2:$A$47,0))</f>
        <v>natural gas steam turbine</v>
      </c>
      <c r="C117" s="26" t="str">
        <f>IF(AND(Crosswalk!$F$2=FALSE,H117="Industrial"),"FALSE",IF(AND(Crosswalk!$F$2=FALSE,H117="Commercial"),"FALSE","TRUE"))</f>
        <v>TRUE</v>
      </c>
      <c r="D117" s="28">
        <v>2023</v>
      </c>
      <c r="E117" s="28">
        <v>12</v>
      </c>
      <c r="F117" s="28">
        <v>5701</v>
      </c>
      <c r="G117" s="29" t="s">
        <v>422</v>
      </c>
      <c r="H117" s="29" t="s">
        <v>11</v>
      </c>
      <c r="I117" s="29" t="s">
        <v>439</v>
      </c>
      <c r="J117" s="29" t="s">
        <v>94</v>
      </c>
      <c r="K117" s="28">
        <v>2444</v>
      </c>
      <c r="L117" s="30" t="s">
        <v>49</v>
      </c>
      <c r="M117" s="31">
        <v>46</v>
      </c>
      <c r="N117" s="29" t="s">
        <v>263</v>
      </c>
      <c r="O117" s="29" t="s">
        <v>19</v>
      </c>
      <c r="P117" s="29" t="s">
        <v>15</v>
      </c>
    </row>
    <row r="118" spans="1:16" x14ac:dyDescent="0.25">
      <c r="A118" s="26" t="str">
        <f t="shared" si="2"/>
        <v>Natural Gas Steam Turbine.NG</v>
      </c>
      <c r="B118" s="26" t="str">
        <f>INDEX(Crosswalk!$B$2:$B$47,MATCH(A118,Crosswalk!$A$2:$A$47,0))</f>
        <v>natural gas steam turbine</v>
      </c>
      <c r="C118" s="26" t="str">
        <f>IF(AND(Crosswalk!$F$2=FALSE,H118="Industrial"),"FALSE",IF(AND(Crosswalk!$F$2=FALSE,H118="Commercial"),"FALSE","TRUE"))</f>
        <v>TRUE</v>
      </c>
      <c r="D118" s="28">
        <v>2023</v>
      </c>
      <c r="E118" s="28">
        <v>12</v>
      </c>
      <c r="F118" s="28">
        <v>12686</v>
      </c>
      <c r="G118" s="29" t="s">
        <v>579</v>
      </c>
      <c r="H118" s="29" t="s">
        <v>11</v>
      </c>
      <c r="I118" s="29" t="s">
        <v>848</v>
      </c>
      <c r="J118" s="29" t="s">
        <v>413</v>
      </c>
      <c r="K118" s="28">
        <v>2049</v>
      </c>
      <c r="L118" s="30" t="s">
        <v>46</v>
      </c>
      <c r="M118" s="31">
        <v>236</v>
      </c>
      <c r="N118" s="29" t="s">
        <v>263</v>
      </c>
      <c r="O118" s="29" t="s">
        <v>19</v>
      </c>
      <c r="P118" s="29" t="s">
        <v>15</v>
      </c>
    </row>
    <row r="119" spans="1:16" x14ac:dyDescent="0.25">
      <c r="A119" s="26" t="str">
        <f t="shared" si="2"/>
        <v>Conventional Steam Coal.SUB</v>
      </c>
      <c r="B119" s="26" t="str">
        <f>INDEX(Crosswalk!$B$2:$B$47,MATCH(A119,Crosswalk!$A$2:$A$47,0))</f>
        <v>hard coal</v>
      </c>
      <c r="C119" s="26" t="str">
        <f>IF(AND(Crosswalk!$F$2=FALSE,H119="Industrial"),"FALSE",IF(AND(Crosswalk!$F$2=FALSE,H119="Commercial"),"FALSE","TRUE"))</f>
        <v>TRUE</v>
      </c>
      <c r="D119" s="28">
        <v>2023</v>
      </c>
      <c r="E119" s="28">
        <v>12</v>
      </c>
      <c r="F119" s="28">
        <v>13781</v>
      </c>
      <c r="G119" s="29" t="s">
        <v>425</v>
      </c>
      <c r="H119" s="29" t="s">
        <v>11</v>
      </c>
      <c r="I119" s="29" t="s">
        <v>761</v>
      </c>
      <c r="J119" s="29" t="s">
        <v>88</v>
      </c>
      <c r="K119" s="28">
        <v>6090</v>
      </c>
      <c r="L119" s="30" t="s">
        <v>25</v>
      </c>
      <c r="M119" s="31">
        <v>682</v>
      </c>
      <c r="N119" s="29" t="s">
        <v>28</v>
      </c>
      <c r="O119" s="29" t="s">
        <v>76</v>
      </c>
      <c r="P119" s="29" t="s">
        <v>15</v>
      </c>
    </row>
    <row r="120" spans="1:16" x14ac:dyDescent="0.25">
      <c r="A120" s="26" t="str">
        <f t="shared" si="2"/>
        <v>Natural Gas Fired Combustion Turbine.NG</v>
      </c>
      <c r="B120" s="26" t="str">
        <f>INDEX(Crosswalk!$B$2:$B$47,MATCH(A120,Crosswalk!$A$2:$A$47,0))</f>
        <v>natural gas peaker</v>
      </c>
      <c r="C120" s="26" t="str">
        <f>IF(AND(Crosswalk!$F$2=FALSE,H120="Industrial"),"FALSE",IF(AND(Crosswalk!$F$2=FALSE,H120="Commercial"),"FALSE","TRUE"))</f>
        <v>TRUE</v>
      </c>
      <c r="D120" s="28">
        <v>2023</v>
      </c>
      <c r="E120" s="28">
        <v>12</v>
      </c>
      <c r="F120" s="28">
        <v>18642</v>
      </c>
      <c r="G120" s="29" t="s">
        <v>65</v>
      </c>
      <c r="H120" s="29" t="s">
        <v>11</v>
      </c>
      <c r="I120" s="29" t="s">
        <v>468</v>
      </c>
      <c r="J120" s="29" t="s">
        <v>423</v>
      </c>
      <c r="K120" s="28">
        <v>3393</v>
      </c>
      <c r="L120" s="30" t="s">
        <v>544</v>
      </c>
      <c r="M120" s="31">
        <v>15.1</v>
      </c>
      <c r="N120" s="29" t="s">
        <v>60</v>
      </c>
      <c r="O120" s="29" t="s">
        <v>19</v>
      </c>
      <c r="P120" s="29" t="s">
        <v>61</v>
      </c>
    </row>
    <row r="121" spans="1:16" x14ac:dyDescent="0.25">
      <c r="A121" s="26" t="str">
        <f t="shared" si="2"/>
        <v>Natural Gas Fired Combustion Turbine.NG</v>
      </c>
      <c r="B121" s="26" t="str">
        <f>INDEX(Crosswalk!$B$2:$B$47,MATCH(A121,Crosswalk!$A$2:$A$47,0))</f>
        <v>natural gas peaker</v>
      </c>
      <c r="C121" s="26" t="str">
        <f>IF(AND(Crosswalk!$F$2=FALSE,H121="Industrial"),"FALSE",IF(AND(Crosswalk!$F$2=FALSE,H121="Commercial"),"FALSE","TRUE"))</f>
        <v>TRUE</v>
      </c>
      <c r="D121" s="28">
        <v>2023</v>
      </c>
      <c r="E121" s="28">
        <v>12</v>
      </c>
      <c r="F121" s="28">
        <v>18642</v>
      </c>
      <c r="G121" s="29" t="s">
        <v>65</v>
      </c>
      <c r="H121" s="29" t="s">
        <v>11</v>
      </c>
      <c r="I121" s="29" t="s">
        <v>468</v>
      </c>
      <c r="J121" s="29" t="s">
        <v>423</v>
      </c>
      <c r="K121" s="28">
        <v>3393</v>
      </c>
      <c r="L121" s="30" t="s">
        <v>543</v>
      </c>
      <c r="M121" s="31">
        <v>15.1</v>
      </c>
      <c r="N121" s="29" t="s">
        <v>60</v>
      </c>
      <c r="O121" s="29" t="s">
        <v>19</v>
      </c>
      <c r="P121" s="29" t="s">
        <v>61</v>
      </c>
    </row>
    <row r="122" spans="1:16" x14ac:dyDescent="0.25">
      <c r="A122" s="26" t="str">
        <f t="shared" si="2"/>
        <v>Natural Gas Fired Combustion Turbine.NG</v>
      </c>
      <c r="B122" s="26" t="str">
        <f>INDEX(Crosswalk!$B$2:$B$47,MATCH(A122,Crosswalk!$A$2:$A$47,0))</f>
        <v>natural gas peaker</v>
      </c>
      <c r="C122" s="26" t="str">
        <f>IF(AND(Crosswalk!$F$2=FALSE,H122="Industrial"),"FALSE",IF(AND(Crosswalk!$F$2=FALSE,H122="Commercial"),"FALSE","TRUE"))</f>
        <v>TRUE</v>
      </c>
      <c r="D122" s="28">
        <v>2023</v>
      </c>
      <c r="E122" s="28">
        <v>12</v>
      </c>
      <c r="F122" s="28">
        <v>18642</v>
      </c>
      <c r="G122" s="29" t="s">
        <v>65</v>
      </c>
      <c r="H122" s="29" t="s">
        <v>11</v>
      </c>
      <c r="I122" s="29" t="s">
        <v>468</v>
      </c>
      <c r="J122" s="29" t="s">
        <v>423</v>
      </c>
      <c r="K122" s="28">
        <v>3393</v>
      </c>
      <c r="L122" s="30" t="s">
        <v>542</v>
      </c>
      <c r="M122" s="31">
        <v>15.1</v>
      </c>
      <c r="N122" s="29" t="s">
        <v>60</v>
      </c>
      <c r="O122" s="29" t="s">
        <v>19</v>
      </c>
      <c r="P122" s="29" t="s">
        <v>61</v>
      </c>
    </row>
    <row r="123" spans="1:16" x14ac:dyDescent="0.25">
      <c r="A123" s="26" t="str">
        <f t="shared" si="2"/>
        <v>Natural Gas Fired Combustion Turbine.NG</v>
      </c>
      <c r="B123" s="26" t="str">
        <f>INDEX(Crosswalk!$B$2:$B$47,MATCH(A123,Crosswalk!$A$2:$A$47,0))</f>
        <v>natural gas peaker</v>
      </c>
      <c r="C123" s="26" t="str">
        <f>IF(AND(Crosswalk!$F$2=FALSE,H123="Industrial"),"FALSE",IF(AND(Crosswalk!$F$2=FALSE,H123="Commercial"),"FALSE","TRUE"))</f>
        <v>TRUE</v>
      </c>
      <c r="D123" s="28">
        <v>2023</v>
      </c>
      <c r="E123" s="28">
        <v>12</v>
      </c>
      <c r="F123" s="28">
        <v>18642</v>
      </c>
      <c r="G123" s="29" t="s">
        <v>65</v>
      </c>
      <c r="H123" s="29" t="s">
        <v>11</v>
      </c>
      <c r="I123" s="29" t="s">
        <v>468</v>
      </c>
      <c r="J123" s="29" t="s">
        <v>423</v>
      </c>
      <c r="K123" s="28">
        <v>3393</v>
      </c>
      <c r="L123" s="30" t="s">
        <v>803</v>
      </c>
      <c r="M123" s="31">
        <v>15.1</v>
      </c>
      <c r="N123" s="29" t="s">
        <v>60</v>
      </c>
      <c r="O123" s="29" t="s">
        <v>19</v>
      </c>
      <c r="P123" s="29" t="s">
        <v>61</v>
      </c>
    </row>
    <row r="124" spans="1:16" x14ac:dyDescent="0.25">
      <c r="A124" s="26" t="str">
        <f t="shared" si="2"/>
        <v>Natural Gas Fired Combustion Turbine.NG</v>
      </c>
      <c r="B124" s="26" t="str">
        <f>INDEX(Crosswalk!$B$2:$B$47,MATCH(A124,Crosswalk!$A$2:$A$47,0))</f>
        <v>natural gas peaker</v>
      </c>
      <c r="C124" s="26" t="str">
        <f>IF(AND(Crosswalk!$F$2=FALSE,H124="Industrial"),"FALSE",IF(AND(Crosswalk!$F$2=FALSE,H124="Commercial"),"FALSE","TRUE"))</f>
        <v>TRUE</v>
      </c>
      <c r="D124" s="28">
        <v>2023</v>
      </c>
      <c r="E124" s="28">
        <v>12</v>
      </c>
      <c r="F124" s="28">
        <v>18642</v>
      </c>
      <c r="G124" s="29" t="s">
        <v>65</v>
      </c>
      <c r="H124" s="29" t="s">
        <v>11</v>
      </c>
      <c r="I124" s="29" t="s">
        <v>468</v>
      </c>
      <c r="J124" s="29" t="s">
        <v>423</v>
      </c>
      <c r="K124" s="28">
        <v>3393</v>
      </c>
      <c r="L124" s="30" t="s">
        <v>802</v>
      </c>
      <c r="M124" s="31">
        <v>15.1</v>
      </c>
      <c r="N124" s="29" t="s">
        <v>60</v>
      </c>
      <c r="O124" s="29" t="s">
        <v>19</v>
      </c>
      <c r="P124" s="29" t="s">
        <v>61</v>
      </c>
    </row>
    <row r="125" spans="1:16" x14ac:dyDescent="0.25">
      <c r="A125" s="26" t="str">
        <f t="shared" si="2"/>
        <v>Natural Gas Fired Combustion Turbine.NG</v>
      </c>
      <c r="B125" s="26" t="str">
        <f>INDEX(Crosswalk!$B$2:$B$47,MATCH(A125,Crosswalk!$A$2:$A$47,0))</f>
        <v>natural gas peaker</v>
      </c>
      <c r="C125" s="26" t="str">
        <f>IF(AND(Crosswalk!$F$2=FALSE,H125="Industrial"),"FALSE",IF(AND(Crosswalk!$F$2=FALSE,H125="Commercial"),"FALSE","TRUE"))</f>
        <v>TRUE</v>
      </c>
      <c r="D125" s="28">
        <v>2023</v>
      </c>
      <c r="E125" s="28">
        <v>12</v>
      </c>
      <c r="F125" s="28">
        <v>18642</v>
      </c>
      <c r="G125" s="29" t="s">
        <v>65</v>
      </c>
      <c r="H125" s="29" t="s">
        <v>11</v>
      </c>
      <c r="I125" s="29" t="s">
        <v>468</v>
      </c>
      <c r="J125" s="29" t="s">
        <v>423</v>
      </c>
      <c r="K125" s="28">
        <v>3393</v>
      </c>
      <c r="L125" s="30" t="s">
        <v>801</v>
      </c>
      <c r="M125" s="31">
        <v>15.1</v>
      </c>
      <c r="N125" s="29" t="s">
        <v>60</v>
      </c>
      <c r="O125" s="29" t="s">
        <v>19</v>
      </c>
      <c r="P125" s="29" t="s">
        <v>61</v>
      </c>
    </row>
    <row r="126" spans="1:16" x14ac:dyDescent="0.25">
      <c r="A126" s="26" t="str">
        <f t="shared" si="2"/>
        <v>Natural Gas Fired Combustion Turbine.NG</v>
      </c>
      <c r="B126" s="26" t="str">
        <f>INDEX(Crosswalk!$B$2:$B$47,MATCH(A126,Crosswalk!$A$2:$A$47,0))</f>
        <v>natural gas peaker</v>
      </c>
      <c r="C126" s="26" t="str">
        <f>IF(AND(Crosswalk!$F$2=FALSE,H126="Industrial"),"FALSE",IF(AND(Crosswalk!$F$2=FALSE,H126="Commercial"),"FALSE","TRUE"))</f>
        <v>TRUE</v>
      </c>
      <c r="D126" s="28">
        <v>2023</v>
      </c>
      <c r="E126" s="28">
        <v>12</v>
      </c>
      <c r="F126" s="28">
        <v>18642</v>
      </c>
      <c r="G126" s="29" t="s">
        <v>65</v>
      </c>
      <c r="H126" s="29" t="s">
        <v>11</v>
      </c>
      <c r="I126" s="29" t="s">
        <v>468</v>
      </c>
      <c r="J126" s="29" t="s">
        <v>423</v>
      </c>
      <c r="K126" s="28">
        <v>3393</v>
      </c>
      <c r="L126" s="30" t="s">
        <v>800</v>
      </c>
      <c r="M126" s="31">
        <v>15.1</v>
      </c>
      <c r="N126" s="29" t="s">
        <v>60</v>
      </c>
      <c r="O126" s="29" t="s">
        <v>19</v>
      </c>
      <c r="P126" s="29" t="s">
        <v>61</v>
      </c>
    </row>
    <row r="127" spans="1:16" x14ac:dyDescent="0.25">
      <c r="A127" s="26" t="str">
        <f t="shared" si="2"/>
        <v>Natural Gas Fired Combustion Turbine.NG</v>
      </c>
      <c r="B127" s="26" t="str">
        <f>INDEX(Crosswalk!$B$2:$B$47,MATCH(A127,Crosswalk!$A$2:$A$47,0))</f>
        <v>natural gas peaker</v>
      </c>
      <c r="C127" s="26" t="str">
        <f>IF(AND(Crosswalk!$F$2=FALSE,H127="Industrial"),"FALSE",IF(AND(Crosswalk!$F$2=FALSE,H127="Commercial"),"FALSE","TRUE"))</f>
        <v>TRUE</v>
      </c>
      <c r="D127" s="28">
        <v>2023</v>
      </c>
      <c r="E127" s="28">
        <v>12</v>
      </c>
      <c r="F127" s="28">
        <v>18642</v>
      </c>
      <c r="G127" s="29" t="s">
        <v>65</v>
      </c>
      <c r="H127" s="29" t="s">
        <v>11</v>
      </c>
      <c r="I127" s="29" t="s">
        <v>468</v>
      </c>
      <c r="J127" s="29" t="s">
        <v>423</v>
      </c>
      <c r="K127" s="28">
        <v>3393</v>
      </c>
      <c r="L127" s="30" t="s">
        <v>799</v>
      </c>
      <c r="M127" s="31">
        <v>46.4</v>
      </c>
      <c r="N127" s="29" t="s">
        <v>60</v>
      </c>
      <c r="O127" s="29" t="s">
        <v>19</v>
      </c>
      <c r="P127" s="29" t="s">
        <v>61</v>
      </c>
    </row>
    <row r="128" spans="1:16" x14ac:dyDescent="0.25">
      <c r="A128" s="26" t="str">
        <f t="shared" si="2"/>
        <v>Natural Gas Fired Combustion Turbine.NG</v>
      </c>
      <c r="B128" s="26" t="str">
        <f>INDEX(Crosswalk!$B$2:$B$47,MATCH(A128,Crosswalk!$A$2:$A$47,0))</f>
        <v>natural gas peaker</v>
      </c>
      <c r="C128" s="26" t="str">
        <f>IF(AND(Crosswalk!$F$2=FALSE,H128="Industrial"),"FALSE",IF(AND(Crosswalk!$F$2=FALSE,H128="Commercial"),"FALSE","TRUE"))</f>
        <v>TRUE</v>
      </c>
      <c r="D128" s="28">
        <v>2023</v>
      </c>
      <c r="E128" s="28">
        <v>12</v>
      </c>
      <c r="F128" s="28">
        <v>18642</v>
      </c>
      <c r="G128" s="29" t="s">
        <v>65</v>
      </c>
      <c r="H128" s="29" t="s">
        <v>11</v>
      </c>
      <c r="I128" s="29" t="s">
        <v>468</v>
      </c>
      <c r="J128" s="29" t="s">
        <v>423</v>
      </c>
      <c r="K128" s="28">
        <v>3393</v>
      </c>
      <c r="L128" s="30" t="s">
        <v>798</v>
      </c>
      <c r="M128" s="31">
        <v>46.4</v>
      </c>
      <c r="N128" s="29" t="s">
        <v>60</v>
      </c>
      <c r="O128" s="29" t="s">
        <v>19</v>
      </c>
      <c r="P128" s="29" t="s">
        <v>61</v>
      </c>
    </row>
    <row r="129" spans="1:16" x14ac:dyDescent="0.25">
      <c r="A129" s="26" t="str">
        <f t="shared" si="2"/>
        <v>Natural Gas Fired Combustion Turbine.NG</v>
      </c>
      <c r="B129" s="26" t="str">
        <f>INDEX(Crosswalk!$B$2:$B$47,MATCH(A129,Crosswalk!$A$2:$A$47,0))</f>
        <v>natural gas peaker</v>
      </c>
      <c r="C129" s="26" t="str">
        <f>IF(AND(Crosswalk!$F$2=FALSE,H129="Industrial"),"FALSE",IF(AND(Crosswalk!$F$2=FALSE,H129="Commercial"),"FALSE","TRUE"))</f>
        <v>TRUE</v>
      </c>
      <c r="D129" s="28">
        <v>2023</v>
      </c>
      <c r="E129" s="28">
        <v>12</v>
      </c>
      <c r="F129" s="28">
        <v>18642</v>
      </c>
      <c r="G129" s="29" t="s">
        <v>65</v>
      </c>
      <c r="H129" s="29" t="s">
        <v>11</v>
      </c>
      <c r="I129" s="29" t="s">
        <v>468</v>
      </c>
      <c r="J129" s="29" t="s">
        <v>423</v>
      </c>
      <c r="K129" s="28">
        <v>3393</v>
      </c>
      <c r="L129" s="30" t="s">
        <v>797</v>
      </c>
      <c r="M129" s="31">
        <v>46.4</v>
      </c>
      <c r="N129" s="29" t="s">
        <v>60</v>
      </c>
      <c r="O129" s="29" t="s">
        <v>19</v>
      </c>
      <c r="P129" s="29" t="s">
        <v>61</v>
      </c>
    </row>
    <row r="130" spans="1:16" x14ac:dyDescent="0.25">
      <c r="A130" s="26" t="str">
        <f t="shared" si="2"/>
        <v>Natural Gas Fired Combustion Turbine.NG</v>
      </c>
      <c r="B130" s="26" t="str">
        <f>INDEX(Crosswalk!$B$2:$B$47,MATCH(A130,Crosswalk!$A$2:$A$47,0))</f>
        <v>natural gas peaker</v>
      </c>
      <c r="C130" s="26" t="str">
        <f>IF(AND(Crosswalk!$F$2=FALSE,H130="Industrial"),"FALSE",IF(AND(Crosswalk!$F$2=FALSE,H130="Commercial"),"FALSE","TRUE"))</f>
        <v>TRUE</v>
      </c>
      <c r="D130" s="28">
        <v>2023</v>
      </c>
      <c r="E130" s="28">
        <v>12</v>
      </c>
      <c r="F130" s="28">
        <v>18642</v>
      </c>
      <c r="G130" s="29" t="s">
        <v>65</v>
      </c>
      <c r="H130" s="29" t="s">
        <v>11</v>
      </c>
      <c r="I130" s="29" t="s">
        <v>468</v>
      </c>
      <c r="J130" s="29" t="s">
        <v>423</v>
      </c>
      <c r="K130" s="28">
        <v>3393</v>
      </c>
      <c r="L130" s="30" t="s">
        <v>796</v>
      </c>
      <c r="M130" s="31">
        <v>46.4</v>
      </c>
      <c r="N130" s="29" t="s">
        <v>60</v>
      </c>
      <c r="O130" s="29" t="s">
        <v>19</v>
      </c>
      <c r="P130" s="29" t="s">
        <v>61</v>
      </c>
    </row>
    <row r="131" spans="1:16" x14ac:dyDescent="0.25">
      <c r="A131" s="26" t="str">
        <f t="shared" si="2"/>
        <v>Natural Gas Fired Combustion Turbine.NG</v>
      </c>
      <c r="B131" s="26" t="str">
        <f>INDEX(Crosswalk!$B$2:$B$47,MATCH(A131,Crosswalk!$A$2:$A$47,0))</f>
        <v>natural gas peaker</v>
      </c>
      <c r="C131" s="26" t="str">
        <f>IF(AND(Crosswalk!$F$2=FALSE,H131="Industrial"),"FALSE",IF(AND(Crosswalk!$F$2=FALSE,H131="Commercial"),"FALSE","TRUE"))</f>
        <v>TRUE</v>
      </c>
      <c r="D131" s="28">
        <v>2023</v>
      </c>
      <c r="E131" s="28">
        <v>12</v>
      </c>
      <c r="F131" s="28">
        <v>18642</v>
      </c>
      <c r="G131" s="29" t="s">
        <v>65</v>
      </c>
      <c r="H131" s="29" t="s">
        <v>11</v>
      </c>
      <c r="I131" s="29" t="s">
        <v>468</v>
      </c>
      <c r="J131" s="29" t="s">
        <v>423</v>
      </c>
      <c r="K131" s="28">
        <v>3393</v>
      </c>
      <c r="L131" s="30" t="s">
        <v>59</v>
      </c>
      <c r="M131" s="31">
        <v>15.1</v>
      </c>
      <c r="N131" s="29" t="s">
        <v>60</v>
      </c>
      <c r="O131" s="29" t="s">
        <v>19</v>
      </c>
      <c r="P131" s="29" t="s">
        <v>61</v>
      </c>
    </row>
    <row r="132" spans="1:16" x14ac:dyDescent="0.25">
      <c r="A132" s="26" t="str">
        <f t="shared" ref="A132:A195" si="3">CONCATENATE(N132,".",O132)</f>
        <v>Natural Gas Fired Combustion Turbine.NG</v>
      </c>
      <c r="B132" s="26" t="str">
        <f>INDEX(Crosswalk!$B$2:$B$47,MATCH(A132,Crosswalk!$A$2:$A$47,0))</f>
        <v>natural gas peaker</v>
      </c>
      <c r="C132" s="26" t="str">
        <f>IF(AND(Crosswalk!$F$2=FALSE,H132="Industrial"),"FALSE",IF(AND(Crosswalk!$F$2=FALSE,H132="Commercial"),"FALSE","TRUE"))</f>
        <v>TRUE</v>
      </c>
      <c r="D132" s="28">
        <v>2023</v>
      </c>
      <c r="E132" s="28">
        <v>12</v>
      </c>
      <c r="F132" s="28">
        <v>18642</v>
      </c>
      <c r="G132" s="29" t="s">
        <v>65</v>
      </c>
      <c r="H132" s="29" t="s">
        <v>11</v>
      </c>
      <c r="I132" s="29" t="s">
        <v>468</v>
      </c>
      <c r="J132" s="29" t="s">
        <v>423</v>
      </c>
      <c r="K132" s="28">
        <v>3393</v>
      </c>
      <c r="L132" s="30" t="s">
        <v>97</v>
      </c>
      <c r="M132" s="31">
        <v>15.1</v>
      </c>
      <c r="N132" s="29" t="s">
        <v>60</v>
      </c>
      <c r="O132" s="29" t="s">
        <v>19</v>
      </c>
      <c r="P132" s="29" t="s">
        <v>61</v>
      </c>
    </row>
    <row r="133" spans="1:16" x14ac:dyDescent="0.25">
      <c r="A133" s="26" t="str">
        <f t="shared" si="3"/>
        <v>Natural Gas Fired Combustion Turbine.NG</v>
      </c>
      <c r="B133" s="26" t="str">
        <f>INDEX(Crosswalk!$B$2:$B$47,MATCH(A133,Crosswalk!$A$2:$A$47,0))</f>
        <v>natural gas peaker</v>
      </c>
      <c r="C133" s="26" t="str">
        <f>IF(AND(Crosswalk!$F$2=FALSE,H133="Industrial"),"FALSE",IF(AND(Crosswalk!$F$2=FALSE,H133="Commercial"),"FALSE","TRUE"))</f>
        <v>TRUE</v>
      </c>
      <c r="D133" s="28">
        <v>2023</v>
      </c>
      <c r="E133" s="28">
        <v>12</v>
      </c>
      <c r="F133" s="28">
        <v>18642</v>
      </c>
      <c r="G133" s="29" t="s">
        <v>65</v>
      </c>
      <c r="H133" s="29" t="s">
        <v>11</v>
      </c>
      <c r="I133" s="29" t="s">
        <v>468</v>
      </c>
      <c r="J133" s="29" t="s">
        <v>423</v>
      </c>
      <c r="K133" s="28">
        <v>3393</v>
      </c>
      <c r="L133" s="30" t="s">
        <v>98</v>
      </c>
      <c r="M133" s="31">
        <v>15.1</v>
      </c>
      <c r="N133" s="29" t="s">
        <v>60</v>
      </c>
      <c r="O133" s="29" t="s">
        <v>19</v>
      </c>
      <c r="P133" s="29" t="s">
        <v>61</v>
      </c>
    </row>
    <row r="134" spans="1:16" x14ac:dyDescent="0.25">
      <c r="A134" s="26" t="str">
        <f t="shared" si="3"/>
        <v>Natural Gas Fired Combustion Turbine.NG</v>
      </c>
      <c r="B134" s="26" t="str">
        <f>INDEX(Crosswalk!$B$2:$B$47,MATCH(A134,Crosswalk!$A$2:$A$47,0))</f>
        <v>natural gas peaker</v>
      </c>
      <c r="C134" s="26" t="str">
        <f>IF(AND(Crosswalk!$F$2=FALSE,H134="Industrial"),"FALSE",IF(AND(Crosswalk!$F$2=FALSE,H134="Commercial"),"FALSE","TRUE"))</f>
        <v>TRUE</v>
      </c>
      <c r="D134" s="28">
        <v>2023</v>
      </c>
      <c r="E134" s="28">
        <v>12</v>
      </c>
      <c r="F134" s="28">
        <v>18642</v>
      </c>
      <c r="G134" s="29" t="s">
        <v>65</v>
      </c>
      <c r="H134" s="29" t="s">
        <v>11</v>
      </c>
      <c r="I134" s="29" t="s">
        <v>468</v>
      </c>
      <c r="J134" s="29" t="s">
        <v>423</v>
      </c>
      <c r="K134" s="28">
        <v>3393</v>
      </c>
      <c r="L134" s="30" t="s">
        <v>99</v>
      </c>
      <c r="M134" s="31">
        <v>15.1</v>
      </c>
      <c r="N134" s="29" t="s">
        <v>60</v>
      </c>
      <c r="O134" s="29" t="s">
        <v>19</v>
      </c>
      <c r="P134" s="29" t="s">
        <v>61</v>
      </c>
    </row>
    <row r="135" spans="1:16" x14ac:dyDescent="0.25">
      <c r="A135" s="26" t="str">
        <f t="shared" si="3"/>
        <v>Natural Gas Fired Combustion Turbine.NG</v>
      </c>
      <c r="B135" s="26" t="str">
        <f>INDEX(Crosswalk!$B$2:$B$47,MATCH(A135,Crosswalk!$A$2:$A$47,0))</f>
        <v>natural gas peaker</v>
      </c>
      <c r="C135" s="26" t="str">
        <f>IF(AND(Crosswalk!$F$2=FALSE,H135="Industrial"),"FALSE",IF(AND(Crosswalk!$F$2=FALSE,H135="Commercial"),"FALSE","TRUE"))</f>
        <v>TRUE</v>
      </c>
      <c r="D135" s="28">
        <v>2023</v>
      </c>
      <c r="E135" s="28">
        <v>12</v>
      </c>
      <c r="F135" s="28">
        <v>18642</v>
      </c>
      <c r="G135" s="29" t="s">
        <v>65</v>
      </c>
      <c r="H135" s="29" t="s">
        <v>11</v>
      </c>
      <c r="I135" s="29" t="s">
        <v>468</v>
      </c>
      <c r="J135" s="29" t="s">
        <v>423</v>
      </c>
      <c r="K135" s="28">
        <v>3393</v>
      </c>
      <c r="L135" s="30" t="s">
        <v>100</v>
      </c>
      <c r="M135" s="31">
        <v>15.1</v>
      </c>
      <c r="N135" s="29" t="s">
        <v>60</v>
      </c>
      <c r="O135" s="29" t="s">
        <v>19</v>
      </c>
      <c r="P135" s="29" t="s">
        <v>61</v>
      </c>
    </row>
    <row r="136" spans="1:16" x14ac:dyDescent="0.25">
      <c r="A136" s="26" t="str">
        <f t="shared" si="3"/>
        <v>Natural Gas Fired Combustion Turbine.NG</v>
      </c>
      <c r="B136" s="26" t="str">
        <f>INDEX(Crosswalk!$B$2:$B$47,MATCH(A136,Crosswalk!$A$2:$A$47,0))</f>
        <v>natural gas peaker</v>
      </c>
      <c r="C136" s="26" t="str">
        <f>IF(AND(Crosswalk!$F$2=FALSE,H136="Industrial"),"FALSE",IF(AND(Crosswalk!$F$2=FALSE,H136="Commercial"),"FALSE","TRUE"))</f>
        <v>TRUE</v>
      </c>
      <c r="D136" s="28">
        <v>2023</v>
      </c>
      <c r="E136" s="28">
        <v>12</v>
      </c>
      <c r="F136" s="28">
        <v>18642</v>
      </c>
      <c r="G136" s="29" t="s">
        <v>65</v>
      </c>
      <c r="H136" s="29" t="s">
        <v>11</v>
      </c>
      <c r="I136" s="29" t="s">
        <v>468</v>
      </c>
      <c r="J136" s="29" t="s">
        <v>423</v>
      </c>
      <c r="K136" s="28">
        <v>3393</v>
      </c>
      <c r="L136" s="30" t="s">
        <v>101</v>
      </c>
      <c r="M136" s="31">
        <v>15.1</v>
      </c>
      <c r="N136" s="29" t="s">
        <v>60</v>
      </c>
      <c r="O136" s="29" t="s">
        <v>19</v>
      </c>
      <c r="P136" s="29" t="s">
        <v>61</v>
      </c>
    </row>
    <row r="137" spans="1:16" x14ac:dyDescent="0.25">
      <c r="A137" s="26" t="str">
        <f t="shared" si="3"/>
        <v>Natural Gas Fired Combustion Turbine.NG</v>
      </c>
      <c r="B137" s="26" t="str">
        <f>INDEX(Crosswalk!$B$2:$B$47,MATCH(A137,Crosswalk!$A$2:$A$47,0))</f>
        <v>natural gas peaker</v>
      </c>
      <c r="C137" s="26" t="str">
        <f>IF(AND(Crosswalk!$F$2=FALSE,H137="Industrial"),"FALSE",IF(AND(Crosswalk!$F$2=FALSE,H137="Commercial"),"FALSE","TRUE"))</f>
        <v>TRUE</v>
      </c>
      <c r="D137" s="28">
        <v>2023</v>
      </c>
      <c r="E137" s="28">
        <v>12</v>
      </c>
      <c r="F137" s="28">
        <v>18642</v>
      </c>
      <c r="G137" s="29" t="s">
        <v>65</v>
      </c>
      <c r="H137" s="29" t="s">
        <v>11</v>
      </c>
      <c r="I137" s="29" t="s">
        <v>468</v>
      </c>
      <c r="J137" s="29" t="s">
        <v>423</v>
      </c>
      <c r="K137" s="28">
        <v>3393</v>
      </c>
      <c r="L137" s="30" t="s">
        <v>102</v>
      </c>
      <c r="M137" s="31">
        <v>15.1</v>
      </c>
      <c r="N137" s="29" t="s">
        <v>60</v>
      </c>
      <c r="O137" s="29" t="s">
        <v>19</v>
      </c>
      <c r="P137" s="29" t="s">
        <v>61</v>
      </c>
    </row>
    <row r="138" spans="1:16" x14ac:dyDescent="0.25">
      <c r="A138" s="26" t="str">
        <f t="shared" si="3"/>
        <v>Natural Gas Fired Combustion Turbine.NG</v>
      </c>
      <c r="B138" s="26" t="str">
        <f>INDEX(Crosswalk!$B$2:$B$47,MATCH(A138,Crosswalk!$A$2:$A$47,0))</f>
        <v>natural gas peaker</v>
      </c>
      <c r="C138" s="26" t="str">
        <f>IF(AND(Crosswalk!$F$2=FALSE,H138="Industrial"),"FALSE",IF(AND(Crosswalk!$F$2=FALSE,H138="Commercial"),"FALSE","TRUE"))</f>
        <v>TRUE</v>
      </c>
      <c r="D138" s="28">
        <v>2023</v>
      </c>
      <c r="E138" s="28">
        <v>12</v>
      </c>
      <c r="F138" s="28">
        <v>18642</v>
      </c>
      <c r="G138" s="29" t="s">
        <v>65</v>
      </c>
      <c r="H138" s="29" t="s">
        <v>11</v>
      </c>
      <c r="I138" s="29" t="s">
        <v>468</v>
      </c>
      <c r="J138" s="29" t="s">
        <v>423</v>
      </c>
      <c r="K138" s="28">
        <v>3393</v>
      </c>
      <c r="L138" s="30" t="s">
        <v>103</v>
      </c>
      <c r="M138" s="31">
        <v>15.1</v>
      </c>
      <c r="N138" s="29" t="s">
        <v>60</v>
      </c>
      <c r="O138" s="29" t="s">
        <v>19</v>
      </c>
      <c r="P138" s="29" t="s">
        <v>61</v>
      </c>
    </row>
    <row r="139" spans="1:16" x14ac:dyDescent="0.25">
      <c r="A139" s="26" t="str">
        <f t="shared" si="3"/>
        <v>Natural Gas Fired Combustion Turbine.NG</v>
      </c>
      <c r="B139" s="26" t="str">
        <f>INDEX(Crosswalk!$B$2:$B$47,MATCH(A139,Crosswalk!$A$2:$A$47,0))</f>
        <v>natural gas peaker</v>
      </c>
      <c r="C139" s="26" t="str">
        <f>IF(AND(Crosswalk!$F$2=FALSE,H139="Industrial"),"FALSE",IF(AND(Crosswalk!$F$2=FALSE,H139="Commercial"),"FALSE","TRUE"))</f>
        <v>TRUE</v>
      </c>
      <c r="D139" s="28">
        <v>2023</v>
      </c>
      <c r="E139" s="28">
        <v>12</v>
      </c>
      <c r="F139" s="28">
        <v>18642</v>
      </c>
      <c r="G139" s="29" t="s">
        <v>65</v>
      </c>
      <c r="H139" s="29" t="s">
        <v>11</v>
      </c>
      <c r="I139" s="29" t="s">
        <v>468</v>
      </c>
      <c r="J139" s="29" t="s">
        <v>423</v>
      </c>
      <c r="K139" s="28">
        <v>3393</v>
      </c>
      <c r="L139" s="30" t="s">
        <v>104</v>
      </c>
      <c r="M139" s="31">
        <v>15.1</v>
      </c>
      <c r="N139" s="29" t="s">
        <v>60</v>
      </c>
      <c r="O139" s="29" t="s">
        <v>19</v>
      </c>
      <c r="P139" s="29" t="s">
        <v>61</v>
      </c>
    </row>
    <row r="140" spans="1:16" x14ac:dyDescent="0.25">
      <c r="A140" s="26" t="str">
        <f t="shared" si="3"/>
        <v>Conventional Steam Coal.BIT</v>
      </c>
      <c r="B140" s="26" t="str">
        <f>INDEX(Crosswalk!$B$2:$B$47,MATCH(A140,Crosswalk!$A$2:$A$47,0))</f>
        <v>hard coal</v>
      </c>
      <c r="C140" s="26" t="str">
        <f>IF(AND(Crosswalk!$F$2=FALSE,H140="Industrial"),"FALSE",IF(AND(Crosswalk!$F$2=FALSE,H140="Commercial"),"FALSE","TRUE"))</f>
        <v>TRUE</v>
      </c>
      <c r="D140" s="28">
        <v>2023</v>
      </c>
      <c r="E140" s="28">
        <v>12</v>
      </c>
      <c r="F140" s="28">
        <v>18642</v>
      </c>
      <c r="G140" s="29" t="s">
        <v>65</v>
      </c>
      <c r="H140" s="29" t="s">
        <v>11</v>
      </c>
      <c r="I140" s="29" t="s">
        <v>806</v>
      </c>
      <c r="J140" s="29" t="s">
        <v>423</v>
      </c>
      <c r="K140" s="28">
        <v>3396</v>
      </c>
      <c r="L140" s="30" t="s">
        <v>24</v>
      </c>
      <c r="M140" s="31">
        <v>865</v>
      </c>
      <c r="N140" s="29" t="s">
        <v>28</v>
      </c>
      <c r="O140" s="29" t="s">
        <v>29</v>
      </c>
      <c r="P140" s="29" t="s">
        <v>15</v>
      </c>
    </row>
    <row r="141" spans="1:16" x14ac:dyDescent="0.25">
      <c r="A141" s="26" t="str">
        <f t="shared" si="3"/>
        <v>Natural Gas Steam Turbine.NG</v>
      </c>
      <c r="B141" s="26" t="str">
        <f>INDEX(Crosswalk!$B$2:$B$47,MATCH(A141,Crosswalk!$A$2:$A$47,0))</f>
        <v>natural gas steam turbine</v>
      </c>
      <c r="C141" s="26" t="str">
        <f>IF(AND(Crosswalk!$F$2=FALSE,H141="Industrial"),"FALSE",IF(AND(Crosswalk!$F$2=FALSE,H141="Commercial"),"FALSE","TRUE"))</f>
        <v>TRUE</v>
      </c>
      <c r="D141" s="28">
        <v>2024</v>
      </c>
      <c r="E141" s="28">
        <v>1</v>
      </c>
      <c r="F141" s="28">
        <v>63843</v>
      </c>
      <c r="G141" s="29" t="s">
        <v>908</v>
      </c>
      <c r="H141" s="29" t="s">
        <v>974</v>
      </c>
      <c r="I141" s="29" t="s">
        <v>907</v>
      </c>
      <c r="J141" s="29" t="s">
        <v>35</v>
      </c>
      <c r="K141" s="28">
        <v>350</v>
      </c>
      <c r="L141" s="30" t="s">
        <v>24</v>
      </c>
      <c r="M141" s="31">
        <v>741</v>
      </c>
      <c r="N141" s="29" t="s">
        <v>263</v>
      </c>
      <c r="O141" s="29" t="s">
        <v>19</v>
      </c>
      <c r="P141" s="29" t="s">
        <v>15</v>
      </c>
    </row>
    <row r="142" spans="1:16" x14ac:dyDescent="0.25">
      <c r="A142" s="26" t="str">
        <f t="shared" si="3"/>
        <v>Natural Gas Steam Turbine.NG</v>
      </c>
      <c r="B142" s="26" t="str">
        <f>INDEX(Crosswalk!$B$2:$B$47,MATCH(A142,Crosswalk!$A$2:$A$47,0))</f>
        <v>natural gas steam turbine</v>
      </c>
      <c r="C142" s="26" t="str">
        <f>IF(AND(Crosswalk!$F$2=FALSE,H142="Industrial"),"FALSE",IF(AND(Crosswalk!$F$2=FALSE,H142="Commercial"),"FALSE","TRUE"))</f>
        <v>TRUE</v>
      </c>
      <c r="D142" s="28">
        <v>2024</v>
      </c>
      <c r="E142" s="28">
        <v>1</v>
      </c>
      <c r="F142" s="28">
        <v>63843</v>
      </c>
      <c r="G142" s="29" t="s">
        <v>908</v>
      </c>
      <c r="H142" s="29" t="s">
        <v>974</v>
      </c>
      <c r="I142" s="29" t="s">
        <v>907</v>
      </c>
      <c r="J142" s="29" t="s">
        <v>35</v>
      </c>
      <c r="K142" s="28">
        <v>350</v>
      </c>
      <c r="L142" s="30" t="s">
        <v>25</v>
      </c>
      <c r="M142" s="31">
        <v>750</v>
      </c>
      <c r="N142" s="29" t="s">
        <v>263</v>
      </c>
      <c r="O142" s="29" t="s">
        <v>19</v>
      </c>
      <c r="P142" s="29" t="s">
        <v>15</v>
      </c>
    </row>
    <row r="143" spans="1:16" x14ac:dyDescent="0.25">
      <c r="A143" s="26" t="str">
        <f t="shared" si="3"/>
        <v>Petroleum Coke.PC</v>
      </c>
      <c r="B143" s="26" t="str">
        <f>INDEX(Crosswalk!$B$2:$B$47,MATCH(A143,Crosswalk!$A$2:$A$47,0))</f>
        <v>petroleum</v>
      </c>
      <c r="C143" s="26" t="str">
        <f>IF(AND(Crosswalk!$F$2=FALSE,H143="Industrial"),"FALSE",IF(AND(Crosswalk!$F$2=FALSE,H143="Commercial"),"FALSE","TRUE"))</f>
        <v>FALSE</v>
      </c>
      <c r="D143" s="28">
        <v>2024</v>
      </c>
      <c r="E143" s="28">
        <v>3</v>
      </c>
      <c r="F143" s="28">
        <v>4208</v>
      </c>
      <c r="G143" s="29" t="s">
        <v>589</v>
      </c>
      <c r="H143" s="29" t="s">
        <v>985</v>
      </c>
      <c r="I143" s="29" t="s">
        <v>669</v>
      </c>
      <c r="J143" s="29" t="s">
        <v>35</v>
      </c>
      <c r="K143" s="28">
        <v>50388</v>
      </c>
      <c r="L143" s="30" t="s">
        <v>17</v>
      </c>
      <c r="M143" s="31">
        <v>20</v>
      </c>
      <c r="N143" s="29" t="s">
        <v>296</v>
      </c>
      <c r="O143" s="29" t="s">
        <v>84</v>
      </c>
      <c r="P143" s="29" t="s">
        <v>15</v>
      </c>
    </row>
    <row r="144" spans="1:16" x14ac:dyDescent="0.25">
      <c r="A144" s="26" t="str">
        <f t="shared" si="3"/>
        <v>Conventional Steam Coal.BIT</v>
      </c>
      <c r="B144" s="26" t="str">
        <f>INDEX(Crosswalk!$B$2:$B$47,MATCH(A144,Crosswalk!$A$2:$A$47,0))</f>
        <v>hard coal</v>
      </c>
      <c r="C144" s="26" t="str">
        <f>IF(AND(Crosswalk!$F$2=FALSE,H144="Industrial"),"FALSE",IF(AND(Crosswalk!$F$2=FALSE,H144="Commercial"),"FALSE","TRUE"))</f>
        <v>TRUE</v>
      </c>
      <c r="D144" s="28">
        <v>2024</v>
      </c>
      <c r="E144" s="28">
        <v>3</v>
      </c>
      <c r="F144" s="28">
        <v>14932</v>
      </c>
      <c r="G144" s="29" t="s">
        <v>686</v>
      </c>
      <c r="H144" s="29" t="s">
        <v>990</v>
      </c>
      <c r="I144" s="29" t="s">
        <v>685</v>
      </c>
      <c r="J144" s="29" t="s">
        <v>78</v>
      </c>
      <c r="K144" s="28">
        <v>10566</v>
      </c>
      <c r="L144" s="30" t="s">
        <v>17</v>
      </c>
      <c r="M144" s="31">
        <v>244</v>
      </c>
      <c r="N144" s="29" t="s">
        <v>28</v>
      </c>
      <c r="O144" s="29" t="s">
        <v>29</v>
      </c>
      <c r="P144" s="29" t="s">
        <v>15</v>
      </c>
    </row>
    <row r="145" spans="1:16" x14ac:dyDescent="0.25">
      <c r="A145" s="26" t="str">
        <f t="shared" si="3"/>
        <v>Natural Gas Steam Turbine.NG</v>
      </c>
      <c r="B145" s="26" t="str">
        <f>INDEX(Crosswalk!$B$2:$B$47,MATCH(A145,Crosswalk!$A$2:$A$47,0))</f>
        <v>natural gas steam turbine</v>
      </c>
      <c r="C145" s="26" t="str">
        <f>IF(AND(Crosswalk!$F$2=FALSE,H145="Industrial"),"FALSE",IF(AND(Crosswalk!$F$2=FALSE,H145="Commercial"),"FALSE","TRUE"))</f>
        <v>TRUE</v>
      </c>
      <c r="D145" s="28">
        <v>2024</v>
      </c>
      <c r="E145" s="28">
        <v>5</v>
      </c>
      <c r="F145" s="28">
        <v>55937</v>
      </c>
      <c r="G145" s="29" t="s">
        <v>506</v>
      </c>
      <c r="H145" s="29" t="s">
        <v>11</v>
      </c>
      <c r="I145" s="29" t="s">
        <v>791</v>
      </c>
      <c r="J145" s="29" t="s">
        <v>16</v>
      </c>
      <c r="K145" s="28">
        <v>3459</v>
      </c>
      <c r="L145" s="30" t="s">
        <v>24</v>
      </c>
      <c r="M145" s="31">
        <v>211.6</v>
      </c>
      <c r="N145" s="29" t="s">
        <v>263</v>
      </c>
      <c r="O145" s="29" t="s">
        <v>19</v>
      </c>
      <c r="P145" s="29" t="s">
        <v>15</v>
      </c>
    </row>
    <row r="146" spans="1:16" x14ac:dyDescent="0.25">
      <c r="A146" s="26" t="str">
        <f t="shared" si="3"/>
        <v>Conventional Steam Coal.RC</v>
      </c>
      <c r="B146" s="26" t="str">
        <f>INDEX(Crosswalk!$B$2:$B$47,MATCH(A146,Crosswalk!$A$2:$A$47,0))</f>
        <v>hard coal</v>
      </c>
      <c r="C146" s="26" t="str">
        <f>IF(AND(Crosswalk!$F$2=FALSE,H146="Industrial"),"FALSE",IF(AND(Crosswalk!$F$2=FALSE,H146="Commercial"),"FALSE","TRUE"))</f>
        <v>TRUE</v>
      </c>
      <c r="D146" s="28">
        <v>2024</v>
      </c>
      <c r="E146" s="28">
        <v>5</v>
      </c>
      <c r="F146" s="28">
        <v>20847</v>
      </c>
      <c r="G146" s="29" t="s">
        <v>529</v>
      </c>
      <c r="H146" s="29" t="s">
        <v>11</v>
      </c>
      <c r="I146" s="29" t="s">
        <v>776</v>
      </c>
      <c r="J146" s="29" t="s">
        <v>53</v>
      </c>
      <c r="K146" s="28">
        <v>4041</v>
      </c>
      <c r="L146" s="30" t="s">
        <v>47</v>
      </c>
      <c r="M146" s="31">
        <v>242.2</v>
      </c>
      <c r="N146" s="29" t="s">
        <v>28</v>
      </c>
      <c r="O146" s="29" t="s">
        <v>277</v>
      </c>
      <c r="P146" s="29" t="s">
        <v>15</v>
      </c>
    </row>
    <row r="147" spans="1:16" x14ac:dyDescent="0.25">
      <c r="A147" s="26" t="str">
        <f t="shared" si="3"/>
        <v>Conventional Steam Coal.RC</v>
      </c>
      <c r="B147" s="26" t="str">
        <f>INDEX(Crosswalk!$B$2:$B$47,MATCH(A147,Crosswalk!$A$2:$A$47,0))</f>
        <v>hard coal</v>
      </c>
      <c r="C147" s="26" t="str">
        <f>IF(AND(Crosswalk!$F$2=FALSE,H147="Industrial"),"FALSE",IF(AND(Crosswalk!$F$2=FALSE,H147="Commercial"),"FALSE","TRUE"))</f>
        <v>TRUE</v>
      </c>
      <c r="D147" s="28">
        <v>2024</v>
      </c>
      <c r="E147" s="28">
        <v>5</v>
      </c>
      <c r="F147" s="28">
        <v>20847</v>
      </c>
      <c r="G147" s="29" t="s">
        <v>529</v>
      </c>
      <c r="H147" s="29" t="s">
        <v>11</v>
      </c>
      <c r="I147" s="29" t="s">
        <v>776</v>
      </c>
      <c r="J147" s="29" t="s">
        <v>53</v>
      </c>
      <c r="K147" s="28">
        <v>4041</v>
      </c>
      <c r="L147" s="30" t="s">
        <v>31</v>
      </c>
      <c r="M147" s="31">
        <v>253.8</v>
      </c>
      <c r="N147" s="29" t="s">
        <v>28</v>
      </c>
      <c r="O147" s="29" t="s">
        <v>277</v>
      </c>
      <c r="P147" s="29" t="s">
        <v>15</v>
      </c>
    </row>
    <row r="148" spans="1:16" x14ac:dyDescent="0.25">
      <c r="A148" s="26" t="str">
        <f t="shared" si="3"/>
        <v>Conventional Steam Coal.RC</v>
      </c>
      <c r="B148" s="26" t="str">
        <f>INDEX(Crosswalk!$B$2:$B$47,MATCH(A148,Crosswalk!$A$2:$A$47,0))</f>
        <v>hard coal</v>
      </c>
      <c r="C148" s="26" t="str">
        <f>IF(AND(Crosswalk!$F$2=FALSE,H148="Industrial"),"FALSE",IF(AND(Crosswalk!$F$2=FALSE,H148="Commercial"),"FALSE","TRUE"))</f>
        <v>TRUE</v>
      </c>
      <c r="D148" s="28">
        <v>2024</v>
      </c>
      <c r="E148" s="28">
        <v>5</v>
      </c>
      <c r="F148" s="28">
        <v>20847</v>
      </c>
      <c r="G148" s="29" t="s">
        <v>529</v>
      </c>
      <c r="H148" s="29" t="s">
        <v>11</v>
      </c>
      <c r="I148" s="29" t="s">
        <v>776</v>
      </c>
      <c r="J148" s="29" t="s">
        <v>53</v>
      </c>
      <c r="K148" s="28">
        <v>4041</v>
      </c>
      <c r="L148" s="30" t="s">
        <v>49</v>
      </c>
      <c r="M148" s="31">
        <v>306.5</v>
      </c>
      <c r="N148" s="29" t="s">
        <v>28</v>
      </c>
      <c r="O148" s="29" t="s">
        <v>277</v>
      </c>
      <c r="P148" s="29" t="s">
        <v>15</v>
      </c>
    </row>
    <row r="149" spans="1:16" x14ac:dyDescent="0.25">
      <c r="A149" s="26" t="str">
        <f t="shared" si="3"/>
        <v>Conventional Steam Coal.RC</v>
      </c>
      <c r="B149" s="26" t="str">
        <f>INDEX(Crosswalk!$B$2:$B$47,MATCH(A149,Crosswalk!$A$2:$A$47,0))</f>
        <v>hard coal</v>
      </c>
      <c r="C149" s="26" t="str">
        <f>IF(AND(Crosswalk!$F$2=FALSE,H149="Industrial"),"FALSE",IF(AND(Crosswalk!$F$2=FALSE,H149="Commercial"),"FALSE","TRUE"))</f>
        <v>TRUE</v>
      </c>
      <c r="D149" s="28">
        <v>2024</v>
      </c>
      <c r="E149" s="28">
        <v>5</v>
      </c>
      <c r="F149" s="28">
        <v>20847</v>
      </c>
      <c r="G149" s="29" t="s">
        <v>529</v>
      </c>
      <c r="H149" s="29" t="s">
        <v>11</v>
      </c>
      <c r="I149" s="29" t="s">
        <v>776</v>
      </c>
      <c r="J149" s="29" t="s">
        <v>53</v>
      </c>
      <c r="K149" s="28">
        <v>4041</v>
      </c>
      <c r="L149" s="30" t="s">
        <v>32</v>
      </c>
      <c r="M149" s="31">
        <v>309.5</v>
      </c>
      <c r="N149" s="29" t="s">
        <v>28</v>
      </c>
      <c r="O149" s="29" t="s">
        <v>277</v>
      </c>
      <c r="P149" s="29" t="s">
        <v>15</v>
      </c>
    </row>
    <row r="150" spans="1:16" x14ac:dyDescent="0.25">
      <c r="A150" s="26" t="str">
        <f t="shared" si="3"/>
        <v>Natural Gas Fired Combustion Turbine.NG</v>
      </c>
      <c r="B150" s="26" t="str">
        <f>INDEX(Crosswalk!$B$2:$B$47,MATCH(A150,Crosswalk!$A$2:$A$47,0))</f>
        <v>natural gas peaker</v>
      </c>
      <c r="C150" s="26" t="str">
        <f>IF(AND(Crosswalk!$F$2=FALSE,H150="Industrial"),"FALSE",IF(AND(Crosswalk!$F$2=FALSE,H150="Commercial"),"FALSE","TRUE"))</f>
        <v>TRUE</v>
      </c>
      <c r="D150" s="28">
        <v>2024</v>
      </c>
      <c r="E150" s="28">
        <v>5</v>
      </c>
      <c r="F150" s="28">
        <v>20860</v>
      </c>
      <c r="G150" s="29" t="s">
        <v>462</v>
      </c>
      <c r="H150" s="29" t="s">
        <v>11</v>
      </c>
      <c r="I150" s="29" t="s">
        <v>774</v>
      </c>
      <c r="J150" s="29" t="s">
        <v>53</v>
      </c>
      <c r="K150" s="28">
        <v>4076</v>
      </c>
      <c r="L150" s="30" t="s">
        <v>584</v>
      </c>
      <c r="M150" s="31">
        <v>38.1</v>
      </c>
      <c r="N150" s="29" t="s">
        <v>60</v>
      </c>
      <c r="O150" s="29" t="s">
        <v>19</v>
      </c>
      <c r="P150" s="29" t="s">
        <v>61</v>
      </c>
    </row>
    <row r="151" spans="1:16" x14ac:dyDescent="0.25">
      <c r="A151" s="26" t="str">
        <f t="shared" si="3"/>
        <v>Natural Gas Fired Combustion Turbine.NG</v>
      </c>
      <c r="B151" s="26" t="str">
        <f>INDEX(Crosswalk!$B$2:$B$47,MATCH(A151,Crosswalk!$A$2:$A$47,0))</f>
        <v>natural gas peaker</v>
      </c>
      <c r="C151" s="26" t="str">
        <f>IF(AND(Crosswalk!$F$2=FALSE,H151="Industrial"),"FALSE",IF(AND(Crosswalk!$F$2=FALSE,H151="Commercial"),"FALSE","TRUE"))</f>
        <v>TRUE</v>
      </c>
      <c r="D151" s="28">
        <v>2024</v>
      </c>
      <c r="E151" s="28">
        <v>5</v>
      </c>
      <c r="F151" s="28">
        <v>20860</v>
      </c>
      <c r="G151" s="29" t="s">
        <v>462</v>
      </c>
      <c r="H151" s="29" t="s">
        <v>11</v>
      </c>
      <c r="I151" s="29" t="s">
        <v>774</v>
      </c>
      <c r="J151" s="29" t="s">
        <v>53</v>
      </c>
      <c r="K151" s="28">
        <v>4076</v>
      </c>
      <c r="L151" s="30" t="s">
        <v>464</v>
      </c>
      <c r="M151" s="31">
        <v>36.700000000000003</v>
      </c>
      <c r="N151" s="29" t="s">
        <v>60</v>
      </c>
      <c r="O151" s="29" t="s">
        <v>19</v>
      </c>
      <c r="P151" s="29" t="s">
        <v>61</v>
      </c>
    </row>
    <row r="152" spans="1:16" x14ac:dyDescent="0.25">
      <c r="A152" s="26" t="str">
        <f t="shared" si="3"/>
        <v>Natural Gas Fired Combustion Turbine.NG</v>
      </c>
      <c r="B152" s="26" t="str">
        <f>INDEX(Crosswalk!$B$2:$B$47,MATCH(A152,Crosswalk!$A$2:$A$47,0))</f>
        <v>natural gas peaker</v>
      </c>
      <c r="C152" s="26" t="str">
        <f>IF(AND(Crosswalk!$F$2=FALSE,H152="Industrial"),"FALSE",IF(AND(Crosswalk!$F$2=FALSE,H152="Commercial"),"FALSE","TRUE"))</f>
        <v>TRUE</v>
      </c>
      <c r="D152" s="28">
        <v>2024</v>
      </c>
      <c r="E152" s="28">
        <v>6</v>
      </c>
      <c r="F152" s="28">
        <v>56606</v>
      </c>
      <c r="G152" s="29" t="s">
        <v>1045</v>
      </c>
      <c r="H152" s="29" t="s">
        <v>974</v>
      </c>
      <c r="I152" s="29" t="s">
        <v>1046</v>
      </c>
      <c r="J152" s="29" t="s">
        <v>78</v>
      </c>
      <c r="K152" s="28">
        <v>2379</v>
      </c>
      <c r="L152" s="30" t="s">
        <v>1047</v>
      </c>
      <c r="M152" s="31">
        <v>37.6</v>
      </c>
      <c r="N152" s="29" t="s">
        <v>60</v>
      </c>
      <c r="O152" s="29" t="s">
        <v>19</v>
      </c>
      <c r="P152" s="29" t="s">
        <v>61</v>
      </c>
    </row>
    <row r="153" spans="1:16" x14ac:dyDescent="0.25">
      <c r="A153" s="26" t="str">
        <f t="shared" si="3"/>
        <v>Natural Gas Fired Combustion Turbine.NG</v>
      </c>
      <c r="B153" s="26" t="str">
        <f>INDEX(Crosswalk!$B$2:$B$47,MATCH(A153,Crosswalk!$A$2:$A$47,0))</f>
        <v>natural gas peaker</v>
      </c>
      <c r="C153" s="26" t="str">
        <f>IF(AND(Crosswalk!$F$2=FALSE,H153="Industrial"),"FALSE",IF(AND(Crosswalk!$F$2=FALSE,H153="Commercial"),"FALSE","TRUE"))</f>
        <v>TRUE</v>
      </c>
      <c r="D153" s="28">
        <v>2024</v>
      </c>
      <c r="E153" s="28">
        <v>6</v>
      </c>
      <c r="F153" s="28">
        <v>56606</v>
      </c>
      <c r="G153" s="29" t="s">
        <v>1045</v>
      </c>
      <c r="H153" s="29" t="s">
        <v>974</v>
      </c>
      <c r="I153" s="29" t="s">
        <v>1046</v>
      </c>
      <c r="J153" s="29" t="s">
        <v>78</v>
      </c>
      <c r="K153" s="28">
        <v>2379</v>
      </c>
      <c r="L153" s="30" t="s">
        <v>1048</v>
      </c>
      <c r="M153" s="31">
        <v>39.200000000000003</v>
      </c>
      <c r="N153" s="29" t="s">
        <v>60</v>
      </c>
      <c r="O153" s="29" t="s">
        <v>19</v>
      </c>
      <c r="P153" s="29" t="s">
        <v>61</v>
      </c>
    </row>
    <row r="154" spans="1:16" x14ac:dyDescent="0.25">
      <c r="A154" s="26" t="str">
        <f t="shared" si="3"/>
        <v>Natural Gas Fired Combustion Turbine.NG</v>
      </c>
      <c r="B154" s="26" t="str">
        <f>INDEX(Crosswalk!$B$2:$B$47,MATCH(A154,Crosswalk!$A$2:$A$47,0))</f>
        <v>natural gas peaker</v>
      </c>
      <c r="C154" s="26" t="str">
        <f>IF(AND(Crosswalk!$F$2=FALSE,H154="Industrial"),"FALSE",IF(AND(Crosswalk!$F$2=FALSE,H154="Commercial"),"FALSE","TRUE"))</f>
        <v>TRUE</v>
      </c>
      <c r="D154" s="28">
        <v>2024</v>
      </c>
      <c r="E154" s="28">
        <v>6</v>
      </c>
      <c r="F154" s="28">
        <v>56606</v>
      </c>
      <c r="G154" s="29" t="s">
        <v>1045</v>
      </c>
      <c r="H154" s="29" t="s">
        <v>974</v>
      </c>
      <c r="I154" s="29" t="s">
        <v>1049</v>
      </c>
      <c r="J154" s="29" t="s">
        <v>78</v>
      </c>
      <c r="K154" s="28">
        <v>8008</v>
      </c>
      <c r="L154" s="30" t="s">
        <v>1050</v>
      </c>
      <c r="M154" s="31">
        <v>63.7</v>
      </c>
      <c r="N154" s="29" t="s">
        <v>60</v>
      </c>
      <c r="O154" s="29" t="s">
        <v>19</v>
      </c>
      <c r="P154" s="29" t="s">
        <v>61</v>
      </c>
    </row>
    <row r="155" spans="1:16" x14ac:dyDescent="0.25">
      <c r="A155" s="26" t="str">
        <f t="shared" si="3"/>
        <v>Natural Gas Fired Combined Cycle.NG</v>
      </c>
      <c r="B155" s="26" t="str">
        <f>INDEX(Crosswalk!$B$2:$B$47,MATCH(A155,Crosswalk!$A$2:$A$47,0))</f>
        <v>natural gas combined cycle</v>
      </c>
      <c r="C155" s="26" t="str">
        <f>IF(AND(Crosswalk!$F$2=FALSE,H155="Industrial"),"FALSE",IF(AND(Crosswalk!$F$2=FALSE,H155="Commercial"),"FALSE","TRUE"))</f>
        <v>TRUE</v>
      </c>
      <c r="D155" s="28">
        <v>2024</v>
      </c>
      <c r="E155" s="28">
        <v>6</v>
      </c>
      <c r="F155" s="28">
        <v>49965</v>
      </c>
      <c r="G155" s="29" t="s">
        <v>366</v>
      </c>
      <c r="H155" s="29" t="s">
        <v>974</v>
      </c>
      <c r="I155" s="29" t="s">
        <v>232</v>
      </c>
      <c r="J155" s="29" t="s">
        <v>30</v>
      </c>
      <c r="K155" s="28">
        <v>1588</v>
      </c>
      <c r="L155" s="30" t="s">
        <v>868</v>
      </c>
      <c r="M155" s="31">
        <v>228.8</v>
      </c>
      <c r="N155" s="29" t="s">
        <v>34</v>
      </c>
      <c r="O155" s="29" t="s">
        <v>19</v>
      </c>
      <c r="P155" s="29" t="s">
        <v>33</v>
      </c>
    </row>
    <row r="156" spans="1:16" x14ac:dyDescent="0.25">
      <c r="A156" s="26" t="str">
        <f t="shared" si="3"/>
        <v>Natural Gas Fired Combined Cycle.NG</v>
      </c>
      <c r="B156" s="26" t="str">
        <f>INDEX(Crosswalk!$B$2:$B$47,MATCH(A156,Crosswalk!$A$2:$A$47,0))</f>
        <v>natural gas combined cycle</v>
      </c>
      <c r="C156" s="26" t="str">
        <f>IF(AND(Crosswalk!$F$2=FALSE,H156="Industrial"),"FALSE",IF(AND(Crosswalk!$F$2=FALSE,H156="Commercial"),"FALSE","TRUE"))</f>
        <v>TRUE</v>
      </c>
      <c r="D156" s="28">
        <v>2024</v>
      </c>
      <c r="E156" s="28">
        <v>6</v>
      </c>
      <c r="F156" s="28">
        <v>49965</v>
      </c>
      <c r="G156" s="29" t="s">
        <v>366</v>
      </c>
      <c r="H156" s="29" t="s">
        <v>974</v>
      </c>
      <c r="I156" s="29" t="s">
        <v>232</v>
      </c>
      <c r="J156" s="29" t="s">
        <v>30</v>
      </c>
      <c r="K156" s="28">
        <v>1588</v>
      </c>
      <c r="L156" s="30" t="s">
        <v>867</v>
      </c>
      <c r="M156" s="31">
        <v>230</v>
      </c>
      <c r="N156" s="29" t="s">
        <v>34</v>
      </c>
      <c r="O156" s="29" t="s">
        <v>19</v>
      </c>
      <c r="P156" s="29" t="s">
        <v>33</v>
      </c>
    </row>
    <row r="157" spans="1:16" x14ac:dyDescent="0.25">
      <c r="A157" s="26" t="str">
        <f t="shared" si="3"/>
        <v>Natural Gas Fired Combined Cycle.NG</v>
      </c>
      <c r="B157" s="26" t="str">
        <f>INDEX(Crosswalk!$B$2:$B$47,MATCH(A157,Crosswalk!$A$2:$A$47,0))</f>
        <v>natural gas combined cycle</v>
      </c>
      <c r="C157" s="26" t="str">
        <f>IF(AND(Crosswalk!$F$2=FALSE,H157="Industrial"),"FALSE",IF(AND(Crosswalk!$F$2=FALSE,H157="Commercial"),"FALSE","TRUE"))</f>
        <v>TRUE</v>
      </c>
      <c r="D157" s="28">
        <v>2024</v>
      </c>
      <c r="E157" s="28">
        <v>6</v>
      </c>
      <c r="F157" s="28">
        <v>49965</v>
      </c>
      <c r="G157" s="29" t="s">
        <v>366</v>
      </c>
      <c r="H157" s="29" t="s">
        <v>974</v>
      </c>
      <c r="I157" s="29" t="s">
        <v>232</v>
      </c>
      <c r="J157" s="29" t="s">
        <v>30</v>
      </c>
      <c r="K157" s="28">
        <v>1588</v>
      </c>
      <c r="L157" s="30" t="s">
        <v>866</v>
      </c>
      <c r="M157" s="31">
        <v>229.9</v>
      </c>
      <c r="N157" s="29" t="s">
        <v>34</v>
      </c>
      <c r="O157" s="29" t="s">
        <v>19</v>
      </c>
      <c r="P157" s="29" t="s">
        <v>33</v>
      </c>
    </row>
    <row r="158" spans="1:16" x14ac:dyDescent="0.25">
      <c r="A158" s="26" t="str">
        <f t="shared" si="3"/>
        <v>Natural Gas Fired Combined Cycle.NG</v>
      </c>
      <c r="B158" s="26" t="str">
        <f>INDEX(Crosswalk!$B$2:$B$47,MATCH(A158,Crosswalk!$A$2:$A$47,0))</f>
        <v>natural gas combined cycle</v>
      </c>
      <c r="C158" s="26" t="str">
        <f>IF(AND(Crosswalk!$F$2=FALSE,H158="Industrial"),"FALSE",IF(AND(Crosswalk!$F$2=FALSE,H158="Commercial"),"FALSE","TRUE"))</f>
        <v>TRUE</v>
      </c>
      <c r="D158" s="28">
        <v>2024</v>
      </c>
      <c r="E158" s="28">
        <v>6</v>
      </c>
      <c r="F158" s="28">
        <v>49965</v>
      </c>
      <c r="G158" s="29" t="s">
        <v>366</v>
      </c>
      <c r="H158" s="29" t="s">
        <v>974</v>
      </c>
      <c r="I158" s="29" t="s">
        <v>232</v>
      </c>
      <c r="J158" s="29" t="s">
        <v>30</v>
      </c>
      <c r="K158" s="28">
        <v>1588</v>
      </c>
      <c r="L158" s="30" t="s">
        <v>865</v>
      </c>
      <c r="M158" s="31">
        <v>229.6</v>
      </c>
      <c r="N158" s="29" t="s">
        <v>34</v>
      </c>
      <c r="O158" s="29" t="s">
        <v>19</v>
      </c>
      <c r="P158" s="29" t="s">
        <v>33</v>
      </c>
    </row>
    <row r="159" spans="1:16" x14ac:dyDescent="0.25">
      <c r="A159" s="26" t="str">
        <f t="shared" si="3"/>
        <v>Natural Gas Fired Combined Cycle.NG</v>
      </c>
      <c r="B159" s="26" t="str">
        <f>INDEX(Crosswalk!$B$2:$B$47,MATCH(A159,Crosswalk!$A$2:$A$47,0))</f>
        <v>natural gas combined cycle</v>
      </c>
      <c r="C159" s="26" t="str">
        <f>IF(AND(Crosswalk!$F$2=FALSE,H159="Industrial"),"FALSE",IF(AND(Crosswalk!$F$2=FALSE,H159="Commercial"),"FALSE","TRUE"))</f>
        <v>TRUE</v>
      </c>
      <c r="D159" s="28">
        <v>2024</v>
      </c>
      <c r="E159" s="28">
        <v>6</v>
      </c>
      <c r="F159" s="28">
        <v>49965</v>
      </c>
      <c r="G159" s="29" t="s">
        <v>366</v>
      </c>
      <c r="H159" s="29" t="s">
        <v>974</v>
      </c>
      <c r="I159" s="29" t="s">
        <v>232</v>
      </c>
      <c r="J159" s="29" t="s">
        <v>30</v>
      </c>
      <c r="K159" s="28">
        <v>1588</v>
      </c>
      <c r="L159" s="30" t="s">
        <v>864</v>
      </c>
      <c r="M159" s="31">
        <v>244.6</v>
      </c>
      <c r="N159" s="29" t="s">
        <v>34</v>
      </c>
      <c r="O159" s="29" t="s">
        <v>19</v>
      </c>
      <c r="P159" s="29" t="s">
        <v>35</v>
      </c>
    </row>
    <row r="160" spans="1:16" x14ac:dyDescent="0.25">
      <c r="A160" s="26" t="str">
        <f t="shared" si="3"/>
        <v>Natural Gas Fired Combined Cycle.NG</v>
      </c>
      <c r="B160" s="26" t="str">
        <f>INDEX(Crosswalk!$B$2:$B$47,MATCH(A160,Crosswalk!$A$2:$A$47,0))</f>
        <v>natural gas combined cycle</v>
      </c>
      <c r="C160" s="26" t="str">
        <f>IF(AND(Crosswalk!$F$2=FALSE,H160="Industrial"),"FALSE",IF(AND(Crosswalk!$F$2=FALSE,H160="Commercial"),"FALSE","TRUE"))</f>
        <v>TRUE</v>
      </c>
      <c r="D160" s="28">
        <v>2024</v>
      </c>
      <c r="E160" s="28">
        <v>6</v>
      </c>
      <c r="F160" s="28">
        <v>49965</v>
      </c>
      <c r="G160" s="29" t="s">
        <v>366</v>
      </c>
      <c r="H160" s="29" t="s">
        <v>974</v>
      </c>
      <c r="I160" s="29" t="s">
        <v>232</v>
      </c>
      <c r="J160" s="29" t="s">
        <v>30</v>
      </c>
      <c r="K160" s="28">
        <v>1588</v>
      </c>
      <c r="L160" s="30" t="s">
        <v>546</v>
      </c>
      <c r="M160" s="31">
        <v>250.7</v>
      </c>
      <c r="N160" s="29" t="s">
        <v>34</v>
      </c>
      <c r="O160" s="29" t="s">
        <v>19</v>
      </c>
      <c r="P160" s="29" t="s">
        <v>35</v>
      </c>
    </row>
    <row r="161" spans="1:16" x14ac:dyDescent="0.25">
      <c r="A161" s="26" t="str">
        <f t="shared" si="3"/>
        <v>Natural Gas Steam Turbine.NG</v>
      </c>
      <c r="B161" s="26" t="str">
        <f>INDEX(Crosswalk!$B$2:$B$47,MATCH(A161,Crosswalk!$A$2:$A$47,0))</f>
        <v>natural gas steam turbine</v>
      </c>
      <c r="C161" s="26" t="str">
        <f>IF(AND(Crosswalk!$F$2=FALSE,H161="Industrial"),"FALSE",IF(AND(Crosswalk!$F$2=FALSE,H161="Commercial"),"FALSE","TRUE"))</f>
        <v>TRUE</v>
      </c>
      <c r="D161" s="28">
        <v>2024</v>
      </c>
      <c r="E161" s="28">
        <v>6</v>
      </c>
      <c r="F161" s="28">
        <v>11241</v>
      </c>
      <c r="G161" s="29" t="s">
        <v>505</v>
      </c>
      <c r="H161" s="29" t="s">
        <v>11</v>
      </c>
      <c r="I161" s="29" t="s">
        <v>713</v>
      </c>
      <c r="J161" s="29" t="s">
        <v>87</v>
      </c>
      <c r="K161" s="28">
        <v>8056</v>
      </c>
      <c r="L161" s="30" t="s">
        <v>25</v>
      </c>
      <c r="M161" s="31">
        <v>422.4</v>
      </c>
      <c r="N161" s="29" t="s">
        <v>263</v>
      </c>
      <c r="O161" s="29" t="s">
        <v>19</v>
      </c>
      <c r="P161" s="29" t="s">
        <v>15</v>
      </c>
    </row>
    <row r="162" spans="1:16" x14ac:dyDescent="0.25">
      <c r="A162" s="26" t="str">
        <f t="shared" si="3"/>
        <v>Conventional Hydroelectric.WAT</v>
      </c>
      <c r="B162" s="26" t="str">
        <f>INDEX(Crosswalk!$B$2:$B$47,MATCH(A162,Crosswalk!$A$2:$A$47,0))</f>
        <v>hydro</v>
      </c>
      <c r="C162" s="26" t="str">
        <f>IF(AND(Crosswalk!$F$2=FALSE,H162="Industrial"),"FALSE",IF(AND(Crosswalk!$F$2=FALSE,H162="Commercial"),"FALSE","TRUE"))</f>
        <v>TRUE</v>
      </c>
      <c r="D162" s="28">
        <v>2024</v>
      </c>
      <c r="E162" s="28">
        <v>6</v>
      </c>
      <c r="F162" s="28">
        <v>13902</v>
      </c>
      <c r="G162" s="29" t="s">
        <v>1051</v>
      </c>
      <c r="H162" s="29" t="s">
        <v>11</v>
      </c>
      <c r="I162" s="29" t="s">
        <v>1052</v>
      </c>
      <c r="J162" s="29" t="s">
        <v>50</v>
      </c>
      <c r="K162" s="28">
        <v>2185</v>
      </c>
      <c r="L162" s="30" t="s">
        <v>1053</v>
      </c>
      <c r="M162" s="31">
        <v>2.8</v>
      </c>
      <c r="N162" s="29" t="s">
        <v>42</v>
      </c>
      <c r="O162" s="29" t="s">
        <v>43</v>
      </c>
      <c r="P162" s="29" t="s">
        <v>44</v>
      </c>
    </row>
    <row r="163" spans="1:16" x14ac:dyDescent="0.25">
      <c r="A163" s="26" t="str">
        <f t="shared" si="3"/>
        <v>Natural Gas Fired Combustion Turbine.NG</v>
      </c>
      <c r="B163" s="26" t="str">
        <f>INDEX(Crosswalk!$B$2:$B$47,MATCH(A163,Crosswalk!$A$2:$A$47,0))</f>
        <v>natural gas peaker</v>
      </c>
      <c r="C163" s="26" t="str">
        <f>IF(AND(Crosswalk!$F$2=FALSE,H163="Industrial"),"FALSE",IF(AND(Crosswalk!$F$2=FALSE,H163="Commercial"),"FALSE","TRUE"))</f>
        <v>TRUE</v>
      </c>
      <c r="D163" s="28">
        <v>2024</v>
      </c>
      <c r="E163" s="28">
        <v>6</v>
      </c>
      <c r="F163" s="28">
        <v>18642</v>
      </c>
      <c r="G163" s="29" t="s">
        <v>65</v>
      </c>
      <c r="H163" s="29" t="s">
        <v>11</v>
      </c>
      <c r="I163" s="29" t="s">
        <v>795</v>
      </c>
      <c r="J163" s="29" t="s">
        <v>423</v>
      </c>
      <c r="K163" s="28">
        <v>3406</v>
      </c>
      <c r="L163" s="30" t="s">
        <v>544</v>
      </c>
      <c r="M163" s="31">
        <v>47.1</v>
      </c>
      <c r="N163" s="29" t="s">
        <v>60</v>
      </c>
      <c r="O163" s="29" t="s">
        <v>19</v>
      </c>
      <c r="P163" s="29" t="s">
        <v>61</v>
      </c>
    </row>
    <row r="164" spans="1:16" x14ac:dyDescent="0.25">
      <c r="A164" s="26" t="str">
        <f t="shared" si="3"/>
        <v>Natural Gas Fired Combustion Turbine.NG</v>
      </c>
      <c r="B164" s="26" t="str">
        <f>INDEX(Crosswalk!$B$2:$B$47,MATCH(A164,Crosswalk!$A$2:$A$47,0))</f>
        <v>natural gas peaker</v>
      </c>
      <c r="C164" s="26" t="str">
        <f>IF(AND(Crosswalk!$F$2=FALSE,H164="Industrial"),"FALSE",IF(AND(Crosswalk!$F$2=FALSE,H164="Commercial"),"FALSE","TRUE"))</f>
        <v>TRUE</v>
      </c>
      <c r="D164" s="28">
        <v>2024</v>
      </c>
      <c r="E164" s="28">
        <v>6</v>
      </c>
      <c r="F164" s="28">
        <v>18642</v>
      </c>
      <c r="G164" s="29" t="s">
        <v>65</v>
      </c>
      <c r="H164" s="29" t="s">
        <v>11</v>
      </c>
      <c r="I164" s="29" t="s">
        <v>795</v>
      </c>
      <c r="J164" s="29" t="s">
        <v>423</v>
      </c>
      <c r="K164" s="28">
        <v>3406</v>
      </c>
      <c r="L164" s="30" t="s">
        <v>543</v>
      </c>
      <c r="M164" s="31">
        <v>47.1</v>
      </c>
      <c r="N164" s="29" t="s">
        <v>60</v>
      </c>
      <c r="O164" s="29" t="s">
        <v>19</v>
      </c>
      <c r="P164" s="29" t="s">
        <v>61</v>
      </c>
    </row>
    <row r="165" spans="1:16" x14ac:dyDescent="0.25">
      <c r="A165" s="26" t="str">
        <f t="shared" si="3"/>
        <v>Natural Gas Fired Combustion Turbine.NG</v>
      </c>
      <c r="B165" s="26" t="str">
        <f>INDEX(Crosswalk!$B$2:$B$47,MATCH(A165,Crosswalk!$A$2:$A$47,0))</f>
        <v>natural gas peaker</v>
      </c>
      <c r="C165" s="26" t="str">
        <f>IF(AND(Crosswalk!$F$2=FALSE,H165="Industrial"),"FALSE",IF(AND(Crosswalk!$F$2=FALSE,H165="Commercial"),"FALSE","TRUE"))</f>
        <v>TRUE</v>
      </c>
      <c r="D165" s="28">
        <v>2024</v>
      </c>
      <c r="E165" s="28">
        <v>6</v>
      </c>
      <c r="F165" s="28">
        <v>18642</v>
      </c>
      <c r="G165" s="29" t="s">
        <v>65</v>
      </c>
      <c r="H165" s="29" t="s">
        <v>11</v>
      </c>
      <c r="I165" s="29" t="s">
        <v>795</v>
      </c>
      <c r="J165" s="29" t="s">
        <v>423</v>
      </c>
      <c r="K165" s="28">
        <v>3406</v>
      </c>
      <c r="L165" s="30" t="s">
        <v>542</v>
      </c>
      <c r="M165" s="31">
        <v>47.1</v>
      </c>
      <c r="N165" s="29" t="s">
        <v>60</v>
      </c>
      <c r="O165" s="29" t="s">
        <v>19</v>
      </c>
      <c r="P165" s="29" t="s">
        <v>61</v>
      </c>
    </row>
    <row r="166" spans="1:16" x14ac:dyDescent="0.25">
      <c r="A166" s="26" t="str">
        <f t="shared" si="3"/>
        <v>Natural Gas Fired Combustion Turbine.NG</v>
      </c>
      <c r="B166" s="26" t="str">
        <f>INDEX(Crosswalk!$B$2:$B$47,MATCH(A166,Crosswalk!$A$2:$A$47,0))</f>
        <v>natural gas peaker</v>
      </c>
      <c r="C166" s="26" t="str">
        <f>IF(AND(Crosswalk!$F$2=FALSE,H166="Industrial"),"FALSE",IF(AND(Crosswalk!$F$2=FALSE,H166="Commercial"),"FALSE","TRUE"))</f>
        <v>TRUE</v>
      </c>
      <c r="D166" s="28">
        <v>2024</v>
      </c>
      <c r="E166" s="28">
        <v>6</v>
      </c>
      <c r="F166" s="28">
        <v>18642</v>
      </c>
      <c r="G166" s="29" t="s">
        <v>65</v>
      </c>
      <c r="H166" s="29" t="s">
        <v>11</v>
      </c>
      <c r="I166" s="29" t="s">
        <v>795</v>
      </c>
      <c r="J166" s="29" t="s">
        <v>423</v>
      </c>
      <c r="K166" s="28">
        <v>3406</v>
      </c>
      <c r="L166" s="30" t="s">
        <v>803</v>
      </c>
      <c r="M166" s="31">
        <v>47.1</v>
      </c>
      <c r="N166" s="29" t="s">
        <v>60</v>
      </c>
      <c r="O166" s="29" t="s">
        <v>19</v>
      </c>
      <c r="P166" s="29" t="s">
        <v>61</v>
      </c>
    </row>
    <row r="167" spans="1:16" x14ac:dyDescent="0.25">
      <c r="A167" s="26" t="str">
        <f t="shared" si="3"/>
        <v>Natural Gas Fired Combustion Turbine.NG</v>
      </c>
      <c r="B167" s="26" t="str">
        <f>INDEX(Crosswalk!$B$2:$B$47,MATCH(A167,Crosswalk!$A$2:$A$47,0))</f>
        <v>natural gas peaker</v>
      </c>
      <c r="C167" s="26" t="str">
        <f>IF(AND(Crosswalk!$F$2=FALSE,H167="Industrial"),"FALSE",IF(AND(Crosswalk!$F$2=FALSE,H167="Commercial"),"FALSE","TRUE"))</f>
        <v>TRUE</v>
      </c>
      <c r="D167" s="28">
        <v>2024</v>
      </c>
      <c r="E167" s="28">
        <v>6</v>
      </c>
      <c r="F167" s="28">
        <v>18642</v>
      </c>
      <c r="G167" s="29" t="s">
        <v>65</v>
      </c>
      <c r="H167" s="29" t="s">
        <v>11</v>
      </c>
      <c r="I167" s="29" t="s">
        <v>795</v>
      </c>
      <c r="J167" s="29" t="s">
        <v>423</v>
      </c>
      <c r="K167" s="28">
        <v>3406</v>
      </c>
      <c r="L167" s="30" t="s">
        <v>802</v>
      </c>
      <c r="M167" s="31">
        <v>47.1</v>
      </c>
      <c r="N167" s="29" t="s">
        <v>60</v>
      </c>
      <c r="O167" s="29" t="s">
        <v>19</v>
      </c>
      <c r="P167" s="29" t="s">
        <v>61</v>
      </c>
    </row>
    <row r="168" spans="1:16" x14ac:dyDescent="0.25">
      <c r="A168" s="26" t="str">
        <f t="shared" si="3"/>
        <v>Natural Gas Fired Combustion Turbine.NG</v>
      </c>
      <c r="B168" s="26" t="str">
        <f>INDEX(Crosswalk!$B$2:$B$47,MATCH(A168,Crosswalk!$A$2:$A$47,0))</f>
        <v>natural gas peaker</v>
      </c>
      <c r="C168" s="26" t="str">
        <f>IF(AND(Crosswalk!$F$2=FALSE,H168="Industrial"),"FALSE",IF(AND(Crosswalk!$F$2=FALSE,H168="Commercial"),"FALSE","TRUE"))</f>
        <v>TRUE</v>
      </c>
      <c r="D168" s="28">
        <v>2024</v>
      </c>
      <c r="E168" s="28">
        <v>6</v>
      </c>
      <c r="F168" s="28">
        <v>18642</v>
      </c>
      <c r="G168" s="29" t="s">
        <v>65</v>
      </c>
      <c r="H168" s="29" t="s">
        <v>11</v>
      </c>
      <c r="I168" s="29" t="s">
        <v>795</v>
      </c>
      <c r="J168" s="29" t="s">
        <v>423</v>
      </c>
      <c r="K168" s="28">
        <v>3406</v>
      </c>
      <c r="L168" s="30" t="s">
        <v>801</v>
      </c>
      <c r="M168" s="31">
        <v>47.1</v>
      </c>
      <c r="N168" s="29" t="s">
        <v>60</v>
      </c>
      <c r="O168" s="29" t="s">
        <v>19</v>
      </c>
      <c r="P168" s="29" t="s">
        <v>61</v>
      </c>
    </row>
    <row r="169" spans="1:16" x14ac:dyDescent="0.25">
      <c r="A169" s="26" t="str">
        <f t="shared" si="3"/>
        <v>Natural Gas Fired Combustion Turbine.NG</v>
      </c>
      <c r="B169" s="26" t="str">
        <f>INDEX(Crosswalk!$B$2:$B$47,MATCH(A169,Crosswalk!$A$2:$A$47,0))</f>
        <v>natural gas peaker</v>
      </c>
      <c r="C169" s="26" t="str">
        <f>IF(AND(Crosswalk!$F$2=FALSE,H169="Industrial"),"FALSE",IF(AND(Crosswalk!$F$2=FALSE,H169="Commercial"),"FALSE","TRUE"))</f>
        <v>TRUE</v>
      </c>
      <c r="D169" s="28">
        <v>2024</v>
      </c>
      <c r="E169" s="28">
        <v>6</v>
      </c>
      <c r="F169" s="28">
        <v>18642</v>
      </c>
      <c r="G169" s="29" t="s">
        <v>65</v>
      </c>
      <c r="H169" s="29" t="s">
        <v>11</v>
      </c>
      <c r="I169" s="29" t="s">
        <v>795</v>
      </c>
      <c r="J169" s="29" t="s">
        <v>423</v>
      </c>
      <c r="K169" s="28">
        <v>3406</v>
      </c>
      <c r="L169" s="30" t="s">
        <v>800</v>
      </c>
      <c r="M169" s="31">
        <v>47.1</v>
      </c>
      <c r="N169" s="29" t="s">
        <v>60</v>
      </c>
      <c r="O169" s="29" t="s">
        <v>19</v>
      </c>
      <c r="P169" s="29" t="s">
        <v>61</v>
      </c>
    </row>
    <row r="170" spans="1:16" x14ac:dyDescent="0.25">
      <c r="A170" s="26" t="str">
        <f t="shared" si="3"/>
        <v>Natural Gas Fired Combustion Turbine.NG</v>
      </c>
      <c r="B170" s="26" t="str">
        <f>INDEX(Crosswalk!$B$2:$B$47,MATCH(A170,Crosswalk!$A$2:$A$47,0))</f>
        <v>natural gas peaker</v>
      </c>
      <c r="C170" s="26" t="str">
        <f>IF(AND(Crosswalk!$F$2=FALSE,H170="Industrial"),"FALSE",IF(AND(Crosswalk!$F$2=FALSE,H170="Commercial"),"FALSE","TRUE"))</f>
        <v>TRUE</v>
      </c>
      <c r="D170" s="28">
        <v>2024</v>
      </c>
      <c r="E170" s="28">
        <v>6</v>
      </c>
      <c r="F170" s="28">
        <v>18642</v>
      </c>
      <c r="G170" s="29" t="s">
        <v>65</v>
      </c>
      <c r="H170" s="29" t="s">
        <v>11</v>
      </c>
      <c r="I170" s="29" t="s">
        <v>795</v>
      </c>
      <c r="J170" s="29" t="s">
        <v>423</v>
      </c>
      <c r="K170" s="28">
        <v>3406</v>
      </c>
      <c r="L170" s="30" t="s">
        <v>59</v>
      </c>
      <c r="M170" s="31">
        <v>47.1</v>
      </c>
      <c r="N170" s="29" t="s">
        <v>60</v>
      </c>
      <c r="O170" s="29" t="s">
        <v>19</v>
      </c>
      <c r="P170" s="29" t="s">
        <v>61</v>
      </c>
    </row>
    <row r="171" spans="1:16" x14ac:dyDescent="0.25">
      <c r="A171" s="26" t="str">
        <f t="shared" si="3"/>
        <v>Natural Gas Fired Combustion Turbine.NG</v>
      </c>
      <c r="B171" s="26" t="str">
        <f>INDEX(Crosswalk!$B$2:$B$47,MATCH(A171,Crosswalk!$A$2:$A$47,0))</f>
        <v>natural gas peaker</v>
      </c>
      <c r="C171" s="26" t="str">
        <f>IF(AND(Crosswalk!$F$2=FALSE,H171="Industrial"),"FALSE",IF(AND(Crosswalk!$F$2=FALSE,H171="Commercial"),"FALSE","TRUE"))</f>
        <v>TRUE</v>
      </c>
      <c r="D171" s="28">
        <v>2024</v>
      </c>
      <c r="E171" s="28">
        <v>6</v>
      </c>
      <c r="F171" s="28">
        <v>18642</v>
      </c>
      <c r="G171" s="29" t="s">
        <v>65</v>
      </c>
      <c r="H171" s="29" t="s">
        <v>11</v>
      </c>
      <c r="I171" s="29" t="s">
        <v>795</v>
      </c>
      <c r="J171" s="29" t="s">
        <v>423</v>
      </c>
      <c r="K171" s="28">
        <v>3406</v>
      </c>
      <c r="L171" s="30" t="s">
        <v>97</v>
      </c>
      <c r="M171" s="31">
        <v>47.1</v>
      </c>
      <c r="N171" s="29" t="s">
        <v>60</v>
      </c>
      <c r="O171" s="29" t="s">
        <v>19</v>
      </c>
      <c r="P171" s="29" t="s">
        <v>61</v>
      </c>
    </row>
    <row r="172" spans="1:16" x14ac:dyDescent="0.25">
      <c r="A172" s="26" t="str">
        <f t="shared" si="3"/>
        <v>Natural Gas Fired Combustion Turbine.NG</v>
      </c>
      <c r="B172" s="26" t="str">
        <f>INDEX(Crosswalk!$B$2:$B$47,MATCH(A172,Crosswalk!$A$2:$A$47,0))</f>
        <v>natural gas peaker</v>
      </c>
      <c r="C172" s="26" t="str">
        <f>IF(AND(Crosswalk!$F$2=FALSE,H172="Industrial"),"FALSE",IF(AND(Crosswalk!$F$2=FALSE,H172="Commercial"),"FALSE","TRUE"))</f>
        <v>TRUE</v>
      </c>
      <c r="D172" s="28">
        <v>2024</v>
      </c>
      <c r="E172" s="28">
        <v>6</v>
      </c>
      <c r="F172" s="28">
        <v>18642</v>
      </c>
      <c r="G172" s="29" t="s">
        <v>65</v>
      </c>
      <c r="H172" s="29" t="s">
        <v>11</v>
      </c>
      <c r="I172" s="29" t="s">
        <v>795</v>
      </c>
      <c r="J172" s="29" t="s">
        <v>423</v>
      </c>
      <c r="K172" s="28">
        <v>3406</v>
      </c>
      <c r="L172" s="30" t="s">
        <v>98</v>
      </c>
      <c r="M172" s="31">
        <v>47.1</v>
      </c>
      <c r="N172" s="29" t="s">
        <v>60</v>
      </c>
      <c r="O172" s="29" t="s">
        <v>19</v>
      </c>
      <c r="P172" s="29" t="s">
        <v>61</v>
      </c>
    </row>
    <row r="173" spans="1:16" x14ac:dyDescent="0.25">
      <c r="A173" s="26" t="str">
        <f t="shared" si="3"/>
        <v>Natural Gas Fired Combustion Turbine.NG</v>
      </c>
      <c r="B173" s="26" t="str">
        <f>INDEX(Crosswalk!$B$2:$B$47,MATCH(A173,Crosswalk!$A$2:$A$47,0))</f>
        <v>natural gas peaker</v>
      </c>
      <c r="C173" s="26" t="str">
        <f>IF(AND(Crosswalk!$F$2=FALSE,H173="Industrial"),"FALSE",IF(AND(Crosswalk!$F$2=FALSE,H173="Commercial"),"FALSE","TRUE"))</f>
        <v>TRUE</v>
      </c>
      <c r="D173" s="28">
        <v>2024</v>
      </c>
      <c r="E173" s="28">
        <v>6</v>
      </c>
      <c r="F173" s="28">
        <v>18642</v>
      </c>
      <c r="G173" s="29" t="s">
        <v>65</v>
      </c>
      <c r="H173" s="29" t="s">
        <v>11</v>
      </c>
      <c r="I173" s="29" t="s">
        <v>795</v>
      </c>
      <c r="J173" s="29" t="s">
        <v>423</v>
      </c>
      <c r="K173" s="28">
        <v>3406</v>
      </c>
      <c r="L173" s="30" t="s">
        <v>99</v>
      </c>
      <c r="M173" s="31">
        <v>47.1</v>
      </c>
      <c r="N173" s="29" t="s">
        <v>60</v>
      </c>
      <c r="O173" s="29" t="s">
        <v>19</v>
      </c>
      <c r="P173" s="29" t="s">
        <v>61</v>
      </c>
    </row>
    <row r="174" spans="1:16" x14ac:dyDescent="0.25">
      <c r="A174" s="26" t="str">
        <f t="shared" si="3"/>
        <v>Natural Gas Fired Combustion Turbine.NG</v>
      </c>
      <c r="B174" s="26" t="str">
        <f>INDEX(Crosswalk!$B$2:$B$47,MATCH(A174,Crosswalk!$A$2:$A$47,0))</f>
        <v>natural gas peaker</v>
      </c>
      <c r="C174" s="26" t="str">
        <f>IF(AND(Crosswalk!$F$2=FALSE,H174="Industrial"),"FALSE",IF(AND(Crosswalk!$F$2=FALSE,H174="Commercial"),"FALSE","TRUE"))</f>
        <v>TRUE</v>
      </c>
      <c r="D174" s="28">
        <v>2024</v>
      </c>
      <c r="E174" s="28">
        <v>6</v>
      </c>
      <c r="F174" s="28">
        <v>18642</v>
      </c>
      <c r="G174" s="29" t="s">
        <v>65</v>
      </c>
      <c r="H174" s="29" t="s">
        <v>11</v>
      </c>
      <c r="I174" s="29" t="s">
        <v>795</v>
      </c>
      <c r="J174" s="29" t="s">
        <v>423</v>
      </c>
      <c r="K174" s="28">
        <v>3406</v>
      </c>
      <c r="L174" s="30" t="s">
        <v>100</v>
      </c>
      <c r="M174" s="31">
        <v>47.1</v>
      </c>
      <c r="N174" s="29" t="s">
        <v>60</v>
      </c>
      <c r="O174" s="29" t="s">
        <v>19</v>
      </c>
      <c r="P174" s="29" t="s">
        <v>61</v>
      </c>
    </row>
    <row r="175" spans="1:16" x14ac:dyDescent="0.25">
      <c r="A175" s="26" t="str">
        <f t="shared" si="3"/>
        <v>Natural Gas Fired Combustion Turbine.NG</v>
      </c>
      <c r="B175" s="26" t="str">
        <f>INDEX(Crosswalk!$B$2:$B$47,MATCH(A175,Crosswalk!$A$2:$A$47,0))</f>
        <v>natural gas peaker</v>
      </c>
      <c r="C175" s="26" t="str">
        <f>IF(AND(Crosswalk!$F$2=FALSE,H175="Industrial"),"FALSE",IF(AND(Crosswalk!$F$2=FALSE,H175="Commercial"),"FALSE","TRUE"))</f>
        <v>TRUE</v>
      </c>
      <c r="D175" s="28">
        <v>2024</v>
      </c>
      <c r="E175" s="28">
        <v>6</v>
      </c>
      <c r="F175" s="28">
        <v>18642</v>
      </c>
      <c r="G175" s="29" t="s">
        <v>65</v>
      </c>
      <c r="H175" s="29" t="s">
        <v>11</v>
      </c>
      <c r="I175" s="29" t="s">
        <v>795</v>
      </c>
      <c r="J175" s="29" t="s">
        <v>423</v>
      </c>
      <c r="K175" s="28">
        <v>3406</v>
      </c>
      <c r="L175" s="30" t="s">
        <v>101</v>
      </c>
      <c r="M175" s="31">
        <v>47.1</v>
      </c>
      <c r="N175" s="29" t="s">
        <v>60</v>
      </c>
      <c r="O175" s="29" t="s">
        <v>19</v>
      </c>
      <c r="P175" s="29" t="s">
        <v>61</v>
      </c>
    </row>
    <row r="176" spans="1:16" x14ac:dyDescent="0.25">
      <c r="A176" s="26" t="str">
        <f t="shared" si="3"/>
        <v>Natural Gas Fired Combustion Turbine.NG</v>
      </c>
      <c r="B176" s="26" t="str">
        <f>INDEX(Crosswalk!$B$2:$B$47,MATCH(A176,Crosswalk!$A$2:$A$47,0))</f>
        <v>natural gas peaker</v>
      </c>
      <c r="C176" s="26" t="str">
        <f>IF(AND(Crosswalk!$F$2=FALSE,H176="Industrial"),"FALSE",IF(AND(Crosswalk!$F$2=FALSE,H176="Commercial"),"FALSE","TRUE"))</f>
        <v>TRUE</v>
      </c>
      <c r="D176" s="28">
        <v>2024</v>
      </c>
      <c r="E176" s="28">
        <v>6</v>
      </c>
      <c r="F176" s="28">
        <v>18642</v>
      </c>
      <c r="G176" s="29" t="s">
        <v>65</v>
      </c>
      <c r="H176" s="29" t="s">
        <v>11</v>
      </c>
      <c r="I176" s="29" t="s">
        <v>795</v>
      </c>
      <c r="J176" s="29" t="s">
        <v>423</v>
      </c>
      <c r="K176" s="28">
        <v>3406</v>
      </c>
      <c r="L176" s="30" t="s">
        <v>102</v>
      </c>
      <c r="M176" s="31">
        <v>47.1</v>
      </c>
      <c r="N176" s="29" t="s">
        <v>60</v>
      </c>
      <c r="O176" s="29" t="s">
        <v>19</v>
      </c>
      <c r="P176" s="29" t="s">
        <v>61</v>
      </c>
    </row>
    <row r="177" spans="1:16" x14ac:dyDescent="0.25">
      <c r="A177" s="26" t="str">
        <f t="shared" si="3"/>
        <v>Natural Gas Fired Combustion Turbine.NG</v>
      </c>
      <c r="B177" s="26" t="str">
        <f>INDEX(Crosswalk!$B$2:$B$47,MATCH(A177,Crosswalk!$A$2:$A$47,0))</f>
        <v>natural gas peaker</v>
      </c>
      <c r="C177" s="26" t="str">
        <f>IF(AND(Crosswalk!$F$2=FALSE,H177="Industrial"),"FALSE",IF(AND(Crosswalk!$F$2=FALSE,H177="Commercial"),"FALSE","TRUE"))</f>
        <v>TRUE</v>
      </c>
      <c r="D177" s="28">
        <v>2024</v>
      </c>
      <c r="E177" s="28">
        <v>6</v>
      </c>
      <c r="F177" s="28">
        <v>18642</v>
      </c>
      <c r="G177" s="29" t="s">
        <v>65</v>
      </c>
      <c r="H177" s="29" t="s">
        <v>11</v>
      </c>
      <c r="I177" s="29" t="s">
        <v>795</v>
      </c>
      <c r="J177" s="29" t="s">
        <v>423</v>
      </c>
      <c r="K177" s="28">
        <v>3406</v>
      </c>
      <c r="L177" s="30" t="s">
        <v>103</v>
      </c>
      <c r="M177" s="31">
        <v>47.1</v>
      </c>
      <c r="N177" s="29" t="s">
        <v>60</v>
      </c>
      <c r="O177" s="29" t="s">
        <v>19</v>
      </c>
      <c r="P177" s="29" t="s">
        <v>61</v>
      </c>
    </row>
    <row r="178" spans="1:16" x14ac:dyDescent="0.25">
      <c r="A178" s="26" t="str">
        <f t="shared" si="3"/>
        <v>Natural Gas Fired Combustion Turbine.NG</v>
      </c>
      <c r="B178" s="26" t="str">
        <f>INDEX(Crosswalk!$B$2:$B$47,MATCH(A178,Crosswalk!$A$2:$A$47,0))</f>
        <v>natural gas peaker</v>
      </c>
      <c r="C178" s="26" t="str">
        <f>IF(AND(Crosswalk!$F$2=FALSE,H178="Industrial"),"FALSE",IF(AND(Crosswalk!$F$2=FALSE,H178="Commercial"),"FALSE","TRUE"))</f>
        <v>TRUE</v>
      </c>
      <c r="D178" s="28">
        <v>2024</v>
      </c>
      <c r="E178" s="28">
        <v>6</v>
      </c>
      <c r="F178" s="28">
        <v>18642</v>
      </c>
      <c r="G178" s="29" t="s">
        <v>65</v>
      </c>
      <c r="H178" s="29" t="s">
        <v>11</v>
      </c>
      <c r="I178" s="29" t="s">
        <v>795</v>
      </c>
      <c r="J178" s="29" t="s">
        <v>423</v>
      </c>
      <c r="K178" s="28">
        <v>3406</v>
      </c>
      <c r="L178" s="30" t="s">
        <v>104</v>
      </c>
      <c r="M178" s="31">
        <v>47.1</v>
      </c>
      <c r="N178" s="29" t="s">
        <v>60</v>
      </c>
      <c r="O178" s="29" t="s">
        <v>19</v>
      </c>
      <c r="P178" s="29" t="s">
        <v>61</v>
      </c>
    </row>
    <row r="179" spans="1:16" x14ac:dyDescent="0.25">
      <c r="A179" s="26" t="str">
        <f t="shared" si="3"/>
        <v>Natural Gas Fired Combustion Turbine.NG</v>
      </c>
      <c r="B179" s="26" t="str">
        <f>INDEX(Crosswalk!$B$2:$B$47,MATCH(A179,Crosswalk!$A$2:$A$47,0))</f>
        <v>natural gas peaker</v>
      </c>
      <c r="C179" s="26" t="str">
        <f>IF(AND(Crosswalk!$F$2=FALSE,H179="Industrial"),"FALSE",IF(AND(Crosswalk!$F$2=FALSE,H179="Commercial"),"FALSE","TRUE"))</f>
        <v>TRUE</v>
      </c>
      <c r="D179" s="28">
        <v>2024</v>
      </c>
      <c r="E179" s="28">
        <v>9</v>
      </c>
      <c r="F179" s="28">
        <v>17539</v>
      </c>
      <c r="G179" s="29" t="s">
        <v>596</v>
      </c>
      <c r="H179" s="29" t="s">
        <v>11</v>
      </c>
      <c r="I179" s="29" t="s">
        <v>810</v>
      </c>
      <c r="J179" s="29" t="s">
        <v>82</v>
      </c>
      <c r="K179" s="28">
        <v>3281</v>
      </c>
      <c r="L179" s="30" t="s">
        <v>24</v>
      </c>
      <c r="M179" s="31">
        <v>14</v>
      </c>
      <c r="N179" s="29" t="s">
        <v>60</v>
      </c>
      <c r="O179" s="29" t="s">
        <v>19</v>
      </c>
      <c r="P179" s="29" t="s">
        <v>61</v>
      </c>
    </row>
    <row r="180" spans="1:16" x14ac:dyDescent="0.25">
      <c r="A180" s="26" t="str">
        <f t="shared" si="3"/>
        <v>Natural Gas Fired Combustion Turbine.NG</v>
      </c>
      <c r="B180" s="26" t="str">
        <f>INDEX(Crosswalk!$B$2:$B$47,MATCH(A180,Crosswalk!$A$2:$A$47,0))</f>
        <v>natural gas peaker</v>
      </c>
      <c r="C180" s="26" t="str">
        <f>IF(AND(Crosswalk!$F$2=FALSE,H180="Industrial"),"FALSE",IF(AND(Crosswalk!$F$2=FALSE,H180="Commercial"),"FALSE","TRUE"))</f>
        <v>TRUE</v>
      </c>
      <c r="D180" s="28">
        <v>2024</v>
      </c>
      <c r="E180" s="28">
        <v>9</v>
      </c>
      <c r="F180" s="28">
        <v>17539</v>
      </c>
      <c r="G180" s="29" t="s">
        <v>596</v>
      </c>
      <c r="H180" s="29" t="s">
        <v>11</v>
      </c>
      <c r="I180" s="29" t="s">
        <v>810</v>
      </c>
      <c r="J180" s="29" t="s">
        <v>82</v>
      </c>
      <c r="K180" s="28">
        <v>3281</v>
      </c>
      <c r="L180" s="30" t="s">
        <v>25</v>
      </c>
      <c r="M180" s="31">
        <v>12</v>
      </c>
      <c r="N180" s="29" t="s">
        <v>60</v>
      </c>
      <c r="O180" s="29" t="s">
        <v>19</v>
      </c>
      <c r="P180" s="29" t="s">
        <v>61</v>
      </c>
    </row>
    <row r="181" spans="1:16" x14ac:dyDescent="0.25">
      <c r="A181" s="26" t="str">
        <f t="shared" si="3"/>
        <v>Natural Gas Fired Combined Cycle.NG</v>
      </c>
      <c r="B181" s="26" t="str">
        <f>INDEX(Crosswalk!$B$2:$B$47,MATCH(A181,Crosswalk!$A$2:$A$47,0))</f>
        <v>natural gas combined cycle</v>
      </c>
      <c r="C181" s="26" t="str">
        <f>IF(AND(Crosswalk!$F$2=FALSE,H181="Industrial"),"FALSE",IF(AND(Crosswalk!$F$2=FALSE,H181="Commercial"),"FALSE","TRUE"))</f>
        <v>TRUE</v>
      </c>
      <c r="D181" s="28">
        <v>2024</v>
      </c>
      <c r="E181" s="28">
        <v>10</v>
      </c>
      <c r="F181" s="28">
        <v>13399</v>
      </c>
      <c r="G181" s="29" t="s">
        <v>655</v>
      </c>
      <c r="H181" s="29" t="s">
        <v>990</v>
      </c>
      <c r="I181" s="29" t="s">
        <v>654</v>
      </c>
      <c r="J181" s="29" t="s">
        <v>403</v>
      </c>
      <c r="K181" s="28">
        <v>54350</v>
      </c>
      <c r="L181" s="30" t="s">
        <v>658</v>
      </c>
      <c r="M181" s="31">
        <v>20.5</v>
      </c>
      <c r="N181" s="29" t="s">
        <v>34</v>
      </c>
      <c r="O181" s="29" t="s">
        <v>19</v>
      </c>
      <c r="P181" s="29" t="s">
        <v>33</v>
      </c>
    </row>
    <row r="182" spans="1:16" x14ac:dyDescent="0.25">
      <c r="A182" s="26" t="str">
        <f t="shared" si="3"/>
        <v>Natural Gas Fired Combined Cycle.NG</v>
      </c>
      <c r="B182" s="26" t="str">
        <f>INDEX(Crosswalk!$B$2:$B$47,MATCH(A182,Crosswalk!$A$2:$A$47,0))</f>
        <v>natural gas combined cycle</v>
      </c>
      <c r="C182" s="26" t="str">
        <f>IF(AND(Crosswalk!$F$2=FALSE,H182="Industrial"),"FALSE",IF(AND(Crosswalk!$F$2=FALSE,H182="Commercial"),"FALSE","TRUE"))</f>
        <v>TRUE</v>
      </c>
      <c r="D182" s="28">
        <v>2024</v>
      </c>
      <c r="E182" s="28">
        <v>10</v>
      </c>
      <c r="F182" s="28">
        <v>13399</v>
      </c>
      <c r="G182" s="29" t="s">
        <v>655</v>
      </c>
      <c r="H182" s="29" t="s">
        <v>990</v>
      </c>
      <c r="I182" s="29" t="s">
        <v>654</v>
      </c>
      <c r="J182" s="29" t="s">
        <v>403</v>
      </c>
      <c r="K182" s="28">
        <v>54350</v>
      </c>
      <c r="L182" s="30" t="s">
        <v>657</v>
      </c>
      <c r="M182" s="31">
        <v>20.5</v>
      </c>
      <c r="N182" s="29" t="s">
        <v>34</v>
      </c>
      <c r="O182" s="29" t="s">
        <v>19</v>
      </c>
      <c r="P182" s="29" t="s">
        <v>33</v>
      </c>
    </row>
    <row r="183" spans="1:16" x14ac:dyDescent="0.25">
      <c r="A183" s="26" t="str">
        <f t="shared" si="3"/>
        <v>Natural Gas Fired Combined Cycle.NG</v>
      </c>
      <c r="B183" s="26" t="str">
        <f>INDEX(Crosswalk!$B$2:$B$47,MATCH(A183,Crosswalk!$A$2:$A$47,0))</f>
        <v>natural gas combined cycle</v>
      </c>
      <c r="C183" s="26" t="str">
        <f>IF(AND(Crosswalk!$F$2=FALSE,H183="Industrial"),"FALSE",IF(AND(Crosswalk!$F$2=FALSE,H183="Commercial"),"FALSE","TRUE"))</f>
        <v>TRUE</v>
      </c>
      <c r="D183" s="28">
        <v>2024</v>
      </c>
      <c r="E183" s="28">
        <v>10</v>
      </c>
      <c r="F183" s="28">
        <v>13399</v>
      </c>
      <c r="G183" s="29" t="s">
        <v>655</v>
      </c>
      <c r="H183" s="29" t="s">
        <v>990</v>
      </c>
      <c r="I183" s="29" t="s">
        <v>654</v>
      </c>
      <c r="J183" s="29" t="s">
        <v>403</v>
      </c>
      <c r="K183" s="28">
        <v>54350</v>
      </c>
      <c r="L183" s="30" t="s">
        <v>656</v>
      </c>
      <c r="M183" s="31">
        <v>20.5</v>
      </c>
      <c r="N183" s="29" t="s">
        <v>34</v>
      </c>
      <c r="O183" s="29" t="s">
        <v>19</v>
      </c>
      <c r="P183" s="29" t="s">
        <v>33</v>
      </c>
    </row>
    <row r="184" spans="1:16" x14ac:dyDescent="0.25">
      <c r="A184" s="26" t="str">
        <f t="shared" si="3"/>
        <v>Natural Gas Fired Combined Cycle.NG</v>
      </c>
      <c r="B184" s="26" t="str">
        <f>INDEX(Crosswalk!$B$2:$B$47,MATCH(A184,Crosswalk!$A$2:$A$47,0))</f>
        <v>natural gas combined cycle</v>
      </c>
      <c r="C184" s="26" t="str">
        <f>IF(AND(Crosswalk!$F$2=FALSE,H184="Industrial"),"FALSE",IF(AND(Crosswalk!$F$2=FALSE,H184="Commercial"),"FALSE","TRUE"))</f>
        <v>TRUE</v>
      </c>
      <c r="D184" s="28">
        <v>2024</v>
      </c>
      <c r="E184" s="28">
        <v>10</v>
      </c>
      <c r="F184" s="28">
        <v>13399</v>
      </c>
      <c r="G184" s="29" t="s">
        <v>655</v>
      </c>
      <c r="H184" s="29" t="s">
        <v>990</v>
      </c>
      <c r="I184" s="29" t="s">
        <v>654</v>
      </c>
      <c r="J184" s="29" t="s">
        <v>403</v>
      </c>
      <c r="K184" s="28">
        <v>54350</v>
      </c>
      <c r="L184" s="30" t="s">
        <v>653</v>
      </c>
      <c r="M184" s="31">
        <v>24</v>
      </c>
      <c r="N184" s="29" t="s">
        <v>34</v>
      </c>
      <c r="O184" s="29" t="s">
        <v>19</v>
      </c>
      <c r="P184" s="29" t="s">
        <v>35</v>
      </c>
    </row>
    <row r="185" spans="1:16" x14ac:dyDescent="0.25">
      <c r="A185" s="26" t="str">
        <f t="shared" si="3"/>
        <v>Nuclear.NUC</v>
      </c>
      <c r="B185" s="26" t="str">
        <f>INDEX(Crosswalk!$B$2:$B$47,MATCH(A185,Crosswalk!$A$2:$A$47,0))</f>
        <v>nuclear</v>
      </c>
      <c r="C185" s="26" t="str">
        <f>IF(AND(Crosswalk!$F$2=FALSE,H185="Industrial"),"FALSE",IF(AND(Crosswalk!$F$2=FALSE,H185="Commercial"),"FALSE","TRUE"))</f>
        <v>TRUE</v>
      </c>
      <c r="D185" s="28">
        <v>2024</v>
      </c>
      <c r="E185" s="28">
        <v>11</v>
      </c>
      <c r="F185" s="28">
        <v>14328</v>
      </c>
      <c r="G185" s="29" t="s">
        <v>545</v>
      </c>
      <c r="H185" s="29" t="s">
        <v>11</v>
      </c>
      <c r="I185" s="29" t="s">
        <v>760</v>
      </c>
      <c r="J185" s="29" t="s">
        <v>35</v>
      </c>
      <c r="K185" s="28">
        <v>6099</v>
      </c>
      <c r="L185" s="30" t="s">
        <v>24</v>
      </c>
      <c r="M185" s="31">
        <v>1122</v>
      </c>
      <c r="N185" s="29" t="s">
        <v>22</v>
      </c>
      <c r="O185" s="29" t="s">
        <v>23</v>
      </c>
      <c r="P185" s="29" t="s">
        <v>15</v>
      </c>
    </row>
    <row r="186" spans="1:16" x14ac:dyDescent="0.25">
      <c r="A186" s="26" t="str">
        <f t="shared" si="3"/>
        <v>Petroleum Liquids.DFO</v>
      </c>
      <c r="B186" s="26" t="str">
        <f>INDEX(Crosswalk!$B$2:$B$47,MATCH(A186,Crosswalk!$A$2:$A$47,0))</f>
        <v>petroleum</v>
      </c>
      <c r="C186" s="26" t="str">
        <f>IF(AND(Crosswalk!$F$2=FALSE,H186="Industrial"),"FALSE",IF(AND(Crosswalk!$F$2=FALSE,H186="Commercial"),"FALSE","TRUE"))</f>
        <v>FALSE</v>
      </c>
      <c r="D186" s="28">
        <v>2024</v>
      </c>
      <c r="E186" s="28">
        <v>11</v>
      </c>
      <c r="F186" s="28">
        <v>60538</v>
      </c>
      <c r="G186" s="29" t="s">
        <v>651</v>
      </c>
      <c r="H186" s="29" t="s">
        <v>985</v>
      </c>
      <c r="I186" s="29" t="s">
        <v>650</v>
      </c>
      <c r="J186" s="29" t="s">
        <v>16</v>
      </c>
      <c r="K186" s="28">
        <v>54364</v>
      </c>
      <c r="L186" s="30" t="s">
        <v>649</v>
      </c>
      <c r="M186" s="31">
        <v>2</v>
      </c>
      <c r="N186" s="29" t="s">
        <v>13</v>
      </c>
      <c r="O186" s="29" t="s">
        <v>26</v>
      </c>
      <c r="P186" s="29" t="s">
        <v>20</v>
      </c>
    </row>
    <row r="187" spans="1:16" x14ac:dyDescent="0.25">
      <c r="A187" s="26" t="str">
        <f t="shared" si="3"/>
        <v>Natural Gas Steam Turbine.NG</v>
      </c>
      <c r="B187" s="26" t="str">
        <f>INDEX(Crosswalk!$B$2:$B$47,MATCH(A187,Crosswalk!$A$2:$A$47,0))</f>
        <v>natural gas steam turbine</v>
      </c>
      <c r="C187" s="26" t="str">
        <f>IF(AND(Crosswalk!$F$2=FALSE,H187="Industrial"),"FALSE",IF(AND(Crosswalk!$F$2=FALSE,H187="Commercial"),"FALSE","TRUE"))</f>
        <v>TRUE</v>
      </c>
      <c r="D187" s="28">
        <v>2024</v>
      </c>
      <c r="E187" s="28">
        <v>12</v>
      </c>
      <c r="F187" s="28">
        <v>16604</v>
      </c>
      <c r="G187" s="29" t="s">
        <v>467</v>
      </c>
      <c r="H187" s="29" t="s">
        <v>11</v>
      </c>
      <c r="I187" s="29" t="s">
        <v>785</v>
      </c>
      <c r="J187" s="29" t="s">
        <v>16</v>
      </c>
      <c r="K187" s="28">
        <v>3612</v>
      </c>
      <c r="L187" s="30" t="s">
        <v>24</v>
      </c>
      <c r="M187" s="31">
        <v>217</v>
      </c>
      <c r="N187" s="29" t="s">
        <v>263</v>
      </c>
      <c r="O187" s="29" t="s">
        <v>19</v>
      </c>
      <c r="P187" s="29" t="s">
        <v>15</v>
      </c>
    </row>
    <row r="188" spans="1:16" x14ac:dyDescent="0.25">
      <c r="A188" s="26" t="str">
        <f t="shared" si="3"/>
        <v>Natural Gas Steam Turbine.NG</v>
      </c>
      <c r="B188" s="26" t="str">
        <f>INDEX(Crosswalk!$B$2:$B$47,MATCH(A188,Crosswalk!$A$2:$A$47,0))</f>
        <v>natural gas steam turbine</v>
      </c>
      <c r="C188" s="26" t="str">
        <f>IF(AND(Crosswalk!$F$2=FALSE,H188="Industrial"),"FALSE",IF(AND(Crosswalk!$F$2=FALSE,H188="Commercial"),"FALSE","TRUE"))</f>
        <v>TRUE</v>
      </c>
      <c r="D188" s="28">
        <v>2024</v>
      </c>
      <c r="E188" s="28">
        <v>12</v>
      </c>
      <c r="F188" s="28">
        <v>16604</v>
      </c>
      <c r="G188" s="29" t="s">
        <v>467</v>
      </c>
      <c r="H188" s="29" t="s">
        <v>11</v>
      </c>
      <c r="I188" s="29" t="s">
        <v>785</v>
      </c>
      <c r="J188" s="29" t="s">
        <v>16</v>
      </c>
      <c r="K188" s="28">
        <v>3612</v>
      </c>
      <c r="L188" s="30" t="s">
        <v>25</v>
      </c>
      <c r="M188" s="31">
        <v>230</v>
      </c>
      <c r="N188" s="29" t="s">
        <v>263</v>
      </c>
      <c r="O188" s="29" t="s">
        <v>19</v>
      </c>
      <c r="P188" s="29" t="s">
        <v>15</v>
      </c>
    </row>
    <row r="189" spans="1:16" x14ac:dyDescent="0.25">
      <c r="A189" s="26" t="str">
        <f t="shared" si="3"/>
        <v>Natural Gas Steam Turbine.NG</v>
      </c>
      <c r="B189" s="26" t="str">
        <f>INDEX(Crosswalk!$B$2:$B$47,MATCH(A189,Crosswalk!$A$2:$A$47,0))</f>
        <v>natural gas steam turbine</v>
      </c>
      <c r="C189" s="26" t="str">
        <f>IF(AND(Crosswalk!$F$2=FALSE,H189="Industrial"),"FALSE",IF(AND(Crosswalk!$F$2=FALSE,H189="Commercial"),"FALSE","TRUE"))</f>
        <v>TRUE</v>
      </c>
      <c r="D189" s="28">
        <v>2024</v>
      </c>
      <c r="E189" s="28">
        <v>12</v>
      </c>
      <c r="F189" s="28">
        <v>16604</v>
      </c>
      <c r="G189" s="29" t="s">
        <v>467</v>
      </c>
      <c r="H189" s="29" t="s">
        <v>11</v>
      </c>
      <c r="I189" s="29" t="s">
        <v>785</v>
      </c>
      <c r="J189" s="29" t="s">
        <v>16</v>
      </c>
      <c r="K189" s="28">
        <v>3612</v>
      </c>
      <c r="L189" s="30" t="s">
        <v>21</v>
      </c>
      <c r="M189" s="31">
        <v>412</v>
      </c>
      <c r="N189" s="29" t="s">
        <v>263</v>
      </c>
      <c r="O189" s="29" t="s">
        <v>19</v>
      </c>
      <c r="P189" s="29" t="s">
        <v>15</v>
      </c>
    </row>
    <row r="190" spans="1:16" x14ac:dyDescent="0.25">
      <c r="A190" s="26" t="str">
        <f t="shared" si="3"/>
        <v>Natural Gas Steam Turbine.NG</v>
      </c>
      <c r="B190" s="26" t="str">
        <f>INDEX(Crosswalk!$B$2:$B$47,MATCH(A190,Crosswalk!$A$2:$A$47,0))</f>
        <v>natural gas steam turbine</v>
      </c>
      <c r="C190" s="26" t="str">
        <f>IF(AND(Crosswalk!$F$2=FALSE,H190="Industrial"),"FALSE",IF(AND(Crosswalk!$F$2=FALSE,H190="Commercial"),"FALSE","TRUE"))</f>
        <v>TRUE</v>
      </c>
      <c r="D190" s="28">
        <v>2024</v>
      </c>
      <c r="E190" s="28">
        <v>12</v>
      </c>
      <c r="F190" s="28">
        <v>5701</v>
      </c>
      <c r="G190" s="29" t="s">
        <v>422</v>
      </c>
      <c r="H190" s="29" t="s">
        <v>11</v>
      </c>
      <c r="I190" s="29" t="s">
        <v>793</v>
      </c>
      <c r="J190" s="29" t="s">
        <v>16</v>
      </c>
      <c r="K190" s="28">
        <v>3456</v>
      </c>
      <c r="L190" s="30" t="s">
        <v>24</v>
      </c>
      <c r="M190" s="31">
        <v>76</v>
      </c>
      <c r="N190" s="29" t="s">
        <v>263</v>
      </c>
      <c r="O190" s="29" t="s">
        <v>19</v>
      </c>
      <c r="P190" s="29" t="s">
        <v>15</v>
      </c>
    </row>
    <row r="191" spans="1:16" x14ac:dyDescent="0.25">
      <c r="A191" s="26" t="str">
        <f t="shared" si="3"/>
        <v>Natural Gas Steam Turbine.NG</v>
      </c>
      <c r="B191" s="26" t="str">
        <f>INDEX(Crosswalk!$B$2:$B$47,MATCH(A191,Crosswalk!$A$2:$A$47,0))</f>
        <v>natural gas steam turbine</v>
      </c>
      <c r="C191" s="26" t="str">
        <f>IF(AND(Crosswalk!$F$2=FALSE,H191="Industrial"),"FALSE",IF(AND(Crosswalk!$F$2=FALSE,H191="Commercial"),"FALSE","TRUE"))</f>
        <v>TRUE</v>
      </c>
      <c r="D191" s="28">
        <v>2024</v>
      </c>
      <c r="E191" s="28">
        <v>12</v>
      </c>
      <c r="F191" s="28">
        <v>5701</v>
      </c>
      <c r="G191" s="29" t="s">
        <v>422</v>
      </c>
      <c r="H191" s="29" t="s">
        <v>11</v>
      </c>
      <c r="I191" s="29" t="s">
        <v>793</v>
      </c>
      <c r="J191" s="29" t="s">
        <v>16</v>
      </c>
      <c r="K191" s="28">
        <v>3456</v>
      </c>
      <c r="L191" s="30" t="s">
        <v>25</v>
      </c>
      <c r="M191" s="31">
        <v>76</v>
      </c>
      <c r="N191" s="29" t="s">
        <v>263</v>
      </c>
      <c r="O191" s="29" t="s">
        <v>19</v>
      </c>
      <c r="P191" s="29" t="s">
        <v>15</v>
      </c>
    </row>
    <row r="192" spans="1:16" x14ac:dyDescent="0.25">
      <c r="A192" s="26" t="str">
        <f t="shared" si="3"/>
        <v>Natural Gas Steam Turbine.NG</v>
      </c>
      <c r="B192" s="26" t="str">
        <f>INDEX(Crosswalk!$B$2:$B$47,MATCH(A192,Crosswalk!$A$2:$A$47,0))</f>
        <v>natural gas steam turbine</v>
      </c>
      <c r="C192" s="26" t="str">
        <f>IF(AND(Crosswalk!$F$2=FALSE,H192="Industrial"),"FALSE",IF(AND(Crosswalk!$F$2=FALSE,H192="Commercial"),"FALSE","TRUE"))</f>
        <v>TRUE</v>
      </c>
      <c r="D192" s="28">
        <v>2024</v>
      </c>
      <c r="E192" s="28">
        <v>12</v>
      </c>
      <c r="F192" s="28">
        <v>5701</v>
      </c>
      <c r="G192" s="29" t="s">
        <v>422</v>
      </c>
      <c r="H192" s="29" t="s">
        <v>11</v>
      </c>
      <c r="I192" s="29" t="s">
        <v>439</v>
      </c>
      <c r="J192" s="29" t="s">
        <v>94</v>
      </c>
      <c r="K192" s="28">
        <v>2444</v>
      </c>
      <c r="L192" s="30" t="s">
        <v>31</v>
      </c>
      <c r="M192" s="31">
        <v>45</v>
      </c>
      <c r="N192" s="29" t="s">
        <v>263</v>
      </c>
      <c r="O192" s="29" t="s">
        <v>19</v>
      </c>
      <c r="P192" s="29" t="s">
        <v>15</v>
      </c>
    </row>
    <row r="193" spans="1:16" x14ac:dyDescent="0.25">
      <c r="A193" s="26" t="str">
        <f t="shared" si="3"/>
        <v>Natural Gas Steam Turbine.NG</v>
      </c>
      <c r="B193" s="26" t="str">
        <f>INDEX(Crosswalk!$B$2:$B$47,MATCH(A193,Crosswalk!$A$2:$A$47,0))</f>
        <v>natural gas steam turbine</v>
      </c>
      <c r="C193" s="26" t="str">
        <f>IF(AND(Crosswalk!$F$2=FALSE,H193="Industrial"),"FALSE",IF(AND(Crosswalk!$F$2=FALSE,H193="Commercial"),"FALSE","TRUE"))</f>
        <v>TRUE</v>
      </c>
      <c r="D193" s="28">
        <v>2024</v>
      </c>
      <c r="E193" s="28">
        <v>12</v>
      </c>
      <c r="F193" s="28">
        <v>56211</v>
      </c>
      <c r="G193" s="29" t="s">
        <v>551</v>
      </c>
      <c r="H193" s="29" t="s">
        <v>11</v>
      </c>
      <c r="I193" s="29" t="s">
        <v>846</v>
      </c>
      <c r="J193" s="29" t="s">
        <v>75</v>
      </c>
      <c r="K193" s="28">
        <v>2098</v>
      </c>
      <c r="L193" s="30" t="s">
        <v>46</v>
      </c>
      <c r="M193" s="31">
        <v>94.6</v>
      </c>
      <c r="N193" s="29" t="s">
        <v>263</v>
      </c>
      <c r="O193" s="29" t="s">
        <v>19</v>
      </c>
      <c r="P193" s="29" t="s">
        <v>15</v>
      </c>
    </row>
    <row r="194" spans="1:16" x14ac:dyDescent="0.25">
      <c r="A194" s="26" t="str">
        <f t="shared" si="3"/>
        <v>Natural Gas Steam Turbine.NG</v>
      </c>
      <c r="B194" s="26" t="str">
        <f>INDEX(Crosswalk!$B$2:$B$47,MATCH(A194,Crosswalk!$A$2:$A$47,0))</f>
        <v>natural gas steam turbine</v>
      </c>
      <c r="C194" s="26" t="str">
        <f>IF(AND(Crosswalk!$F$2=FALSE,H194="Industrial"),"FALSE",IF(AND(Crosswalk!$F$2=FALSE,H194="Commercial"),"FALSE","TRUE"))</f>
        <v>TRUE</v>
      </c>
      <c r="D194" s="28">
        <v>2024</v>
      </c>
      <c r="E194" s="28">
        <v>12</v>
      </c>
      <c r="F194" s="28">
        <v>11208</v>
      </c>
      <c r="G194" s="29" t="s">
        <v>379</v>
      </c>
      <c r="H194" s="29" t="s">
        <v>11</v>
      </c>
      <c r="I194" s="29" t="s">
        <v>905</v>
      </c>
      <c r="J194" s="29" t="s">
        <v>35</v>
      </c>
      <c r="K194" s="28">
        <v>404</v>
      </c>
      <c r="L194" s="30" t="s">
        <v>24</v>
      </c>
      <c r="M194" s="31">
        <v>105</v>
      </c>
      <c r="N194" s="29" t="s">
        <v>263</v>
      </c>
      <c r="O194" s="29" t="s">
        <v>19</v>
      </c>
      <c r="P194" s="29" t="s">
        <v>15</v>
      </c>
    </row>
    <row r="195" spans="1:16" x14ac:dyDescent="0.25">
      <c r="A195" s="26" t="str">
        <f t="shared" si="3"/>
        <v>Natural Gas Steam Turbine.NG</v>
      </c>
      <c r="B195" s="26" t="str">
        <f>INDEX(Crosswalk!$B$2:$B$47,MATCH(A195,Crosswalk!$A$2:$A$47,0))</f>
        <v>natural gas steam turbine</v>
      </c>
      <c r="C195" s="26" t="str">
        <f>IF(AND(Crosswalk!$F$2=FALSE,H195="Industrial"),"FALSE",IF(AND(Crosswalk!$F$2=FALSE,H195="Commercial"),"FALSE","TRUE"))</f>
        <v>TRUE</v>
      </c>
      <c r="D195" s="28">
        <v>2024</v>
      </c>
      <c r="E195" s="28">
        <v>12</v>
      </c>
      <c r="F195" s="28">
        <v>11208</v>
      </c>
      <c r="G195" s="29" t="s">
        <v>379</v>
      </c>
      <c r="H195" s="29" t="s">
        <v>11</v>
      </c>
      <c r="I195" s="29" t="s">
        <v>905</v>
      </c>
      <c r="J195" s="29" t="s">
        <v>35</v>
      </c>
      <c r="K195" s="28">
        <v>404</v>
      </c>
      <c r="L195" s="30" t="s">
        <v>25</v>
      </c>
      <c r="M195" s="31">
        <v>156.30000000000001</v>
      </c>
      <c r="N195" s="29" t="s">
        <v>263</v>
      </c>
      <c r="O195" s="29" t="s">
        <v>19</v>
      </c>
      <c r="P195" s="29" t="s">
        <v>15</v>
      </c>
    </row>
    <row r="196" spans="1:16" x14ac:dyDescent="0.25">
      <c r="A196" s="26" t="str">
        <f t="shared" ref="A196:A259" si="4">CONCATENATE(N196,".",O196)</f>
        <v>Conventional Hydroelectric.WAT</v>
      </c>
      <c r="B196" s="26" t="str">
        <f>INDEX(Crosswalk!$B$2:$B$47,MATCH(A196,Crosswalk!$A$2:$A$47,0))</f>
        <v>hydro</v>
      </c>
      <c r="C196" s="26" t="str">
        <f>IF(AND(Crosswalk!$F$2=FALSE,H196="Industrial"),"FALSE",IF(AND(Crosswalk!$F$2=FALSE,H196="Commercial"),"FALSE","TRUE"))</f>
        <v>TRUE</v>
      </c>
      <c r="D196" s="28">
        <v>2024</v>
      </c>
      <c r="E196" s="28">
        <v>12</v>
      </c>
      <c r="F196" s="28">
        <v>13781</v>
      </c>
      <c r="G196" s="29" t="s">
        <v>425</v>
      </c>
      <c r="H196" s="29" t="s">
        <v>11</v>
      </c>
      <c r="I196" s="29" t="s">
        <v>745</v>
      </c>
      <c r="J196" s="29" t="s">
        <v>53</v>
      </c>
      <c r="K196" s="28">
        <v>6231</v>
      </c>
      <c r="L196" s="30" t="s">
        <v>24</v>
      </c>
      <c r="M196" s="31">
        <v>0.4</v>
      </c>
      <c r="N196" s="29" t="s">
        <v>42</v>
      </c>
      <c r="O196" s="29" t="s">
        <v>43</v>
      </c>
      <c r="P196" s="29" t="s">
        <v>44</v>
      </c>
    </row>
    <row r="197" spans="1:16" x14ac:dyDescent="0.25">
      <c r="A197" s="26" t="str">
        <f t="shared" si="4"/>
        <v>Conventional Hydroelectric.WAT</v>
      </c>
      <c r="B197" s="26" t="str">
        <f>INDEX(Crosswalk!$B$2:$B$47,MATCH(A197,Crosswalk!$A$2:$A$47,0))</f>
        <v>hydro</v>
      </c>
      <c r="C197" s="26" t="str">
        <f>IF(AND(Crosswalk!$F$2=FALSE,H197="Industrial"),"FALSE",IF(AND(Crosswalk!$F$2=FALSE,H197="Commercial"),"FALSE","TRUE"))</f>
        <v>TRUE</v>
      </c>
      <c r="D197" s="28">
        <v>2024</v>
      </c>
      <c r="E197" s="28">
        <v>12</v>
      </c>
      <c r="F197" s="28">
        <v>13781</v>
      </c>
      <c r="G197" s="29" t="s">
        <v>425</v>
      </c>
      <c r="H197" s="29" t="s">
        <v>11</v>
      </c>
      <c r="I197" s="29" t="s">
        <v>745</v>
      </c>
      <c r="J197" s="29" t="s">
        <v>53</v>
      </c>
      <c r="K197" s="28">
        <v>6231</v>
      </c>
      <c r="L197" s="30" t="s">
        <v>21</v>
      </c>
      <c r="M197" s="31">
        <v>0.5</v>
      </c>
      <c r="N197" s="29" t="s">
        <v>42</v>
      </c>
      <c r="O197" s="29" t="s">
        <v>43</v>
      </c>
      <c r="P197" s="29" t="s">
        <v>44</v>
      </c>
    </row>
    <row r="198" spans="1:16" x14ac:dyDescent="0.25">
      <c r="A198" s="26" t="str">
        <f t="shared" si="4"/>
        <v>Conventional Hydroelectric.WAT</v>
      </c>
      <c r="B198" s="26" t="str">
        <f>INDEX(Crosswalk!$B$2:$B$47,MATCH(A198,Crosswalk!$A$2:$A$47,0))</f>
        <v>hydro</v>
      </c>
      <c r="C198" s="26" t="str">
        <f>IF(AND(Crosswalk!$F$2=FALSE,H198="Industrial"),"FALSE",IF(AND(Crosswalk!$F$2=FALSE,H198="Commercial"),"FALSE","TRUE"))</f>
        <v>TRUE</v>
      </c>
      <c r="D198" s="28">
        <v>2024</v>
      </c>
      <c r="E198" s="28">
        <v>12</v>
      </c>
      <c r="F198" s="28">
        <v>13781</v>
      </c>
      <c r="G198" s="29" t="s">
        <v>425</v>
      </c>
      <c r="H198" s="29" t="s">
        <v>11</v>
      </c>
      <c r="I198" s="29" t="s">
        <v>745</v>
      </c>
      <c r="J198" s="29" t="s">
        <v>53</v>
      </c>
      <c r="K198" s="28">
        <v>6231</v>
      </c>
      <c r="L198" s="30" t="s">
        <v>46</v>
      </c>
      <c r="M198" s="31">
        <v>0.5</v>
      </c>
      <c r="N198" s="29" t="s">
        <v>42</v>
      </c>
      <c r="O198" s="29" t="s">
        <v>43</v>
      </c>
      <c r="P198" s="29" t="s">
        <v>44</v>
      </c>
    </row>
    <row r="199" spans="1:16" x14ac:dyDescent="0.25">
      <c r="A199" s="26" t="str">
        <f t="shared" si="4"/>
        <v>Conventional Hydroelectric.WAT</v>
      </c>
      <c r="B199" s="26" t="str">
        <f>INDEX(Crosswalk!$B$2:$B$47,MATCH(A199,Crosswalk!$A$2:$A$47,0))</f>
        <v>hydro</v>
      </c>
      <c r="C199" s="26" t="str">
        <f>IF(AND(Crosswalk!$F$2=FALSE,H199="Industrial"),"FALSE",IF(AND(Crosswalk!$F$2=FALSE,H199="Commercial"),"FALSE","TRUE"))</f>
        <v>TRUE</v>
      </c>
      <c r="D199" s="28">
        <v>2024</v>
      </c>
      <c r="E199" s="28">
        <v>12</v>
      </c>
      <c r="F199" s="28">
        <v>14328</v>
      </c>
      <c r="G199" s="29" t="s">
        <v>545</v>
      </c>
      <c r="H199" s="29" t="s">
        <v>11</v>
      </c>
      <c r="I199" s="29" t="s">
        <v>912</v>
      </c>
      <c r="J199" s="29" t="s">
        <v>35</v>
      </c>
      <c r="K199" s="28">
        <v>229</v>
      </c>
      <c r="L199" s="30" t="s">
        <v>24</v>
      </c>
      <c r="M199" s="31">
        <v>0.9</v>
      </c>
      <c r="N199" s="29" t="s">
        <v>42</v>
      </c>
      <c r="O199" s="29" t="s">
        <v>43</v>
      </c>
      <c r="P199" s="29" t="s">
        <v>44</v>
      </c>
    </row>
    <row r="200" spans="1:16" x14ac:dyDescent="0.25">
      <c r="A200" s="26" t="str">
        <f t="shared" si="4"/>
        <v>Conventional Hydroelectric.WAT</v>
      </c>
      <c r="B200" s="26" t="str">
        <f>INDEX(Crosswalk!$B$2:$B$47,MATCH(A200,Crosswalk!$A$2:$A$47,0))</f>
        <v>hydro</v>
      </c>
      <c r="C200" s="26" t="str">
        <f>IF(AND(Crosswalk!$F$2=FALSE,H200="Industrial"),"FALSE",IF(AND(Crosswalk!$F$2=FALSE,H200="Commercial"),"FALSE","TRUE"))</f>
        <v>TRUE</v>
      </c>
      <c r="D200" s="28">
        <v>2024</v>
      </c>
      <c r="E200" s="28">
        <v>12</v>
      </c>
      <c r="F200" s="28">
        <v>14328</v>
      </c>
      <c r="G200" s="29" t="s">
        <v>545</v>
      </c>
      <c r="H200" s="29" t="s">
        <v>11</v>
      </c>
      <c r="I200" s="29" t="s">
        <v>912</v>
      </c>
      <c r="J200" s="29" t="s">
        <v>35</v>
      </c>
      <c r="K200" s="28">
        <v>229</v>
      </c>
      <c r="L200" s="30" t="s">
        <v>25</v>
      </c>
      <c r="M200" s="31">
        <v>0.9</v>
      </c>
      <c r="N200" s="29" t="s">
        <v>42</v>
      </c>
      <c r="O200" s="29" t="s">
        <v>43</v>
      </c>
      <c r="P200" s="29" t="s">
        <v>44</v>
      </c>
    </row>
    <row r="201" spans="1:16" x14ac:dyDescent="0.25">
      <c r="A201" s="26" t="str">
        <f t="shared" si="4"/>
        <v>Conventional Hydroelectric.WAT</v>
      </c>
      <c r="B201" s="26" t="str">
        <f>INDEX(Crosswalk!$B$2:$B$47,MATCH(A201,Crosswalk!$A$2:$A$47,0))</f>
        <v>hydro</v>
      </c>
      <c r="C201" s="26" t="str">
        <f>IF(AND(Crosswalk!$F$2=FALSE,H201="Industrial"),"FALSE",IF(AND(Crosswalk!$F$2=FALSE,H201="Commercial"),"FALSE","TRUE"))</f>
        <v>TRUE</v>
      </c>
      <c r="D201" s="28">
        <v>2024</v>
      </c>
      <c r="E201" s="28">
        <v>12</v>
      </c>
      <c r="F201" s="28">
        <v>14328</v>
      </c>
      <c r="G201" s="29" t="s">
        <v>545</v>
      </c>
      <c r="H201" s="29" t="s">
        <v>11</v>
      </c>
      <c r="I201" s="29" t="s">
        <v>911</v>
      </c>
      <c r="J201" s="29" t="s">
        <v>35</v>
      </c>
      <c r="K201" s="28">
        <v>253</v>
      </c>
      <c r="L201" s="30" t="s">
        <v>24</v>
      </c>
      <c r="M201" s="31">
        <v>1.6</v>
      </c>
      <c r="N201" s="29" t="s">
        <v>42</v>
      </c>
      <c r="O201" s="29" t="s">
        <v>43</v>
      </c>
      <c r="P201" s="29" t="s">
        <v>44</v>
      </c>
    </row>
    <row r="202" spans="1:16" x14ac:dyDescent="0.25">
      <c r="A202" s="26" t="str">
        <f t="shared" si="4"/>
        <v>Natural Gas Steam Turbine.NG</v>
      </c>
      <c r="B202" s="26" t="str">
        <f>INDEX(Crosswalk!$B$2:$B$47,MATCH(A202,Crosswalk!$A$2:$A$47,0))</f>
        <v>natural gas steam turbine</v>
      </c>
      <c r="C202" s="26" t="str">
        <f>IF(AND(Crosswalk!$F$2=FALSE,H202="Industrial"),"FALSE",IF(AND(Crosswalk!$F$2=FALSE,H202="Commercial"),"FALSE","TRUE"))</f>
        <v>TRUE</v>
      </c>
      <c r="D202" s="28">
        <v>2025</v>
      </c>
      <c r="E202" s="28">
        <v>1</v>
      </c>
      <c r="F202" s="28">
        <v>17568</v>
      </c>
      <c r="G202" s="29" t="s">
        <v>630</v>
      </c>
      <c r="H202" s="29" t="s">
        <v>11</v>
      </c>
      <c r="I202" s="29" t="s">
        <v>847</v>
      </c>
      <c r="J202" s="29" t="s">
        <v>413</v>
      </c>
      <c r="K202" s="28">
        <v>2070</v>
      </c>
      <c r="L202" s="30" t="s">
        <v>21</v>
      </c>
      <c r="M202" s="31">
        <v>59</v>
      </c>
      <c r="N202" s="29" t="s">
        <v>263</v>
      </c>
      <c r="O202" s="29" t="s">
        <v>19</v>
      </c>
      <c r="P202" s="29" t="s">
        <v>15</v>
      </c>
    </row>
    <row r="203" spans="1:16" x14ac:dyDescent="0.25">
      <c r="A203" s="26" t="str">
        <f t="shared" si="4"/>
        <v>Natural Gas Internal Combustion Engine.NG</v>
      </c>
      <c r="B203" s="26" t="str">
        <f>INDEX(Crosswalk!$B$2:$B$47,MATCH(A203,Crosswalk!$A$2:$A$47,0))</f>
        <v>natural gas peaker</v>
      </c>
      <c r="C203" s="26" t="str">
        <f>IF(AND(Crosswalk!$F$2=FALSE,H203="Industrial"),"FALSE",IF(AND(Crosswalk!$F$2=FALSE,H203="Commercial"),"FALSE","TRUE"))</f>
        <v>FALSE</v>
      </c>
      <c r="D203" s="28">
        <v>2025</v>
      </c>
      <c r="E203" s="28">
        <v>1</v>
      </c>
      <c r="F203" s="28">
        <v>14173</v>
      </c>
      <c r="G203" s="29" t="s">
        <v>644</v>
      </c>
      <c r="H203" s="29" t="s">
        <v>985</v>
      </c>
      <c r="I203" s="29" t="s">
        <v>644</v>
      </c>
      <c r="J203" s="29" t="s">
        <v>35</v>
      </c>
      <c r="K203" s="28">
        <v>54477</v>
      </c>
      <c r="L203" s="30" t="s">
        <v>17</v>
      </c>
      <c r="M203" s="31">
        <v>1.1000000000000001</v>
      </c>
      <c r="N203" s="29" t="s">
        <v>264</v>
      </c>
      <c r="O203" s="29" t="s">
        <v>19</v>
      </c>
      <c r="P203" s="29" t="s">
        <v>20</v>
      </c>
    </row>
    <row r="204" spans="1:16" x14ac:dyDescent="0.25">
      <c r="A204" s="26" t="str">
        <f t="shared" si="4"/>
        <v>Natural Gas Internal Combustion Engine.NG</v>
      </c>
      <c r="B204" s="26" t="str">
        <f>INDEX(Crosswalk!$B$2:$B$47,MATCH(A204,Crosswalk!$A$2:$A$47,0))</f>
        <v>natural gas peaker</v>
      </c>
      <c r="C204" s="26" t="str">
        <f>IF(AND(Crosswalk!$F$2=FALSE,H204="Industrial"),"FALSE",IF(AND(Crosswalk!$F$2=FALSE,H204="Commercial"),"FALSE","TRUE"))</f>
        <v>FALSE</v>
      </c>
      <c r="D204" s="28">
        <v>2025</v>
      </c>
      <c r="E204" s="28">
        <v>1</v>
      </c>
      <c r="F204" s="28">
        <v>14173</v>
      </c>
      <c r="G204" s="29" t="s">
        <v>644</v>
      </c>
      <c r="H204" s="29" t="s">
        <v>985</v>
      </c>
      <c r="I204" s="29" t="s">
        <v>644</v>
      </c>
      <c r="J204" s="29" t="s">
        <v>35</v>
      </c>
      <c r="K204" s="28">
        <v>54477</v>
      </c>
      <c r="L204" s="30" t="s">
        <v>63</v>
      </c>
      <c r="M204" s="31">
        <v>1.1000000000000001</v>
      </c>
      <c r="N204" s="29" t="s">
        <v>264</v>
      </c>
      <c r="O204" s="29" t="s">
        <v>19</v>
      </c>
      <c r="P204" s="29" t="s">
        <v>20</v>
      </c>
    </row>
    <row r="205" spans="1:16" x14ac:dyDescent="0.25">
      <c r="A205" s="26" t="str">
        <f t="shared" si="4"/>
        <v>Natural Gas Internal Combustion Engine.NG</v>
      </c>
      <c r="B205" s="26" t="str">
        <f>INDEX(Crosswalk!$B$2:$B$47,MATCH(A205,Crosswalk!$A$2:$A$47,0))</f>
        <v>natural gas peaker</v>
      </c>
      <c r="C205" s="26" t="str">
        <f>IF(AND(Crosswalk!$F$2=FALSE,H205="Industrial"),"FALSE",IF(AND(Crosswalk!$F$2=FALSE,H205="Commercial"),"FALSE","TRUE"))</f>
        <v>FALSE</v>
      </c>
      <c r="D205" s="28">
        <v>2025</v>
      </c>
      <c r="E205" s="28">
        <v>1</v>
      </c>
      <c r="F205" s="28">
        <v>14173</v>
      </c>
      <c r="G205" s="29" t="s">
        <v>644</v>
      </c>
      <c r="H205" s="29" t="s">
        <v>985</v>
      </c>
      <c r="I205" s="29" t="s">
        <v>644</v>
      </c>
      <c r="J205" s="29" t="s">
        <v>35</v>
      </c>
      <c r="K205" s="28">
        <v>54477</v>
      </c>
      <c r="L205" s="30" t="s">
        <v>418</v>
      </c>
      <c r="M205" s="31">
        <v>1.1000000000000001</v>
      </c>
      <c r="N205" s="29" t="s">
        <v>264</v>
      </c>
      <c r="O205" s="29" t="s">
        <v>19</v>
      </c>
      <c r="P205" s="29" t="s">
        <v>20</v>
      </c>
    </row>
    <row r="206" spans="1:16" x14ac:dyDescent="0.25">
      <c r="A206" s="26" t="str">
        <f t="shared" si="4"/>
        <v>Natural Gas Internal Combustion Engine.NG</v>
      </c>
      <c r="B206" s="26" t="str">
        <f>INDEX(Crosswalk!$B$2:$B$47,MATCH(A206,Crosswalk!$A$2:$A$47,0))</f>
        <v>natural gas peaker</v>
      </c>
      <c r="C206" s="26" t="str">
        <f>IF(AND(Crosswalk!$F$2=FALSE,H206="Industrial"),"FALSE",IF(AND(Crosswalk!$F$2=FALSE,H206="Commercial"),"FALSE","TRUE"))</f>
        <v>FALSE</v>
      </c>
      <c r="D206" s="28">
        <v>2025</v>
      </c>
      <c r="E206" s="28">
        <v>1</v>
      </c>
      <c r="F206" s="28">
        <v>14173</v>
      </c>
      <c r="G206" s="29" t="s">
        <v>644</v>
      </c>
      <c r="H206" s="29" t="s">
        <v>985</v>
      </c>
      <c r="I206" s="29" t="s">
        <v>644</v>
      </c>
      <c r="J206" s="29" t="s">
        <v>35</v>
      </c>
      <c r="K206" s="28">
        <v>54477</v>
      </c>
      <c r="L206" s="30" t="s">
        <v>417</v>
      </c>
      <c r="M206" s="31">
        <v>1.1000000000000001</v>
      </c>
      <c r="N206" s="29" t="s">
        <v>264</v>
      </c>
      <c r="O206" s="29" t="s">
        <v>19</v>
      </c>
      <c r="P206" s="29" t="s">
        <v>20</v>
      </c>
    </row>
    <row r="207" spans="1:16" x14ac:dyDescent="0.25">
      <c r="A207" s="26" t="str">
        <f t="shared" si="4"/>
        <v>Natural Gas Internal Combustion Engine.NG</v>
      </c>
      <c r="B207" s="26" t="str">
        <f>INDEX(Crosswalk!$B$2:$B$47,MATCH(A207,Crosswalk!$A$2:$A$47,0))</f>
        <v>natural gas peaker</v>
      </c>
      <c r="C207" s="26" t="str">
        <f>IF(AND(Crosswalk!$F$2=FALSE,H207="Industrial"),"FALSE",IF(AND(Crosswalk!$F$2=FALSE,H207="Commercial"),"FALSE","TRUE"))</f>
        <v>FALSE</v>
      </c>
      <c r="D207" s="28">
        <v>2025</v>
      </c>
      <c r="E207" s="28">
        <v>1</v>
      </c>
      <c r="F207" s="28">
        <v>14173</v>
      </c>
      <c r="G207" s="29" t="s">
        <v>644</v>
      </c>
      <c r="H207" s="29" t="s">
        <v>985</v>
      </c>
      <c r="I207" s="29" t="s">
        <v>644</v>
      </c>
      <c r="J207" s="29" t="s">
        <v>35</v>
      </c>
      <c r="K207" s="28">
        <v>54477</v>
      </c>
      <c r="L207" s="30" t="s">
        <v>91</v>
      </c>
      <c r="M207" s="31">
        <v>1.1000000000000001</v>
      </c>
      <c r="N207" s="29" t="s">
        <v>264</v>
      </c>
      <c r="O207" s="29" t="s">
        <v>19</v>
      </c>
      <c r="P207" s="29" t="s">
        <v>20</v>
      </c>
    </row>
    <row r="208" spans="1:16" x14ac:dyDescent="0.25">
      <c r="A208" s="26" t="str">
        <f t="shared" si="4"/>
        <v>Natural Gas Internal Combustion Engine.NG</v>
      </c>
      <c r="B208" s="26" t="str">
        <f>INDEX(Crosswalk!$B$2:$B$47,MATCH(A208,Crosswalk!$A$2:$A$47,0))</f>
        <v>natural gas peaker</v>
      </c>
      <c r="C208" s="26" t="str">
        <f>IF(AND(Crosswalk!$F$2=FALSE,H208="Industrial"),"FALSE",IF(AND(Crosswalk!$F$2=FALSE,H208="Commercial"),"FALSE","TRUE"))</f>
        <v>FALSE</v>
      </c>
      <c r="D208" s="28">
        <v>2025</v>
      </c>
      <c r="E208" s="28">
        <v>1</v>
      </c>
      <c r="F208" s="28">
        <v>14173</v>
      </c>
      <c r="G208" s="29" t="s">
        <v>644</v>
      </c>
      <c r="H208" s="29" t="s">
        <v>985</v>
      </c>
      <c r="I208" s="29" t="s">
        <v>644</v>
      </c>
      <c r="J208" s="29" t="s">
        <v>35</v>
      </c>
      <c r="K208" s="28">
        <v>54477</v>
      </c>
      <c r="L208" s="30" t="s">
        <v>92</v>
      </c>
      <c r="M208" s="31">
        <v>1.1000000000000001</v>
      </c>
      <c r="N208" s="29" t="s">
        <v>264</v>
      </c>
      <c r="O208" s="29" t="s">
        <v>19</v>
      </c>
      <c r="P208" s="29" t="s">
        <v>20</v>
      </c>
    </row>
    <row r="209" spans="1:16" x14ac:dyDescent="0.25">
      <c r="A209" s="26" t="str">
        <f t="shared" si="4"/>
        <v>Natural Gas Internal Combustion Engine.NG</v>
      </c>
      <c r="B209" s="26" t="str">
        <f>INDEX(Crosswalk!$B$2:$B$47,MATCH(A209,Crosswalk!$A$2:$A$47,0))</f>
        <v>natural gas peaker</v>
      </c>
      <c r="C209" s="26" t="str">
        <f>IF(AND(Crosswalk!$F$2=FALSE,H209="Industrial"),"FALSE",IF(AND(Crosswalk!$F$2=FALSE,H209="Commercial"),"FALSE","TRUE"))</f>
        <v>FALSE</v>
      </c>
      <c r="D209" s="28">
        <v>2025</v>
      </c>
      <c r="E209" s="28">
        <v>1</v>
      </c>
      <c r="F209" s="28">
        <v>14173</v>
      </c>
      <c r="G209" s="29" t="s">
        <v>644</v>
      </c>
      <c r="H209" s="29" t="s">
        <v>985</v>
      </c>
      <c r="I209" s="29" t="s">
        <v>644</v>
      </c>
      <c r="J209" s="29" t="s">
        <v>35</v>
      </c>
      <c r="K209" s="28">
        <v>54477</v>
      </c>
      <c r="L209" s="30" t="s">
        <v>120</v>
      </c>
      <c r="M209" s="31">
        <v>1.1000000000000001</v>
      </c>
      <c r="N209" s="29" t="s">
        <v>264</v>
      </c>
      <c r="O209" s="29" t="s">
        <v>19</v>
      </c>
      <c r="P209" s="29" t="s">
        <v>20</v>
      </c>
    </row>
    <row r="210" spans="1:16" x14ac:dyDescent="0.25">
      <c r="A210" s="26" t="str">
        <f t="shared" si="4"/>
        <v>Natural Gas Fired Combustion Turbine.NG</v>
      </c>
      <c r="B210" s="26" t="str">
        <f>INDEX(Crosswalk!$B$2:$B$47,MATCH(A210,Crosswalk!$A$2:$A$47,0))</f>
        <v>natural gas peaker</v>
      </c>
      <c r="C210" s="26" t="str">
        <f>IF(AND(Crosswalk!$F$2=FALSE,H210="Industrial"),"FALSE",IF(AND(Crosswalk!$F$2=FALSE,H210="Commercial"),"FALSE","TRUE"))</f>
        <v>TRUE</v>
      </c>
      <c r="D210" s="28">
        <v>2025</v>
      </c>
      <c r="E210" s="28">
        <v>1</v>
      </c>
      <c r="F210" s="28">
        <v>15474</v>
      </c>
      <c r="G210" s="29" t="s">
        <v>203</v>
      </c>
      <c r="H210" s="29" t="s">
        <v>11</v>
      </c>
      <c r="I210" s="29" t="s">
        <v>822</v>
      </c>
      <c r="J210" s="29" t="s">
        <v>80</v>
      </c>
      <c r="K210" s="28">
        <v>2966</v>
      </c>
      <c r="L210" s="30" t="s">
        <v>46</v>
      </c>
      <c r="M210" s="31">
        <v>55</v>
      </c>
      <c r="N210" s="29" t="s">
        <v>60</v>
      </c>
      <c r="O210" s="29" t="s">
        <v>19</v>
      </c>
      <c r="P210" s="29" t="s">
        <v>61</v>
      </c>
    </row>
    <row r="211" spans="1:16" x14ac:dyDescent="0.25">
      <c r="A211" s="26" t="str">
        <f t="shared" si="4"/>
        <v>Natural Gas Fired Combustion Turbine.NG</v>
      </c>
      <c r="B211" s="26" t="str">
        <f>INDEX(Crosswalk!$B$2:$B$47,MATCH(A211,Crosswalk!$A$2:$A$47,0))</f>
        <v>natural gas peaker</v>
      </c>
      <c r="C211" s="26" t="str">
        <f>IF(AND(Crosswalk!$F$2=FALSE,H211="Industrial"),"FALSE",IF(AND(Crosswalk!$F$2=FALSE,H211="Commercial"),"FALSE","TRUE"))</f>
        <v>TRUE</v>
      </c>
      <c r="D211" s="28">
        <v>2025</v>
      </c>
      <c r="E211" s="28">
        <v>1</v>
      </c>
      <c r="F211" s="28">
        <v>15474</v>
      </c>
      <c r="G211" s="29" t="s">
        <v>203</v>
      </c>
      <c r="H211" s="29" t="s">
        <v>11</v>
      </c>
      <c r="I211" s="29" t="s">
        <v>822</v>
      </c>
      <c r="J211" s="29" t="s">
        <v>80</v>
      </c>
      <c r="K211" s="28">
        <v>2966</v>
      </c>
      <c r="L211" s="30" t="s">
        <v>47</v>
      </c>
      <c r="M211" s="31">
        <v>53</v>
      </c>
      <c r="N211" s="29" t="s">
        <v>60</v>
      </c>
      <c r="O211" s="29" t="s">
        <v>19</v>
      </c>
      <c r="P211" s="29" t="s">
        <v>61</v>
      </c>
    </row>
    <row r="212" spans="1:16" x14ac:dyDescent="0.25">
      <c r="A212" s="26" t="str">
        <f t="shared" si="4"/>
        <v>Natural Gas Fired Combustion Turbine.NG</v>
      </c>
      <c r="B212" s="26" t="str">
        <f>INDEX(Crosswalk!$B$2:$B$47,MATCH(A212,Crosswalk!$A$2:$A$47,0))</f>
        <v>natural gas peaker</v>
      </c>
      <c r="C212" s="26" t="str">
        <f>IF(AND(Crosswalk!$F$2=FALSE,H212="Industrial"),"FALSE",IF(AND(Crosswalk!$F$2=FALSE,H212="Commercial"),"FALSE","TRUE"))</f>
        <v>TRUE</v>
      </c>
      <c r="D212" s="28">
        <v>2025</v>
      </c>
      <c r="E212" s="28">
        <v>4</v>
      </c>
      <c r="F212" s="28">
        <v>4226</v>
      </c>
      <c r="G212" s="29" t="s">
        <v>466</v>
      </c>
      <c r="H212" s="29" t="s">
        <v>11</v>
      </c>
      <c r="I212" s="29" t="s">
        <v>836</v>
      </c>
      <c r="J212" s="29" t="s">
        <v>45</v>
      </c>
      <c r="K212" s="28">
        <v>2503</v>
      </c>
      <c r="L212" s="30" t="s">
        <v>59</v>
      </c>
      <c r="M212" s="31">
        <v>13.1</v>
      </c>
      <c r="N212" s="29" t="s">
        <v>60</v>
      </c>
      <c r="O212" s="29" t="s">
        <v>19</v>
      </c>
      <c r="P212" s="29" t="s">
        <v>61</v>
      </c>
    </row>
    <row r="213" spans="1:16" x14ac:dyDescent="0.25">
      <c r="A213" s="26" t="str">
        <f t="shared" si="4"/>
        <v>Natural Gas Fired Combustion Turbine.NG</v>
      </c>
      <c r="B213" s="26" t="str">
        <f>INDEX(Crosswalk!$B$2:$B$47,MATCH(A213,Crosswalk!$A$2:$A$47,0))</f>
        <v>natural gas peaker</v>
      </c>
      <c r="C213" s="26" t="str">
        <f>IF(AND(Crosswalk!$F$2=FALSE,H213="Industrial"),"FALSE",IF(AND(Crosswalk!$F$2=FALSE,H213="Commercial"),"FALSE","TRUE"))</f>
        <v>TRUE</v>
      </c>
      <c r="D213" s="28">
        <v>2025</v>
      </c>
      <c r="E213" s="28">
        <v>4</v>
      </c>
      <c r="F213" s="28">
        <v>6452</v>
      </c>
      <c r="G213" s="29" t="s">
        <v>10</v>
      </c>
      <c r="H213" s="29" t="s">
        <v>11</v>
      </c>
      <c r="I213" s="29" t="s">
        <v>720</v>
      </c>
      <c r="J213" s="29" t="s">
        <v>12</v>
      </c>
      <c r="K213" s="28">
        <v>7715</v>
      </c>
      <c r="L213" s="30" t="s">
        <v>24</v>
      </c>
      <c r="M213" s="31">
        <v>4</v>
      </c>
      <c r="N213" s="29" t="s">
        <v>60</v>
      </c>
      <c r="O213" s="29" t="s">
        <v>19</v>
      </c>
      <c r="P213" s="29" t="s">
        <v>61</v>
      </c>
    </row>
    <row r="214" spans="1:16" x14ac:dyDescent="0.25">
      <c r="A214" s="26" t="str">
        <f t="shared" si="4"/>
        <v>Natural Gas Fired Combustion Turbine.NG</v>
      </c>
      <c r="B214" s="26" t="str">
        <f>INDEX(Crosswalk!$B$2:$B$47,MATCH(A214,Crosswalk!$A$2:$A$47,0))</f>
        <v>natural gas peaker</v>
      </c>
      <c r="C214" s="26" t="str">
        <f>IF(AND(Crosswalk!$F$2=FALSE,H214="Industrial"),"FALSE",IF(AND(Crosswalk!$F$2=FALSE,H214="Commercial"),"FALSE","TRUE"))</f>
        <v>TRUE</v>
      </c>
      <c r="D214" s="28">
        <v>2025</v>
      </c>
      <c r="E214" s="28">
        <v>4</v>
      </c>
      <c r="F214" s="28">
        <v>6452</v>
      </c>
      <c r="G214" s="29" t="s">
        <v>10</v>
      </c>
      <c r="H214" s="29" t="s">
        <v>11</v>
      </c>
      <c r="I214" s="29" t="s">
        <v>720</v>
      </c>
      <c r="J214" s="29" t="s">
        <v>12</v>
      </c>
      <c r="K214" s="28">
        <v>7715</v>
      </c>
      <c r="L214" s="30" t="s">
        <v>25</v>
      </c>
      <c r="M214" s="31">
        <v>4</v>
      </c>
      <c r="N214" s="29" t="s">
        <v>60</v>
      </c>
      <c r="O214" s="29" t="s">
        <v>19</v>
      </c>
      <c r="P214" s="29" t="s">
        <v>61</v>
      </c>
    </row>
    <row r="215" spans="1:16" x14ac:dyDescent="0.25">
      <c r="A215" s="26" t="str">
        <f t="shared" si="4"/>
        <v>Natural Gas Fired Combustion Turbine.NG</v>
      </c>
      <c r="B215" s="26" t="str">
        <f>INDEX(Crosswalk!$B$2:$B$47,MATCH(A215,Crosswalk!$A$2:$A$47,0))</f>
        <v>natural gas peaker</v>
      </c>
      <c r="C215" s="26" t="str">
        <f>IF(AND(Crosswalk!$F$2=FALSE,H215="Industrial"),"FALSE",IF(AND(Crosswalk!$F$2=FALSE,H215="Commercial"),"FALSE","TRUE"))</f>
        <v>TRUE</v>
      </c>
      <c r="D215" s="28">
        <v>2025</v>
      </c>
      <c r="E215" s="28">
        <v>4</v>
      </c>
      <c r="F215" s="28">
        <v>6452</v>
      </c>
      <c r="G215" s="29" t="s">
        <v>10</v>
      </c>
      <c r="H215" s="29" t="s">
        <v>11</v>
      </c>
      <c r="I215" s="29" t="s">
        <v>720</v>
      </c>
      <c r="J215" s="29" t="s">
        <v>12</v>
      </c>
      <c r="K215" s="28">
        <v>7715</v>
      </c>
      <c r="L215" s="30" t="s">
        <v>21</v>
      </c>
      <c r="M215" s="31">
        <v>4</v>
      </c>
      <c r="N215" s="29" t="s">
        <v>60</v>
      </c>
      <c r="O215" s="29" t="s">
        <v>19</v>
      </c>
      <c r="P215" s="29" t="s">
        <v>61</v>
      </c>
    </row>
    <row r="216" spans="1:16" x14ac:dyDescent="0.25">
      <c r="A216" s="26" t="str">
        <f t="shared" si="4"/>
        <v>Other Waste Biomass.OBG</v>
      </c>
      <c r="B216" s="26" t="str">
        <f>INDEX(Crosswalk!$B$2:$B$47,MATCH(A216,Crosswalk!$A$2:$A$47,0))</f>
        <v>biomass</v>
      </c>
      <c r="C216" s="26" t="str">
        <f>IF(AND(Crosswalk!$F$2=FALSE,H216="Industrial"),"FALSE",IF(AND(Crosswalk!$F$2=FALSE,H216="Commercial"),"FALSE","TRUE"))</f>
        <v>FALSE</v>
      </c>
      <c r="D216" s="28">
        <v>2025</v>
      </c>
      <c r="E216" s="28">
        <v>5</v>
      </c>
      <c r="F216" s="28">
        <v>58435</v>
      </c>
      <c r="G216" s="29" t="s">
        <v>541</v>
      </c>
      <c r="H216" s="29" t="s">
        <v>985</v>
      </c>
      <c r="I216" s="29" t="s">
        <v>540</v>
      </c>
      <c r="J216" s="29" t="s">
        <v>58</v>
      </c>
      <c r="K216" s="28">
        <v>58439</v>
      </c>
      <c r="L216" s="30" t="s">
        <v>539</v>
      </c>
      <c r="M216" s="31">
        <v>1</v>
      </c>
      <c r="N216" s="29" t="s">
        <v>257</v>
      </c>
      <c r="O216" s="29" t="s">
        <v>95</v>
      </c>
      <c r="P216" s="29" t="s">
        <v>20</v>
      </c>
    </row>
    <row r="217" spans="1:16" x14ac:dyDescent="0.25">
      <c r="A217" s="26" t="str">
        <f t="shared" si="4"/>
        <v>Conventional Steam Coal.SUB</v>
      </c>
      <c r="B217" s="26" t="str">
        <f>INDEX(Crosswalk!$B$2:$B$47,MATCH(A217,Crosswalk!$A$2:$A$47,0))</f>
        <v>hard coal</v>
      </c>
      <c r="C217" s="26" t="str">
        <f>IF(AND(Crosswalk!$F$2=FALSE,H217="Industrial"),"FALSE",IF(AND(Crosswalk!$F$2=FALSE,H217="Commercial"),"FALSE","TRUE"))</f>
        <v>TRUE</v>
      </c>
      <c r="D217" s="28">
        <v>2025</v>
      </c>
      <c r="E217" s="28">
        <v>5</v>
      </c>
      <c r="F217" s="28">
        <v>4254</v>
      </c>
      <c r="G217" s="29" t="s">
        <v>416</v>
      </c>
      <c r="H217" s="29" t="s">
        <v>11</v>
      </c>
      <c r="I217" s="29" t="s">
        <v>862</v>
      </c>
      <c r="J217" s="29" t="s">
        <v>85</v>
      </c>
      <c r="K217" s="28">
        <v>1710</v>
      </c>
      <c r="L217" s="30" t="s">
        <v>24</v>
      </c>
      <c r="M217" s="31">
        <v>260</v>
      </c>
      <c r="N217" s="29" t="s">
        <v>28</v>
      </c>
      <c r="O217" s="29" t="s">
        <v>76</v>
      </c>
      <c r="P217" s="29" t="s">
        <v>15</v>
      </c>
    </row>
    <row r="218" spans="1:16" x14ac:dyDescent="0.25">
      <c r="A218" s="26" t="str">
        <f t="shared" si="4"/>
        <v>Conventional Steam Coal.SUB</v>
      </c>
      <c r="B218" s="26" t="str">
        <f>INDEX(Crosswalk!$B$2:$B$47,MATCH(A218,Crosswalk!$A$2:$A$47,0))</f>
        <v>hard coal</v>
      </c>
      <c r="C218" s="26" t="str">
        <f>IF(AND(Crosswalk!$F$2=FALSE,H218="Industrial"),"FALSE",IF(AND(Crosswalk!$F$2=FALSE,H218="Commercial"),"FALSE","TRUE"))</f>
        <v>TRUE</v>
      </c>
      <c r="D218" s="28">
        <v>2025</v>
      </c>
      <c r="E218" s="28">
        <v>5</v>
      </c>
      <c r="F218" s="28">
        <v>4254</v>
      </c>
      <c r="G218" s="29" t="s">
        <v>416</v>
      </c>
      <c r="H218" s="29" t="s">
        <v>11</v>
      </c>
      <c r="I218" s="29" t="s">
        <v>862</v>
      </c>
      <c r="J218" s="29" t="s">
        <v>85</v>
      </c>
      <c r="K218" s="28">
        <v>1710</v>
      </c>
      <c r="L218" s="30" t="s">
        <v>25</v>
      </c>
      <c r="M218" s="31">
        <v>355.5</v>
      </c>
      <c r="N218" s="29" t="s">
        <v>28</v>
      </c>
      <c r="O218" s="29" t="s">
        <v>76</v>
      </c>
      <c r="P218" s="29" t="s">
        <v>15</v>
      </c>
    </row>
    <row r="219" spans="1:16" x14ac:dyDescent="0.25">
      <c r="A219" s="26" t="str">
        <f t="shared" si="4"/>
        <v>Conventional Steam Coal.SUB</v>
      </c>
      <c r="B219" s="26" t="str">
        <f>INDEX(Crosswalk!$B$2:$B$47,MATCH(A219,Crosswalk!$A$2:$A$47,0))</f>
        <v>hard coal</v>
      </c>
      <c r="C219" s="26" t="str">
        <f>IF(AND(Crosswalk!$F$2=FALSE,H219="Industrial"),"FALSE",IF(AND(Crosswalk!$F$2=FALSE,H219="Commercial"),"FALSE","TRUE"))</f>
        <v>TRUE</v>
      </c>
      <c r="D219" s="28">
        <v>2025</v>
      </c>
      <c r="E219" s="28">
        <v>5</v>
      </c>
      <c r="F219" s="28">
        <v>4254</v>
      </c>
      <c r="G219" s="29" t="s">
        <v>416</v>
      </c>
      <c r="H219" s="29" t="s">
        <v>11</v>
      </c>
      <c r="I219" s="29" t="s">
        <v>862</v>
      </c>
      <c r="J219" s="29" t="s">
        <v>85</v>
      </c>
      <c r="K219" s="28">
        <v>1710</v>
      </c>
      <c r="L219" s="30" t="s">
        <v>21</v>
      </c>
      <c r="M219" s="31">
        <v>784.6</v>
      </c>
      <c r="N219" s="29" t="s">
        <v>28</v>
      </c>
      <c r="O219" s="29" t="s">
        <v>76</v>
      </c>
      <c r="P219" s="29" t="s">
        <v>15</v>
      </c>
    </row>
    <row r="220" spans="1:16" x14ac:dyDescent="0.25">
      <c r="A220" s="26" t="str">
        <f t="shared" si="4"/>
        <v>Onshore Wind Turbine.WND</v>
      </c>
      <c r="B220" s="26" t="str">
        <f>INDEX(Crosswalk!$B$2:$B$47,MATCH(A220,Crosswalk!$A$2:$A$47,0))</f>
        <v>onshore wind</v>
      </c>
      <c r="C220" s="26" t="str">
        <f>IF(AND(Crosswalk!$F$2=FALSE,H220="Industrial"),"FALSE",IF(AND(Crosswalk!$F$2=FALSE,H220="Commercial"),"FALSE","TRUE"))</f>
        <v>TRUE</v>
      </c>
      <c r="D220" s="28">
        <v>2025</v>
      </c>
      <c r="E220" s="28">
        <v>5</v>
      </c>
      <c r="F220" s="28">
        <v>10451</v>
      </c>
      <c r="G220" s="29" t="s">
        <v>733</v>
      </c>
      <c r="H220" s="29" t="s">
        <v>11</v>
      </c>
      <c r="I220" s="29" t="s">
        <v>732</v>
      </c>
      <c r="J220" s="29" t="s">
        <v>64</v>
      </c>
      <c r="K220" s="28">
        <v>6304</v>
      </c>
      <c r="L220" s="30" t="s">
        <v>742</v>
      </c>
      <c r="M220" s="31">
        <v>0.1</v>
      </c>
      <c r="N220" s="29" t="s">
        <v>258</v>
      </c>
      <c r="O220" s="29" t="s">
        <v>113</v>
      </c>
      <c r="P220" s="29" t="s">
        <v>112</v>
      </c>
    </row>
    <row r="221" spans="1:16" x14ac:dyDescent="0.25">
      <c r="A221" s="26" t="str">
        <f t="shared" si="4"/>
        <v>Onshore Wind Turbine.WND</v>
      </c>
      <c r="B221" s="26" t="str">
        <f>INDEX(Crosswalk!$B$2:$B$47,MATCH(A221,Crosswalk!$A$2:$A$47,0))</f>
        <v>onshore wind</v>
      </c>
      <c r="C221" s="26" t="str">
        <f>IF(AND(Crosswalk!$F$2=FALSE,H221="Industrial"),"FALSE",IF(AND(Crosswalk!$F$2=FALSE,H221="Commercial"),"FALSE","TRUE"))</f>
        <v>TRUE</v>
      </c>
      <c r="D221" s="28">
        <v>2025</v>
      </c>
      <c r="E221" s="28">
        <v>5</v>
      </c>
      <c r="F221" s="28">
        <v>10451</v>
      </c>
      <c r="G221" s="29" t="s">
        <v>733</v>
      </c>
      <c r="H221" s="29" t="s">
        <v>11</v>
      </c>
      <c r="I221" s="29" t="s">
        <v>732</v>
      </c>
      <c r="J221" s="29" t="s">
        <v>64</v>
      </c>
      <c r="K221" s="28">
        <v>6304</v>
      </c>
      <c r="L221" s="30" t="s">
        <v>741</v>
      </c>
      <c r="M221" s="31">
        <v>0.1</v>
      </c>
      <c r="N221" s="29" t="s">
        <v>258</v>
      </c>
      <c r="O221" s="29" t="s">
        <v>113</v>
      </c>
      <c r="P221" s="29" t="s">
        <v>112</v>
      </c>
    </row>
    <row r="222" spans="1:16" x14ac:dyDescent="0.25">
      <c r="A222" s="26" t="str">
        <f t="shared" si="4"/>
        <v>Onshore Wind Turbine.WND</v>
      </c>
      <c r="B222" s="26" t="str">
        <f>INDEX(Crosswalk!$B$2:$B$47,MATCH(A222,Crosswalk!$A$2:$A$47,0))</f>
        <v>onshore wind</v>
      </c>
      <c r="C222" s="26" t="str">
        <f>IF(AND(Crosswalk!$F$2=FALSE,H222="Industrial"),"FALSE",IF(AND(Crosswalk!$F$2=FALSE,H222="Commercial"),"FALSE","TRUE"))</f>
        <v>TRUE</v>
      </c>
      <c r="D222" s="28">
        <v>2025</v>
      </c>
      <c r="E222" s="28">
        <v>5</v>
      </c>
      <c r="F222" s="28">
        <v>10451</v>
      </c>
      <c r="G222" s="29" t="s">
        <v>733</v>
      </c>
      <c r="H222" s="29" t="s">
        <v>11</v>
      </c>
      <c r="I222" s="29" t="s">
        <v>732</v>
      </c>
      <c r="J222" s="29" t="s">
        <v>64</v>
      </c>
      <c r="K222" s="28">
        <v>6304</v>
      </c>
      <c r="L222" s="30" t="s">
        <v>740</v>
      </c>
      <c r="M222" s="31">
        <v>0.1</v>
      </c>
      <c r="N222" s="29" t="s">
        <v>258</v>
      </c>
      <c r="O222" s="29" t="s">
        <v>113</v>
      </c>
      <c r="P222" s="29" t="s">
        <v>112</v>
      </c>
    </row>
    <row r="223" spans="1:16" x14ac:dyDescent="0.25">
      <c r="A223" s="26" t="str">
        <f t="shared" si="4"/>
        <v>Onshore Wind Turbine.WND</v>
      </c>
      <c r="B223" s="26" t="str">
        <f>INDEX(Crosswalk!$B$2:$B$47,MATCH(A223,Crosswalk!$A$2:$A$47,0))</f>
        <v>onshore wind</v>
      </c>
      <c r="C223" s="26" t="str">
        <f>IF(AND(Crosswalk!$F$2=FALSE,H223="Industrial"),"FALSE",IF(AND(Crosswalk!$F$2=FALSE,H223="Commercial"),"FALSE","TRUE"))</f>
        <v>TRUE</v>
      </c>
      <c r="D223" s="28">
        <v>2025</v>
      </c>
      <c r="E223" s="28">
        <v>5</v>
      </c>
      <c r="F223" s="28">
        <v>10451</v>
      </c>
      <c r="G223" s="29" t="s">
        <v>733</v>
      </c>
      <c r="H223" s="29" t="s">
        <v>11</v>
      </c>
      <c r="I223" s="29" t="s">
        <v>732</v>
      </c>
      <c r="J223" s="29" t="s">
        <v>64</v>
      </c>
      <c r="K223" s="28">
        <v>6304</v>
      </c>
      <c r="L223" s="30" t="s">
        <v>739</v>
      </c>
      <c r="M223" s="31">
        <v>0.1</v>
      </c>
      <c r="N223" s="29" t="s">
        <v>258</v>
      </c>
      <c r="O223" s="29" t="s">
        <v>113</v>
      </c>
      <c r="P223" s="29" t="s">
        <v>112</v>
      </c>
    </row>
    <row r="224" spans="1:16" x14ac:dyDescent="0.25">
      <c r="A224" s="26" t="str">
        <f t="shared" si="4"/>
        <v>Onshore Wind Turbine.WND</v>
      </c>
      <c r="B224" s="26" t="str">
        <f>INDEX(Crosswalk!$B$2:$B$47,MATCH(A224,Crosswalk!$A$2:$A$47,0))</f>
        <v>onshore wind</v>
      </c>
      <c r="C224" s="26" t="str">
        <f>IF(AND(Crosswalk!$F$2=FALSE,H224="Industrial"),"FALSE",IF(AND(Crosswalk!$F$2=FALSE,H224="Commercial"),"FALSE","TRUE"))</f>
        <v>TRUE</v>
      </c>
      <c r="D224" s="28">
        <v>2025</v>
      </c>
      <c r="E224" s="28">
        <v>5</v>
      </c>
      <c r="F224" s="28">
        <v>10451</v>
      </c>
      <c r="G224" s="29" t="s">
        <v>733</v>
      </c>
      <c r="H224" s="29" t="s">
        <v>11</v>
      </c>
      <c r="I224" s="29" t="s">
        <v>732</v>
      </c>
      <c r="J224" s="29" t="s">
        <v>64</v>
      </c>
      <c r="K224" s="28">
        <v>6304</v>
      </c>
      <c r="L224" s="30" t="s">
        <v>738</v>
      </c>
      <c r="M224" s="31">
        <v>0.1</v>
      </c>
      <c r="N224" s="29" t="s">
        <v>258</v>
      </c>
      <c r="O224" s="29" t="s">
        <v>113</v>
      </c>
      <c r="P224" s="29" t="s">
        <v>112</v>
      </c>
    </row>
    <row r="225" spans="1:16" x14ac:dyDescent="0.25">
      <c r="A225" s="26" t="str">
        <f t="shared" si="4"/>
        <v>Onshore Wind Turbine.WND</v>
      </c>
      <c r="B225" s="26" t="str">
        <f>INDEX(Crosswalk!$B$2:$B$47,MATCH(A225,Crosswalk!$A$2:$A$47,0))</f>
        <v>onshore wind</v>
      </c>
      <c r="C225" s="26" t="str">
        <f>IF(AND(Crosswalk!$F$2=FALSE,H225="Industrial"),"FALSE",IF(AND(Crosswalk!$F$2=FALSE,H225="Commercial"),"FALSE","TRUE"))</f>
        <v>TRUE</v>
      </c>
      <c r="D225" s="28">
        <v>2025</v>
      </c>
      <c r="E225" s="28">
        <v>5</v>
      </c>
      <c r="F225" s="28">
        <v>10451</v>
      </c>
      <c r="G225" s="29" t="s">
        <v>733</v>
      </c>
      <c r="H225" s="29" t="s">
        <v>11</v>
      </c>
      <c r="I225" s="29" t="s">
        <v>732</v>
      </c>
      <c r="J225" s="29" t="s">
        <v>64</v>
      </c>
      <c r="K225" s="28">
        <v>6304</v>
      </c>
      <c r="L225" s="30" t="s">
        <v>737</v>
      </c>
      <c r="M225" s="31">
        <v>0.1</v>
      </c>
      <c r="N225" s="29" t="s">
        <v>258</v>
      </c>
      <c r="O225" s="29" t="s">
        <v>113</v>
      </c>
      <c r="P225" s="29" t="s">
        <v>112</v>
      </c>
    </row>
    <row r="226" spans="1:16" x14ac:dyDescent="0.25">
      <c r="A226" s="26" t="str">
        <f t="shared" si="4"/>
        <v>Onshore Wind Turbine.WND</v>
      </c>
      <c r="B226" s="26" t="str">
        <f>INDEX(Crosswalk!$B$2:$B$47,MATCH(A226,Crosswalk!$A$2:$A$47,0))</f>
        <v>onshore wind</v>
      </c>
      <c r="C226" s="26" t="str">
        <f>IF(AND(Crosswalk!$F$2=FALSE,H226="Industrial"),"FALSE",IF(AND(Crosswalk!$F$2=FALSE,H226="Commercial"),"FALSE","TRUE"))</f>
        <v>TRUE</v>
      </c>
      <c r="D226" s="28">
        <v>2025</v>
      </c>
      <c r="E226" s="28">
        <v>5</v>
      </c>
      <c r="F226" s="28">
        <v>10451</v>
      </c>
      <c r="G226" s="29" t="s">
        <v>733</v>
      </c>
      <c r="H226" s="29" t="s">
        <v>11</v>
      </c>
      <c r="I226" s="29" t="s">
        <v>732</v>
      </c>
      <c r="J226" s="29" t="s">
        <v>64</v>
      </c>
      <c r="K226" s="28">
        <v>6304</v>
      </c>
      <c r="L226" s="30" t="s">
        <v>736</v>
      </c>
      <c r="M226" s="31">
        <v>0.6</v>
      </c>
      <c r="N226" s="29" t="s">
        <v>258</v>
      </c>
      <c r="O226" s="29" t="s">
        <v>113</v>
      </c>
      <c r="P226" s="29" t="s">
        <v>112</v>
      </c>
    </row>
    <row r="227" spans="1:16" x14ac:dyDescent="0.25">
      <c r="A227" s="26" t="str">
        <f t="shared" si="4"/>
        <v>Onshore Wind Turbine.WND</v>
      </c>
      <c r="B227" s="26" t="str">
        <f>INDEX(Crosswalk!$B$2:$B$47,MATCH(A227,Crosswalk!$A$2:$A$47,0))</f>
        <v>onshore wind</v>
      </c>
      <c r="C227" s="26" t="str">
        <f>IF(AND(Crosswalk!$F$2=FALSE,H227="Industrial"),"FALSE",IF(AND(Crosswalk!$F$2=FALSE,H227="Commercial"),"FALSE","TRUE"))</f>
        <v>TRUE</v>
      </c>
      <c r="D227" s="28">
        <v>2025</v>
      </c>
      <c r="E227" s="28">
        <v>5</v>
      </c>
      <c r="F227" s="28">
        <v>10451</v>
      </c>
      <c r="G227" s="29" t="s">
        <v>733</v>
      </c>
      <c r="H227" s="29" t="s">
        <v>11</v>
      </c>
      <c r="I227" s="29" t="s">
        <v>732</v>
      </c>
      <c r="J227" s="29" t="s">
        <v>64</v>
      </c>
      <c r="K227" s="28">
        <v>6304</v>
      </c>
      <c r="L227" s="30" t="s">
        <v>735</v>
      </c>
      <c r="M227" s="31">
        <v>0.1</v>
      </c>
      <c r="N227" s="29" t="s">
        <v>258</v>
      </c>
      <c r="O227" s="29" t="s">
        <v>113</v>
      </c>
      <c r="P227" s="29" t="s">
        <v>112</v>
      </c>
    </row>
    <row r="228" spans="1:16" x14ac:dyDescent="0.25">
      <c r="A228" s="26" t="str">
        <f t="shared" si="4"/>
        <v>Onshore Wind Turbine.WND</v>
      </c>
      <c r="B228" s="26" t="str">
        <f>INDEX(Crosswalk!$B$2:$B$47,MATCH(A228,Crosswalk!$A$2:$A$47,0))</f>
        <v>onshore wind</v>
      </c>
      <c r="C228" s="26" t="str">
        <f>IF(AND(Crosswalk!$F$2=FALSE,H228="Industrial"),"FALSE",IF(AND(Crosswalk!$F$2=FALSE,H228="Commercial"),"FALSE","TRUE"))</f>
        <v>TRUE</v>
      </c>
      <c r="D228" s="28">
        <v>2025</v>
      </c>
      <c r="E228" s="28">
        <v>5</v>
      </c>
      <c r="F228" s="28">
        <v>10451</v>
      </c>
      <c r="G228" s="29" t="s">
        <v>733</v>
      </c>
      <c r="H228" s="29" t="s">
        <v>11</v>
      </c>
      <c r="I228" s="29" t="s">
        <v>732</v>
      </c>
      <c r="J228" s="29" t="s">
        <v>64</v>
      </c>
      <c r="K228" s="28">
        <v>6304</v>
      </c>
      <c r="L228" s="30" t="s">
        <v>734</v>
      </c>
      <c r="M228" s="31">
        <v>0.2</v>
      </c>
      <c r="N228" s="29" t="s">
        <v>258</v>
      </c>
      <c r="O228" s="29" t="s">
        <v>113</v>
      </c>
      <c r="P228" s="29" t="s">
        <v>112</v>
      </c>
    </row>
    <row r="229" spans="1:16" x14ac:dyDescent="0.25">
      <c r="A229" s="26" t="str">
        <f t="shared" si="4"/>
        <v>Natural Gas Steam Turbine.NG</v>
      </c>
      <c r="B229" s="26" t="str">
        <f>INDEX(Crosswalk!$B$2:$B$47,MATCH(A229,Crosswalk!$A$2:$A$47,0))</f>
        <v>natural gas steam turbine</v>
      </c>
      <c r="C229" s="26" t="str">
        <f>IF(AND(Crosswalk!$F$2=FALSE,H229="Industrial"),"FALSE",IF(AND(Crosswalk!$F$2=FALSE,H229="Commercial"),"FALSE","TRUE"))</f>
        <v>TRUE</v>
      </c>
      <c r="D229" s="28">
        <v>2025</v>
      </c>
      <c r="E229" s="28">
        <v>6</v>
      </c>
      <c r="F229" s="28">
        <v>814</v>
      </c>
      <c r="G229" s="29" t="s">
        <v>606</v>
      </c>
      <c r="H229" s="29" t="s">
        <v>11</v>
      </c>
      <c r="I229" s="29" t="s">
        <v>913</v>
      </c>
      <c r="J229" s="29" t="s">
        <v>411</v>
      </c>
      <c r="K229" s="28">
        <v>170</v>
      </c>
      <c r="L229" s="30" t="s">
        <v>46</v>
      </c>
      <c r="M229" s="31">
        <v>522</v>
      </c>
      <c r="N229" s="29" t="s">
        <v>263</v>
      </c>
      <c r="O229" s="29" t="s">
        <v>19</v>
      </c>
      <c r="P229" s="29" t="s">
        <v>15</v>
      </c>
    </row>
    <row r="230" spans="1:16" x14ac:dyDescent="0.25">
      <c r="A230" s="26" t="str">
        <f t="shared" si="4"/>
        <v>Conventional Steam Coal.BIT</v>
      </c>
      <c r="B230" s="26" t="str">
        <f>INDEX(Crosswalk!$B$2:$B$47,MATCH(A230,Crosswalk!$A$2:$A$47,0))</f>
        <v>hard coal</v>
      </c>
      <c r="C230" s="26" t="str">
        <f>IF(AND(Crosswalk!$F$2=FALSE,H230="Industrial"),"FALSE",IF(AND(Crosswalk!$F$2=FALSE,H230="Commercial"),"FALSE","TRUE"))</f>
        <v>TRUE</v>
      </c>
      <c r="D230" s="28">
        <v>2025</v>
      </c>
      <c r="E230" s="28">
        <v>6</v>
      </c>
      <c r="F230" s="28">
        <v>18414</v>
      </c>
      <c r="G230" s="29" t="s">
        <v>668</v>
      </c>
      <c r="H230" s="29" t="s">
        <v>990</v>
      </c>
      <c r="I230" s="29" t="s">
        <v>667</v>
      </c>
      <c r="J230" s="29" t="s">
        <v>85</v>
      </c>
      <c r="K230" s="28">
        <v>50835</v>
      </c>
      <c r="L230" s="30" t="s">
        <v>17</v>
      </c>
      <c r="M230" s="31">
        <v>60</v>
      </c>
      <c r="N230" s="29" t="s">
        <v>28</v>
      </c>
      <c r="O230" s="29" t="s">
        <v>29</v>
      </c>
      <c r="P230" s="29" t="s">
        <v>15</v>
      </c>
    </row>
    <row r="231" spans="1:16" x14ac:dyDescent="0.25">
      <c r="A231" s="26" t="str">
        <f t="shared" si="4"/>
        <v>Conventional Steam Coal.SUB</v>
      </c>
      <c r="B231" s="26" t="str">
        <f>INDEX(Crosswalk!$B$2:$B$47,MATCH(A231,Crosswalk!$A$2:$A$47,0))</f>
        <v>hard coal</v>
      </c>
      <c r="C231" s="26" t="str">
        <f>IF(AND(Crosswalk!$F$2=FALSE,H231="Industrial"),"FALSE",IF(AND(Crosswalk!$F$2=FALSE,H231="Commercial"),"FALSE","TRUE"))</f>
        <v>TRUE</v>
      </c>
      <c r="D231" s="28">
        <v>2025</v>
      </c>
      <c r="E231" s="28">
        <v>6</v>
      </c>
      <c r="F231" s="28">
        <v>20856</v>
      </c>
      <c r="G231" s="29" t="s">
        <v>227</v>
      </c>
      <c r="H231" s="29" t="s">
        <v>11</v>
      </c>
      <c r="I231" s="29" t="s">
        <v>775</v>
      </c>
      <c r="J231" s="29" t="s">
        <v>53</v>
      </c>
      <c r="K231" s="28">
        <v>4050</v>
      </c>
      <c r="L231" s="30" t="s">
        <v>47</v>
      </c>
      <c r="M231" s="31">
        <v>409.1</v>
      </c>
      <c r="N231" s="29" t="s">
        <v>28</v>
      </c>
      <c r="O231" s="29" t="s">
        <v>76</v>
      </c>
      <c r="P231" s="29" t="s">
        <v>15</v>
      </c>
    </row>
    <row r="232" spans="1:16" x14ac:dyDescent="0.25">
      <c r="A232" s="26" t="str">
        <f t="shared" si="4"/>
        <v>Conventional Steam Coal.BIT</v>
      </c>
      <c r="B232" s="26" t="str">
        <f>INDEX(Crosswalk!$B$2:$B$47,MATCH(A232,Crosswalk!$A$2:$A$47,0))</f>
        <v>hard coal</v>
      </c>
      <c r="C232" s="26" t="str">
        <f>IF(AND(Crosswalk!$F$2=FALSE,H232="Industrial"),"FALSE",IF(AND(Crosswalk!$F$2=FALSE,H232="Commercial"),"FALSE","TRUE"))</f>
        <v>TRUE</v>
      </c>
      <c r="D232" s="28">
        <v>2025</v>
      </c>
      <c r="E232" s="28">
        <v>7</v>
      </c>
      <c r="F232" s="28">
        <v>11208</v>
      </c>
      <c r="G232" s="29" t="s">
        <v>379</v>
      </c>
      <c r="H232" s="29" t="s">
        <v>11</v>
      </c>
      <c r="I232" s="29" t="s">
        <v>728</v>
      </c>
      <c r="J232" s="29" t="s">
        <v>38</v>
      </c>
      <c r="K232" s="28">
        <v>6481</v>
      </c>
      <c r="L232" s="30" t="s">
        <v>24</v>
      </c>
      <c r="M232" s="31">
        <v>900</v>
      </c>
      <c r="N232" s="29" t="s">
        <v>28</v>
      </c>
      <c r="O232" s="29" t="s">
        <v>29</v>
      </c>
      <c r="P232" s="29" t="s">
        <v>15</v>
      </c>
    </row>
    <row r="233" spans="1:16" x14ac:dyDescent="0.25">
      <c r="A233" s="26" t="str">
        <f t="shared" si="4"/>
        <v>Conventional Steam Coal.BIT</v>
      </c>
      <c r="B233" s="26" t="str">
        <f>INDEX(Crosswalk!$B$2:$B$47,MATCH(A233,Crosswalk!$A$2:$A$47,0))</f>
        <v>hard coal</v>
      </c>
      <c r="C233" s="26" t="str">
        <f>IF(AND(Crosswalk!$F$2=FALSE,H233="Industrial"),"FALSE",IF(AND(Crosswalk!$F$2=FALSE,H233="Commercial"),"FALSE","TRUE"))</f>
        <v>TRUE</v>
      </c>
      <c r="D233" s="28">
        <v>2025</v>
      </c>
      <c r="E233" s="28">
        <v>7</v>
      </c>
      <c r="F233" s="28">
        <v>11208</v>
      </c>
      <c r="G233" s="29" t="s">
        <v>379</v>
      </c>
      <c r="H233" s="29" t="s">
        <v>11</v>
      </c>
      <c r="I233" s="29" t="s">
        <v>728</v>
      </c>
      <c r="J233" s="29" t="s">
        <v>38</v>
      </c>
      <c r="K233" s="28">
        <v>6481</v>
      </c>
      <c r="L233" s="30" t="s">
        <v>25</v>
      </c>
      <c r="M233" s="31">
        <v>900</v>
      </c>
      <c r="N233" s="29" t="s">
        <v>28</v>
      </c>
      <c r="O233" s="29" t="s">
        <v>29</v>
      </c>
      <c r="P233" s="29" t="s">
        <v>15</v>
      </c>
    </row>
    <row r="234" spans="1:16" x14ac:dyDescent="0.25">
      <c r="A234" s="26" t="str">
        <f t="shared" si="4"/>
        <v>Conventional Hydroelectric.WAT</v>
      </c>
      <c r="B234" s="26" t="str">
        <f>INDEX(Crosswalk!$B$2:$B$47,MATCH(A234,Crosswalk!$A$2:$A$47,0))</f>
        <v>hydro</v>
      </c>
      <c r="C234" s="26" t="str">
        <f>IF(AND(Crosswalk!$F$2=FALSE,H234="Industrial"),"FALSE",IF(AND(Crosswalk!$F$2=FALSE,H234="Commercial"),"FALSE","TRUE"))</f>
        <v>TRUE</v>
      </c>
      <c r="D234" s="28">
        <v>2025</v>
      </c>
      <c r="E234" s="28">
        <v>7</v>
      </c>
      <c r="F234" s="28">
        <v>13781</v>
      </c>
      <c r="G234" s="29" t="s">
        <v>425</v>
      </c>
      <c r="H234" s="29" t="s">
        <v>11</v>
      </c>
      <c r="I234" s="29" t="s">
        <v>781</v>
      </c>
      <c r="J234" s="29" t="s">
        <v>53</v>
      </c>
      <c r="K234" s="28">
        <v>3989</v>
      </c>
      <c r="L234" s="30" t="s">
        <v>24</v>
      </c>
      <c r="M234" s="31">
        <v>0.2</v>
      </c>
      <c r="N234" s="29" t="s">
        <v>42</v>
      </c>
      <c r="O234" s="29" t="s">
        <v>43</v>
      </c>
      <c r="P234" s="29" t="s">
        <v>44</v>
      </c>
    </row>
    <row r="235" spans="1:16" x14ac:dyDescent="0.25">
      <c r="A235" s="26" t="str">
        <f t="shared" si="4"/>
        <v>Conventional Hydroelectric.WAT</v>
      </c>
      <c r="B235" s="26" t="str">
        <f>INDEX(Crosswalk!$B$2:$B$47,MATCH(A235,Crosswalk!$A$2:$A$47,0))</f>
        <v>hydro</v>
      </c>
      <c r="C235" s="26" t="str">
        <f>IF(AND(Crosswalk!$F$2=FALSE,H235="Industrial"),"FALSE",IF(AND(Crosswalk!$F$2=FALSE,H235="Commercial"),"FALSE","TRUE"))</f>
        <v>TRUE</v>
      </c>
      <c r="D235" s="28">
        <v>2025</v>
      </c>
      <c r="E235" s="28">
        <v>7</v>
      </c>
      <c r="F235" s="28">
        <v>13781</v>
      </c>
      <c r="G235" s="29" t="s">
        <v>425</v>
      </c>
      <c r="H235" s="29" t="s">
        <v>11</v>
      </c>
      <c r="I235" s="29" t="s">
        <v>781</v>
      </c>
      <c r="J235" s="29" t="s">
        <v>53</v>
      </c>
      <c r="K235" s="28">
        <v>3989</v>
      </c>
      <c r="L235" s="30" t="s">
        <v>25</v>
      </c>
      <c r="M235" s="31">
        <v>0.2</v>
      </c>
      <c r="N235" s="29" t="s">
        <v>42</v>
      </c>
      <c r="O235" s="29" t="s">
        <v>43</v>
      </c>
      <c r="P235" s="29" t="s">
        <v>44</v>
      </c>
    </row>
    <row r="236" spans="1:16" x14ac:dyDescent="0.25">
      <c r="A236" s="26" t="str">
        <f t="shared" si="4"/>
        <v>Other Waste Biomass.OBG</v>
      </c>
      <c r="B236" s="26" t="str">
        <f>INDEX(Crosswalk!$B$2:$B$47,MATCH(A236,Crosswalk!$A$2:$A$47,0))</f>
        <v>biomass</v>
      </c>
      <c r="C236" s="26" t="str">
        <f>IF(AND(Crosswalk!$F$2=FALSE,H236="Industrial"),"FALSE",IF(AND(Crosswalk!$F$2=FALSE,H236="Commercial"),"FALSE","TRUE"))</f>
        <v>FALSE</v>
      </c>
      <c r="D236" s="28">
        <v>2025</v>
      </c>
      <c r="E236" s="28">
        <v>8</v>
      </c>
      <c r="F236" s="28">
        <v>13157</v>
      </c>
      <c r="G236" s="29" t="s">
        <v>1054</v>
      </c>
      <c r="H236" s="29" t="s">
        <v>981</v>
      </c>
      <c r="I236" s="29" t="s">
        <v>1055</v>
      </c>
      <c r="J236" s="29" t="s">
        <v>404</v>
      </c>
      <c r="K236" s="28">
        <v>55027</v>
      </c>
      <c r="L236" s="30" t="s">
        <v>1056</v>
      </c>
      <c r="M236" s="31">
        <v>0.5</v>
      </c>
      <c r="N236" s="29" t="s">
        <v>257</v>
      </c>
      <c r="O236" s="29" t="s">
        <v>95</v>
      </c>
      <c r="P236" s="29" t="s">
        <v>20</v>
      </c>
    </row>
    <row r="237" spans="1:16" x14ac:dyDescent="0.25">
      <c r="A237" s="26" t="str">
        <f t="shared" si="4"/>
        <v>Other Waste Biomass.OBG</v>
      </c>
      <c r="B237" s="26" t="str">
        <f>INDEX(Crosswalk!$B$2:$B$47,MATCH(A237,Crosswalk!$A$2:$A$47,0))</f>
        <v>biomass</v>
      </c>
      <c r="C237" s="26" t="str">
        <f>IF(AND(Crosswalk!$F$2=FALSE,H237="Industrial"),"FALSE",IF(AND(Crosswalk!$F$2=FALSE,H237="Commercial"),"FALSE","TRUE"))</f>
        <v>FALSE</v>
      </c>
      <c r="D237" s="28">
        <v>2025</v>
      </c>
      <c r="E237" s="28">
        <v>8</v>
      </c>
      <c r="F237" s="28">
        <v>13157</v>
      </c>
      <c r="G237" s="29" t="s">
        <v>1054</v>
      </c>
      <c r="H237" s="29" t="s">
        <v>981</v>
      </c>
      <c r="I237" s="29" t="s">
        <v>1055</v>
      </c>
      <c r="J237" s="29" t="s">
        <v>404</v>
      </c>
      <c r="K237" s="28">
        <v>55027</v>
      </c>
      <c r="L237" s="30" t="s">
        <v>1057</v>
      </c>
      <c r="M237" s="31">
        <v>0.5</v>
      </c>
      <c r="N237" s="29" t="s">
        <v>257</v>
      </c>
      <c r="O237" s="29" t="s">
        <v>95</v>
      </c>
      <c r="P237" s="29" t="s">
        <v>20</v>
      </c>
    </row>
    <row r="238" spans="1:16" x14ac:dyDescent="0.25">
      <c r="A238" s="26" t="str">
        <f t="shared" si="4"/>
        <v>Other Waste Biomass.OBG</v>
      </c>
      <c r="B238" s="26" t="str">
        <f>INDEX(Crosswalk!$B$2:$B$47,MATCH(A238,Crosswalk!$A$2:$A$47,0))</f>
        <v>biomass</v>
      </c>
      <c r="C238" s="26" t="str">
        <f>IF(AND(Crosswalk!$F$2=FALSE,H238="Industrial"),"FALSE",IF(AND(Crosswalk!$F$2=FALSE,H238="Commercial"),"FALSE","TRUE"))</f>
        <v>FALSE</v>
      </c>
      <c r="D238" s="28">
        <v>2025</v>
      </c>
      <c r="E238" s="28">
        <v>8</v>
      </c>
      <c r="F238" s="28">
        <v>13157</v>
      </c>
      <c r="G238" s="29" t="s">
        <v>1054</v>
      </c>
      <c r="H238" s="29" t="s">
        <v>981</v>
      </c>
      <c r="I238" s="29" t="s">
        <v>1055</v>
      </c>
      <c r="J238" s="29" t="s">
        <v>404</v>
      </c>
      <c r="K238" s="28">
        <v>55027</v>
      </c>
      <c r="L238" s="30" t="s">
        <v>1058</v>
      </c>
      <c r="M238" s="31">
        <v>0.5</v>
      </c>
      <c r="N238" s="29" t="s">
        <v>257</v>
      </c>
      <c r="O238" s="29" t="s">
        <v>95</v>
      </c>
      <c r="P238" s="29" t="s">
        <v>20</v>
      </c>
    </row>
    <row r="239" spans="1:16" x14ac:dyDescent="0.25">
      <c r="A239" s="26" t="str">
        <f t="shared" si="4"/>
        <v>Nuclear.NUC</v>
      </c>
      <c r="B239" s="26" t="str">
        <f>INDEX(Crosswalk!$B$2:$B$47,MATCH(A239,Crosswalk!$A$2:$A$47,0))</f>
        <v>nuclear</v>
      </c>
      <c r="C239" s="26" t="str">
        <f>IF(AND(Crosswalk!$F$2=FALSE,H239="Industrial"),"FALSE",IF(AND(Crosswalk!$F$2=FALSE,H239="Commercial"),"FALSE","TRUE"))</f>
        <v>TRUE</v>
      </c>
      <c r="D239" s="28">
        <v>2025</v>
      </c>
      <c r="E239" s="28">
        <v>8</v>
      </c>
      <c r="F239" s="28">
        <v>14328</v>
      </c>
      <c r="G239" s="29" t="s">
        <v>545</v>
      </c>
      <c r="H239" s="29" t="s">
        <v>11</v>
      </c>
      <c r="I239" s="29" t="s">
        <v>760</v>
      </c>
      <c r="J239" s="29" t="s">
        <v>35</v>
      </c>
      <c r="K239" s="28">
        <v>6099</v>
      </c>
      <c r="L239" s="30" t="s">
        <v>25</v>
      </c>
      <c r="M239" s="31">
        <v>1118</v>
      </c>
      <c r="N239" s="29" t="s">
        <v>22</v>
      </c>
      <c r="O239" s="29" t="s">
        <v>23</v>
      </c>
      <c r="P239" s="29" t="s">
        <v>15</v>
      </c>
    </row>
    <row r="240" spans="1:16" x14ac:dyDescent="0.25">
      <c r="A240" s="26" t="str">
        <f t="shared" si="4"/>
        <v>Conventional Hydroelectric.WAT</v>
      </c>
      <c r="B240" s="26" t="str">
        <f>INDEX(Crosswalk!$B$2:$B$47,MATCH(A240,Crosswalk!$A$2:$A$47,0))</f>
        <v>hydro</v>
      </c>
      <c r="C240" s="26" t="str">
        <f>IF(AND(Crosswalk!$F$2=FALSE,H240="Industrial"),"FALSE",IF(AND(Crosswalk!$F$2=FALSE,H240="Commercial"),"FALSE","TRUE"))</f>
        <v>TRUE</v>
      </c>
      <c r="D240" s="28">
        <v>2025</v>
      </c>
      <c r="E240" s="28">
        <v>11</v>
      </c>
      <c r="F240" s="28">
        <v>13781</v>
      </c>
      <c r="G240" s="29" t="s">
        <v>425</v>
      </c>
      <c r="H240" s="29" t="s">
        <v>11</v>
      </c>
      <c r="I240" s="29" t="s">
        <v>778</v>
      </c>
      <c r="J240" s="29" t="s">
        <v>53</v>
      </c>
      <c r="K240" s="28">
        <v>4012</v>
      </c>
      <c r="L240" s="30" t="s">
        <v>24</v>
      </c>
      <c r="M240" s="31">
        <v>0.4</v>
      </c>
      <c r="N240" s="29" t="s">
        <v>42</v>
      </c>
      <c r="O240" s="29" t="s">
        <v>43</v>
      </c>
      <c r="P240" s="29" t="s">
        <v>44</v>
      </c>
    </row>
    <row r="241" spans="1:16" x14ac:dyDescent="0.25">
      <c r="A241" s="26" t="str">
        <f t="shared" si="4"/>
        <v>Conventional Hydroelectric.WAT</v>
      </c>
      <c r="B241" s="26" t="str">
        <f>INDEX(Crosswalk!$B$2:$B$47,MATCH(A241,Crosswalk!$A$2:$A$47,0))</f>
        <v>hydro</v>
      </c>
      <c r="C241" s="26" t="str">
        <f>IF(AND(Crosswalk!$F$2=FALSE,H241="Industrial"),"FALSE",IF(AND(Crosswalk!$F$2=FALSE,H241="Commercial"),"FALSE","TRUE"))</f>
        <v>TRUE</v>
      </c>
      <c r="D241" s="28">
        <v>2025</v>
      </c>
      <c r="E241" s="28">
        <v>11</v>
      </c>
      <c r="F241" s="28">
        <v>13781</v>
      </c>
      <c r="G241" s="29" t="s">
        <v>425</v>
      </c>
      <c r="H241" s="29" t="s">
        <v>11</v>
      </c>
      <c r="I241" s="29" t="s">
        <v>778</v>
      </c>
      <c r="J241" s="29" t="s">
        <v>53</v>
      </c>
      <c r="K241" s="28">
        <v>4012</v>
      </c>
      <c r="L241" s="30" t="s">
        <v>25</v>
      </c>
      <c r="M241" s="31">
        <v>0.3</v>
      </c>
      <c r="N241" s="29" t="s">
        <v>42</v>
      </c>
      <c r="O241" s="29" t="s">
        <v>43</v>
      </c>
      <c r="P241" s="29" t="s">
        <v>44</v>
      </c>
    </row>
    <row r="242" spans="1:16" x14ac:dyDescent="0.25">
      <c r="A242" s="26" t="str">
        <f t="shared" si="4"/>
        <v>Natural Gas Fired Combined Cycle.NG</v>
      </c>
      <c r="B242" s="26" t="str">
        <f>INDEX(Crosswalk!$B$2:$B$47,MATCH(A242,Crosswalk!$A$2:$A$47,0))</f>
        <v>natural gas combined cycle</v>
      </c>
      <c r="C242" s="26" t="str">
        <f>IF(AND(Crosswalk!$F$2=FALSE,H242="Industrial"),"FALSE",IF(AND(Crosswalk!$F$2=FALSE,H242="Commercial"),"FALSE","TRUE"))</f>
        <v>FALSE</v>
      </c>
      <c r="D242" s="28">
        <v>2025</v>
      </c>
      <c r="E242" s="28">
        <v>12</v>
      </c>
      <c r="F242" s="28">
        <v>65384</v>
      </c>
      <c r="G242" s="29" t="s">
        <v>1059</v>
      </c>
      <c r="H242" s="29" t="s">
        <v>981</v>
      </c>
      <c r="I242" s="29" t="s">
        <v>661</v>
      </c>
      <c r="J242" s="29" t="s">
        <v>33</v>
      </c>
      <c r="K242" s="28">
        <v>52061</v>
      </c>
      <c r="L242" s="30" t="s">
        <v>63</v>
      </c>
      <c r="M242" s="31">
        <v>2.4</v>
      </c>
      <c r="N242" s="29" t="s">
        <v>34</v>
      </c>
      <c r="O242" s="29" t="s">
        <v>19</v>
      </c>
      <c r="P242" s="29" t="s">
        <v>35</v>
      </c>
    </row>
    <row r="243" spans="1:16" x14ac:dyDescent="0.25">
      <c r="A243" s="26" t="str">
        <f t="shared" si="4"/>
        <v>Natural Gas Fired Combined Cycle.NG</v>
      </c>
      <c r="B243" s="26" t="str">
        <f>INDEX(Crosswalk!$B$2:$B$47,MATCH(A243,Crosswalk!$A$2:$A$47,0))</f>
        <v>natural gas combined cycle</v>
      </c>
      <c r="C243" s="26" t="str">
        <f>IF(AND(Crosswalk!$F$2=FALSE,H243="Industrial"),"FALSE",IF(AND(Crosswalk!$F$2=FALSE,H243="Commercial"),"FALSE","TRUE"))</f>
        <v>FALSE</v>
      </c>
      <c r="D243" s="28">
        <v>2025</v>
      </c>
      <c r="E243" s="28">
        <v>12</v>
      </c>
      <c r="F243" s="28">
        <v>65384</v>
      </c>
      <c r="G243" s="29" t="s">
        <v>1059</v>
      </c>
      <c r="H243" s="29" t="s">
        <v>981</v>
      </c>
      <c r="I243" s="29" t="s">
        <v>661</v>
      </c>
      <c r="J243" s="29" t="s">
        <v>33</v>
      </c>
      <c r="K243" s="28">
        <v>52061</v>
      </c>
      <c r="L243" s="30" t="s">
        <v>418</v>
      </c>
      <c r="M243" s="31">
        <v>6.2</v>
      </c>
      <c r="N243" s="29" t="s">
        <v>34</v>
      </c>
      <c r="O243" s="29" t="s">
        <v>19</v>
      </c>
      <c r="P243" s="29" t="s">
        <v>33</v>
      </c>
    </row>
    <row r="244" spans="1:16" x14ac:dyDescent="0.25">
      <c r="A244" s="26" t="str">
        <f t="shared" si="4"/>
        <v>Conventional Steam Coal.RC</v>
      </c>
      <c r="B244" s="26" t="str">
        <f>INDEX(Crosswalk!$B$2:$B$47,MATCH(A244,Crosswalk!$A$2:$A$47,0))</f>
        <v>hard coal</v>
      </c>
      <c r="C244" s="26" t="str">
        <f>IF(AND(Crosswalk!$F$2=FALSE,H244="Industrial"),"FALSE",IF(AND(Crosswalk!$F$2=FALSE,H244="Commercial"),"FALSE","TRUE"))</f>
        <v>TRUE</v>
      </c>
      <c r="D244" s="28">
        <v>2025</v>
      </c>
      <c r="E244" s="28">
        <v>12</v>
      </c>
      <c r="F244" s="28">
        <v>5517</v>
      </c>
      <c r="G244" s="29" t="s">
        <v>882</v>
      </c>
      <c r="H244" s="29" t="s">
        <v>974</v>
      </c>
      <c r="I244" s="29" t="s">
        <v>881</v>
      </c>
      <c r="J244" s="29" t="s">
        <v>37</v>
      </c>
      <c r="K244" s="28">
        <v>889</v>
      </c>
      <c r="L244" s="30" t="s">
        <v>24</v>
      </c>
      <c r="M244" s="31">
        <v>576</v>
      </c>
      <c r="N244" s="29" t="s">
        <v>28</v>
      </c>
      <c r="O244" s="29" t="s">
        <v>277</v>
      </c>
      <c r="P244" s="29" t="s">
        <v>15</v>
      </c>
    </row>
    <row r="245" spans="1:16" x14ac:dyDescent="0.25">
      <c r="A245" s="26" t="str">
        <f t="shared" si="4"/>
        <v>Conventional Steam Coal.RC</v>
      </c>
      <c r="B245" s="26" t="str">
        <f>INDEX(Crosswalk!$B$2:$B$47,MATCH(A245,Crosswalk!$A$2:$A$47,0))</f>
        <v>hard coal</v>
      </c>
      <c r="C245" s="26" t="str">
        <f>IF(AND(Crosswalk!$F$2=FALSE,H245="Industrial"),"FALSE",IF(AND(Crosswalk!$F$2=FALSE,H245="Commercial"),"FALSE","TRUE"))</f>
        <v>TRUE</v>
      </c>
      <c r="D245" s="28">
        <v>2025</v>
      </c>
      <c r="E245" s="28">
        <v>12</v>
      </c>
      <c r="F245" s="28">
        <v>5517</v>
      </c>
      <c r="G245" s="29" t="s">
        <v>882</v>
      </c>
      <c r="H245" s="29" t="s">
        <v>974</v>
      </c>
      <c r="I245" s="29" t="s">
        <v>881</v>
      </c>
      <c r="J245" s="29" t="s">
        <v>37</v>
      </c>
      <c r="K245" s="28">
        <v>889</v>
      </c>
      <c r="L245" s="30" t="s">
        <v>25</v>
      </c>
      <c r="M245" s="31">
        <v>581</v>
      </c>
      <c r="N245" s="29" t="s">
        <v>28</v>
      </c>
      <c r="O245" s="29" t="s">
        <v>277</v>
      </c>
      <c r="P245" s="29" t="s">
        <v>15</v>
      </c>
    </row>
    <row r="246" spans="1:16" x14ac:dyDescent="0.25">
      <c r="A246" s="26" t="str">
        <f t="shared" si="4"/>
        <v>Conventional Steam Coal.BIT</v>
      </c>
      <c r="B246" s="26" t="str">
        <f>INDEX(Crosswalk!$B$2:$B$47,MATCH(A246,Crosswalk!$A$2:$A$47,0))</f>
        <v>hard coal</v>
      </c>
      <c r="C246" s="26" t="str">
        <f>IF(AND(Crosswalk!$F$2=FALSE,H246="Industrial"),"FALSE",IF(AND(Crosswalk!$F$2=FALSE,H246="Commercial"),"FALSE","TRUE"))</f>
        <v>TRUE</v>
      </c>
      <c r="D246" s="28">
        <v>2025</v>
      </c>
      <c r="E246" s="28">
        <v>12</v>
      </c>
      <c r="F246" s="28">
        <v>13756</v>
      </c>
      <c r="G246" s="29" t="s">
        <v>69</v>
      </c>
      <c r="H246" s="29" t="s">
        <v>11</v>
      </c>
      <c r="I246" s="29" t="s">
        <v>192</v>
      </c>
      <c r="J246" s="29" t="s">
        <v>70</v>
      </c>
      <c r="K246" s="28">
        <v>6085</v>
      </c>
      <c r="L246" s="30" t="s">
        <v>494</v>
      </c>
      <c r="M246" s="31">
        <v>361</v>
      </c>
      <c r="N246" s="29" t="s">
        <v>28</v>
      </c>
      <c r="O246" s="29" t="s">
        <v>29</v>
      </c>
      <c r="P246" s="29" t="s">
        <v>15</v>
      </c>
    </row>
    <row r="247" spans="1:16" x14ac:dyDescent="0.25">
      <c r="A247" s="26" t="str">
        <f t="shared" si="4"/>
        <v>Conventional Steam Coal.BIT</v>
      </c>
      <c r="B247" s="26" t="str">
        <f>INDEX(Crosswalk!$B$2:$B$47,MATCH(A247,Crosswalk!$A$2:$A$47,0))</f>
        <v>hard coal</v>
      </c>
      <c r="C247" s="26" t="str">
        <f>IF(AND(Crosswalk!$F$2=FALSE,H247="Industrial"),"FALSE",IF(AND(Crosswalk!$F$2=FALSE,H247="Commercial"),"FALSE","TRUE"))</f>
        <v>TRUE</v>
      </c>
      <c r="D247" s="28">
        <v>2025</v>
      </c>
      <c r="E247" s="28">
        <v>12</v>
      </c>
      <c r="F247" s="28">
        <v>13756</v>
      </c>
      <c r="G247" s="29" t="s">
        <v>69</v>
      </c>
      <c r="H247" s="29" t="s">
        <v>11</v>
      </c>
      <c r="I247" s="29" t="s">
        <v>192</v>
      </c>
      <c r="J247" s="29" t="s">
        <v>70</v>
      </c>
      <c r="K247" s="28">
        <v>6085</v>
      </c>
      <c r="L247" s="30" t="s">
        <v>463</v>
      </c>
      <c r="M247" s="31">
        <v>361</v>
      </c>
      <c r="N247" s="29" t="s">
        <v>28</v>
      </c>
      <c r="O247" s="29" t="s">
        <v>29</v>
      </c>
      <c r="P247" s="29" t="s">
        <v>15</v>
      </c>
    </row>
    <row r="248" spans="1:16" x14ac:dyDescent="0.25">
      <c r="A248" s="26" t="str">
        <f t="shared" si="4"/>
        <v>Natural Gas Fired Combustion Turbine.NG</v>
      </c>
      <c r="B248" s="26" t="str">
        <f>INDEX(Crosswalk!$B$2:$B$47,MATCH(A248,Crosswalk!$A$2:$A$47,0))</f>
        <v>natural gas peaker</v>
      </c>
      <c r="C248" s="26" t="str">
        <f>IF(AND(Crosswalk!$F$2=FALSE,H248="Industrial"),"FALSE",IF(AND(Crosswalk!$F$2=FALSE,H248="Commercial"),"FALSE","TRUE"))</f>
        <v>TRUE</v>
      </c>
      <c r="D248" s="28">
        <v>2025</v>
      </c>
      <c r="E248" s="28">
        <v>12</v>
      </c>
      <c r="F248" s="28">
        <v>13781</v>
      </c>
      <c r="G248" s="29" t="s">
        <v>425</v>
      </c>
      <c r="H248" s="29" t="s">
        <v>11</v>
      </c>
      <c r="I248" s="29" t="s">
        <v>725</v>
      </c>
      <c r="J248" s="29" t="s">
        <v>410</v>
      </c>
      <c r="K248" s="28">
        <v>7237</v>
      </c>
      <c r="L248" s="30" t="s">
        <v>24</v>
      </c>
      <c r="M248" s="31">
        <v>90</v>
      </c>
      <c r="N248" s="29" t="s">
        <v>60</v>
      </c>
      <c r="O248" s="29" t="s">
        <v>19</v>
      </c>
      <c r="P248" s="29" t="s">
        <v>61</v>
      </c>
    </row>
    <row r="249" spans="1:16" x14ac:dyDescent="0.25">
      <c r="A249" s="26" t="str">
        <f t="shared" si="4"/>
        <v>Natural Gas Fired Combustion Turbine.NG</v>
      </c>
      <c r="B249" s="26" t="str">
        <f>INDEX(Crosswalk!$B$2:$B$47,MATCH(A249,Crosswalk!$A$2:$A$47,0))</f>
        <v>natural gas peaker</v>
      </c>
      <c r="C249" s="26" t="str">
        <f>IF(AND(Crosswalk!$F$2=FALSE,H249="Industrial"),"FALSE",IF(AND(Crosswalk!$F$2=FALSE,H249="Commercial"),"FALSE","TRUE"))</f>
        <v>TRUE</v>
      </c>
      <c r="D249" s="28">
        <v>2025</v>
      </c>
      <c r="E249" s="28">
        <v>12</v>
      </c>
      <c r="F249" s="28">
        <v>13781</v>
      </c>
      <c r="G249" s="29" t="s">
        <v>425</v>
      </c>
      <c r="H249" s="29" t="s">
        <v>11</v>
      </c>
      <c r="I249" s="29" t="s">
        <v>725</v>
      </c>
      <c r="J249" s="29" t="s">
        <v>410</v>
      </c>
      <c r="K249" s="28">
        <v>7237</v>
      </c>
      <c r="L249" s="30" t="s">
        <v>25</v>
      </c>
      <c r="M249" s="31">
        <v>90</v>
      </c>
      <c r="N249" s="29" t="s">
        <v>60</v>
      </c>
      <c r="O249" s="29" t="s">
        <v>19</v>
      </c>
      <c r="P249" s="29" t="s">
        <v>61</v>
      </c>
    </row>
    <row r="250" spans="1:16" x14ac:dyDescent="0.25">
      <c r="A250" s="26" t="str">
        <f t="shared" si="4"/>
        <v>Petroleum Liquids.DFO</v>
      </c>
      <c r="B250" s="26" t="str">
        <f>INDEX(Crosswalk!$B$2:$B$47,MATCH(A250,Crosswalk!$A$2:$A$47,0))</f>
        <v>petroleum</v>
      </c>
      <c r="C250" s="26" t="str">
        <f>IF(AND(Crosswalk!$F$2=FALSE,H250="Industrial"),"FALSE",IF(AND(Crosswalk!$F$2=FALSE,H250="Commercial"),"FALSE","TRUE"))</f>
        <v>TRUE</v>
      </c>
      <c r="D250" s="28">
        <v>2025</v>
      </c>
      <c r="E250" s="28">
        <v>12</v>
      </c>
      <c r="F250" s="28">
        <v>13781</v>
      </c>
      <c r="G250" s="29" t="s">
        <v>425</v>
      </c>
      <c r="H250" s="29" t="s">
        <v>11</v>
      </c>
      <c r="I250" s="29" t="s">
        <v>715</v>
      </c>
      <c r="J250" s="29" t="s">
        <v>88</v>
      </c>
      <c r="K250" s="28">
        <v>8027</v>
      </c>
      <c r="L250" s="30" t="s">
        <v>24</v>
      </c>
      <c r="M250" s="31">
        <v>36</v>
      </c>
      <c r="N250" s="29" t="s">
        <v>13</v>
      </c>
      <c r="O250" s="29" t="s">
        <v>26</v>
      </c>
      <c r="P250" s="29" t="s">
        <v>61</v>
      </c>
    </row>
    <row r="251" spans="1:16" x14ac:dyDescent="0.25">
      <c r="A251" s="26" t="str">
        <f t="shared" si="4"/>
        <v>Petroleum Liquids.DFO</v>
      </c>
      <c r="B251" s="26" t="str">
        <f>INDEX(Crosswalk!$B$2:$B$47,MATCH(A251,Crosswalk!$A$2:$A$47,0))</f>
        <v>petroleum</v>
      </c>
      <c r="C251" s="26" t="str">
        <f>IF(AND(Crosswalk!$F$2=FALSE,H251="Industrial"),"FALSE",IF(AND(Crosswalk!$F$2=FALSE,H251="Commercial"),"FALSE","TRUE"))</f>
        <v>TRUE</v>
      </c>
      <c r="D251" s="28">
        <v>2025</v>
      </c>
      <c r="E251" s="28">
        <v>12</v>
      </c>
      <c r="F251" s="28">
        <v>13781</v>
      </c>
      <c r="G251" s="29" t="s">
        <v>425</v>
      </c>
      <c r="H251" s="29" t="s">
        <v>11</v>
      </c>
      <c r="I251" s="29" t="s">
        <v>715</v>
      </c>
      <c r="J251" s="29" t="s">
        <v>88</v>
      </c>
      <c r="K251" s="28">
        <v>8027</v>
      </c>
      <c r="L251" s="30" t="s">
        <v>25</v>
      </c>
      <c r="M251" s="31">
        <v>36</v>
      </c>
      <c r="N251" s="29" t="s">
        <v>13</v>
      </c>
      <c r="O251" s="29" t="s">
        <v>26</v>
      </c>
      <c r="P251" s="29" t="s">
        <v>61</v>
      </c>
    </row>
    <row r="252" spans="1:16" x14ac:dyDescent="0.25">
      <c r="A252" s="26" t="str">
        <f t="shared" si="4"/>
        <v>Petroleum Liquids.DFO</v>
      </c>
      <c r="B252" s="26" t="str">
        <f>INDEX(Crosswalk!$B$2:$B$47,MATCH(A252,Crosswalk!$A$2:$A$47,0))</f>
        <v>petroleum</v>
      </c>
      <c r="C252" s="26" t="str">
        <f>IF(AND(Crosswalk!$F$2=FALSE,H252="Industrial"),"FALSE",IF(AND(Crosswalk!$F$2=FALSE,H252="Commercial"),"FALSE","TRUE"))</f>
        <v>TRUE</v>
      </c>
      <c r="D252" s="28">
        <v>2025</v>
      </c>
      <c r="E252" s="28">
        <v>12</v>
      </c>
      <c r="F252" s="28">
        <v>13781</v>
      </c>
      <c r="G252" s="29" t="s">
        <v>425</v>
      </c>
      <c r="H252" s="29" t="s">
        <v>11</v>
      </c>
      <c r="I252" s="29" t="s">
        <v>715</v>
      </c>
      <c r="J252" s="29" t="s">
        <v>88</v>
      </c>
      <c r="K252" s="28">
        <v>8027</v>
      </c>
      <c r="L252" s="30" t="s">
        <v>21</v>
      </c>
      <c r="M252" s="31">
        <v>36</v>
      </c>
      <c r="N252" s="29" t="s">
        <v>13</v>
      </c>
      <c r="O252" s="29" t="s">
        <v>26</v>
      </c>
      <c r="P252" s="29" t="s">
        <v>61</v>
      </c>
    </row>
    <row r="253" spans="1:16" x14ac:dyDescent="0.25">
      <c r="A253" s="26" t="str">
        <f t="shared" si="4"/>
        <v>Petroleum Liquids.DFO</v>
      </c>
      <c r="B253" s="26" t="str">
        <f>INDEX(Crosswalk!$B$2:$B$47,MATCH(A253,Crosswalk!$A$2:$A$47,0))</f>
        <v>petroleum</v>
      </c>
      <c r="C253" s="26" t="str">
        <f>IF(AND(Crosswalk!$F$2=FALSE,H253="Industrial"),"FALSE",IF(AND(Crosswalk!$F$2=FALSE,H253="Commercial"),"FALSE","TRUE"))</f>
        <v>TRUE</v>
      </c>
      <c r="D253" s="28">
        <v>2025</v>
      </c>
      <c r="E253" s="28">
        <v>12</v>
      </c>
      <c r="F253" s="28">
        <v>13781</v>
      </c>
      <c r="G253" s="29" t="s">
        <v>425</v>
      </c>
      <c r="H253" s="29" t="s">
        <v>11</v>
      </c>
      <c r="I253" s="29" t="s">
        <v>715</v>
      </c>
      <c r="J253" s="29" t="s">
        <v>88</v>
      </c>
      <c r="K253" s="28">
        <v>8027</v>
      </c>
      <c r="L253" s="30" t="s">
        <v>46</v>
      </c>
      <c r="M253" s="31">
        <v>39</v>
      </c>
      <c r="N253" s="29" t="s">
        <v>13</v>
      </c>
      <c r="O253" s="29" t="s">
        <v>26</v>
      </c>
      <c r="P253" s="29" t="s">
        <v>61</v>
      </c>
    </row>
    <row r="254" spans="1:16" x14ac:dyDescent="0.25">
      <c r="A254" s="26" t="str">
        <f t="shared" si="4"/>
        <v>Conventional Steam Coal.SUB</v>
      </c>
      <c r="B254" s="26" t="str">
        <f>INDEX(Crosswalk!$B$2:$B$47,MATCH(A254,Crosswalk!$A$2:$A$47,0))</f>
        <v>hard coal</v>
      </c>
      <c r="C254" s="26" t="str">
        <f>IF(AND(Crosswalk!$F$2=FALSE,H254="Industrial"),"FALSE",IF(AND(Crosswalk!$F$2=FALSE,H254="Commercial"),"FALSE","TRUE"))</f>
        <v>TRUE</v>
      </c>
      <c r="D254" s="28">
        <v>2025</v>
      </c>
      <c r="E254" s="28">
        <v>12</v>
      </c>
      <c r="F254" s="28">
        <v>13781</v>
      </c>
      <c r="G254" s="29" t="s">
        <v>425</v>
      </c>
      <c r="H254" s="29" t="s">
        <v>11</v>
      </c>
      <c r="I254" s="29" t="s">
        <v>761</v>
      </c>
      <c r="J254" s="29" t="s">
        <v>88</v>
      </c>
      <c r="K254" s="28">
        <v>6090</v>
      </c>
      <c r="L254" s="30" t="s">
        <v>24</v>
      </c>
      <c r="M254" s="31">
        <v>680</v>
      </c>
      <c r="N254" s="29" t="s">
        <v>28</v>
      </c>
      <c r="O254" s="29" t="s">
        <v>76</v>
      </c>
      <c r="P254" s="29" t="s">
        <v>15</v>
      </c>
    </row>
    <row r="255" spans="1:16" x14ac:dyDescent="0.25">
      <c r="A255" s="26" t="str">
        <f t="shared" si="4"/>
        <v>Natural Gas Fired Combustion Turbine.NG</v>
      </c>
      <c r="B255" s="26" t="str">
        <f>INDEX(Crosswalk!$B$2:$B$47,MATCH(A255,Crosswalk!$A$2:$A$47,0))</f>
        <v>natural gas peaker</v>
      </c>
      <c r="C255" s="26" t="str">
        <f>IF(AND(Crosswalk!$F$2=FALSE,H255="Industrial"),"FALSE",IF(AND(Crosswalk!$F$2=FALSE,H255="Commercial"),"FALSE","TRUE"))</f>
        <v>TRUE</v>
      </c>
      <c r="D255" s="28">
        <v>2025</v>
      </c>
      <c r="E255" s="28">
        <v>12</v>
      </c>
      <c r="F255" s="28">
        <v>13781</v>
      </c>
      <c r="G255" s="29" t="s">
        <v>425</v>
      </c>
      <c r="H255" s="29" t="s">
        <v>11</v>
      </c>
      <c r="I255" s="29" t="s">
        <v>777</v>
      </c>
      <c r="J255" s="29" t="s">
        <v>53</v>
      </c>
      <c r="K255" s="28">
        <v>4014</v>
      </c>
      <c r="L255" s="30" t="s">
        <v>24</v>
      </c>
      <c r="M255" s="31">
        <v>44</v>
      </c>
      <c r="N255" s="29" t="s">
        <v>60</v>
      </c>
      <c r="O255" s="29" t="s">
        <v>19</v>
      </c>
      <c r="P255" s="29" t="s">
        <v>61</v>
      </c>
    </row>
    <row r="256" spans="1:16" x14ac:dyDescent="0.25">
      <c r="A256" s="26" t="str">
        <f t="shared" si="4"/>
        <v>Natural Gas Fired Combustion Turbine.NG</v>
      </c>
      <c r="B256" s="26" t="str">
        <f>INDEX(Crosswalk!$B$2:$B$47,MATCH(A256,Crosswalk!$A$2:$A$47,0))</f>
        <v>natural gas peaker</v>
      </c>
      <c r="C256" s="26" t="str">
        <f>IF(AND(Crosswalk!$F$2=FALSE,H256="Industrial"),"FALSE",IF(AND(Crosswalk!$F$2=FALSE,H256="Commercial"),"FALSE","TRUE"))</f>
        <v>TRUE</v>
      </c>
      <c r="D256" s="28">
        <v>2025</v>
      </c>
      <c r="E256" s="28">
        <v>12</v>
      </c>
      <c r="F256" s="28">
        <v>13781</v>
      </c>
      <c r="G256" s="29" t="s">
        <v>425</v>
      </c>
      <c r="H256" s="29" t="s">
        <v>11</v>
      </c>
      <c r="I256" s="29" t="s">
        <v>777</v>
      </c>
      <c r="J256" s="29" t="s">
        <v>53</v>
      </c>
      <c r="K256" s="28">
        <v>4014</v>
      </c>
      <c r="L256" s="30" t="s">
        <v>25</v>
      </c>
      <c r="M256" s="31">
        <v>51</v>
      </c>
      <c r="N256" s="29" t="s">
        <v>60</v>
      </c>
      <c r="O256" s="29" t="s">
        <v>19</v>
      </c>
      <c r="P256" s="29" t="s">
        <v>61</v>
      </c>
    </row>
    <row r="257" spans="1:16" x14ac:dyDescent="0.25">
      <c r="A257" s="26" t="str">
        <f t="shared" si="4"/>
        <v>Natural Gas Fired Combustion Turbine.NG</v>
      </c>
      <c r="B257" s="26" t="str">
        <f>INDEX(Crosswalk!$B$2:$B$47,MATCH(A257,Crosswalk!$A$2:$A$47,0))</f>
        <v>natural gas peaker</v>
      </c>
      <c r="C257" s="26" t="str">
        <f>IF(AND(Crosswalk!$F$2=FALSE,H257="Industrial"),"FALSE",IF(AND(Crosswalk!$F$2=FALSE,H257="Commercial"),"FALSE","TRUE"))</f>
        <v>TRUE</v>
      </c>
      <c r="D257" s="28">
        <v>2025</v>
      </c>
      <c r="E257" s="28">
        <v>12</v>
      </c>
      <c r="F257" s="28">
        <v>13781</v>
      </c>
      <c r="G257" s="29" t="s">
        <v>425</v>
      </c>
      <c r="H257" s="29" t="s">
        <v>11</v>
      </c>
      <c r="I257" s="29" t="s">
        <v>777</v>
      </c>
      <c r="J257" s="29" t="s">
        <v>53</v>
      </c>
      <c r="K257" s="28">
        <v>4014</v>
      </c>
      <c r="L257" s="30" t="s">
        <v>21</v>
      </c>
      <c r="M257" s="31">
        <v>44</v>
      </c>
      <c r="N257" s="29" t="s">
        <v>60</v>
      </c>
      <c r="O257" s="29" t="s">
        <v>19</v>
      </c>
      <c r="P257" s="29" t="s">
        <v>61</v>
      </c>
    </row>
    <row r="258" spans="1:16" x14ac:dyDescent="0.25">
      <c r="A258" s="26" t="str">
        <f t="shared" si="4"/>
        <v>Natural Gas Fired Combustion Turbine.NG</v>
      </c>
      <c r="B258" s="26" t="str">
        <f>INDEX(Crosswalk!$B$2:$B$47,MATCH(A258,Crosswalk!$A$2:$A$47,0))</f>
        <v>natural gas peaker</v>
      </c>
      <c r="C258" s="26" t="str">
        <f>IF(AND(Crosswalk!$F$2=FALSE,H258="Industrial"),"FALSE",IF(AND(Crosswalk!$F$2=FALSE,H258="Commercial"),"FALSE","TRUE"))</f>
        <v>TRUE</v>
      </c>
      <c r="D258" s="28">
        <v>2025</v>
      </c>
      <c r="E258" s="28">
        <v>12</v>
      </c>
      <c r="F258" s="28">
        <v>13781</v>
      </c>
      <c r="G258" s="29" t="s">
        <v>425</v>
      </c>
      <c r="H258" s="29" t="s">
        <v>11</v>
      </c>
      <c r="I258" s="29" t="s">
        <v>777</v>
      </c>
      <c r="J258" s="29" t="s">
        <v>53</v>
      </c>
      <c r="K258" s="28">
        <v>4014</v>
      </c>
      <c r="L258" s="30" t="s">
        <v>46</v>
      </c>
      <c r="M258" s="31">
        <v>47</v>
      </c>
      <c r="N258" s="29" t="s">
        <v>60</v>
      </c>
      <c r="O258" s="29" t="s">
        <v>19</v>
      </c>
      <c r="P258" s="29" t="s">
        <v>61</v>
      </c>
    </row>
    <row r="259" spans="1:16" x14ac:dyDescent="0.25">
      <c r="A259" s="26" t="str">
        <f t="shared" si="4"/>
        <v>Petroleum Liquids.DFO</v>
      </c>
      <c r="B259" s="26" t="str">
        <f>INDEX(Crosswalk!$B$2:$B$47,MATCH(A259,Crosswalk!$A$2:$A$47,0))</f>
        <v>petroleum</v>
      </c>
      <c r="C259" s="26" t="str">
        <f>IF(AND(Crosswalk!$F$2=FALSE,H259="Industrial"),"FALSE",IF(AND(Crosswalk!$F$2=FALSE,H259="Commercial"),"FALSE","TRUE"))</f>
        <v>TRUE</v>
      </c>
      <c r="D259" s="28">
        <v>2025</v>
      </c>
      <c r="E259" s="28">
        <v>12</v>
      </c>
      <c r="F259" s="28">
        <v>13781</v>
      </c>
      <c r="G259" s="29" t="s">
        <v>425</v>
      </c>
      <c r="H259" s="29" t="s">
        <v>11</v>
      </c>
      <c r="I259" s="29" t="s">
        <v>777</v>
      </c>
      <c r="J259" s="29" t="s">
        <v>53</v>
      </c>
      <c r="K259" s="28">
        <v>4014</v>
      </c>
      <c r="L259" s="30" t="s">
        <v>31</v>
      </c>
      <c r="M259" s="31">
        <v>48</v>
      </c>
      <c r="N259" s="29" t="s">
        <v>13</v>
      </c>
      <c r="O259" s="29" t="s">
        <v>26</v>
      </c>
      <c r="P259" s="29" t="s">
        <v>61</v>
      </c>
    </row>
    <row r="260" spans="1:16" x14ac:dyDescent="0.25">
      <c r="A260" s="26" t="str">
        <f t="shared" ref="A260:A323" si="5">CONCATENATE(N260,".",O260)</f>
        <v>Conventional Steam Coal.BIT</v>
      </c>
      <c r="B260" s="26" t="str">
        <f>INDEX(Crosswalk!$B$2:$B$47,MATCH(A260,Crosswalk!$A$2:$A$47,0))</f>
        <v>hard coal</v>
      </c>
      <c r="C260" s="26" t="str">
        <f>IF(AND(Crosswalk!$F$2=FALSE,H260="Industrial"),"FALSE",IF(AND(Crosswalk!$F$2=FALSE,H260="Commercial"),"FALSE","TRUE"))</f>
        <v>TRUE</v>
      </c>
      <c r="D260" s="28">
        <v>2025</v>
      </c>
      <c r="E260" s="28">
        <v>12</v>
      </c>
      <c r="F260" s="28">
        <v>14610</v>
      </c>
      <c r="G260" s="29" t="s">
        <v>609</v>
      </c>
      <c r="H260" s="29" t="s">
        <v>11</v>
      </c>
      <c r="I260" s="29" t="s">
        <v>894</v>
      </c>
      <c r="J260" s="29" t="s">
        <v>12</v>
      </c>
      <c r="K260" s="28">
        <v>564</v>
      </c>
      <c r="L260" s="30" t="s">
        <v>24</v>
      </c>
      <c r="M260" s="31">
        <v>453</v>
      </c>
      <c r="N260" s="29" t="s">
        <v>28</v>
      </c>
      <c r="O260" s="29" t="s">
        <v>29</v>
      </c>
      <c r="P260" s="29" t="s">
        <v>15</v>
      </c>
    </row>
    <row r="261" spans="1:16" x14ac:dyDescent="0.25">
      <c r="A261" s="26" t="str">
        <f t="shared" si="5"/>
        <v>Conventional Steam Coal.SUB</v>
      </c>
      <c r="B261" s="26" t="str">
        <f>INDEX(Crosswalk!$B$2:$B$47,MATCH(A261,Crosswalk!$A$2:$A$47,0))</f>
        <v>hard coal</v>
      </c>
      <c r="C261" s="26" t="str">
        <f>IF(AND(Crosswalk!$F$2=FALSE,H261="Industrial"),"FALSE",IF(AND(Crosswalk!$F$2=FALSE,H261="Commercial"),"FALSE","TRUE"))</f>
        <v>TRUE</v>
      </c>
      <c r="D261" s="28">
        <v>2025</v>
      </c>
      <c r="E261" s="28">
        <v>12</v>
      </c>
      <c r="F261" s="28">
        <v>14354</v>
      </c>
      <c r="G261" s="29" t="s">
        <v>444</v>
      </c>
      <c r="H261" s="29" t="s">
        <v>11</v>
      </c>
      <c r="I261" s="29" t="s">
        <v>771</v>
      </c>
      <c r="J261" s="29" t="s">
        <v>443</v>
      </c>
      <c r="K261" s="28">
        <v>4162</v>
      </c>
      <c r="L261" s="30" t="s">
        <v>24</v>
      </c>
      <c r="M261" s="31">
        <v>156</v>
      </c>
      <c r="N261" s="29" t="s">
        <v>28</v>
      </c>
      <c r="O261" s="29" t="s">
        <v>76</v>
      </c>
      <c r="P261" s="29" t="s">
        <v>15</v>
      </c>
    </row>
    <row r="262" spans="1:16" x14ac:dyDescent="0.25">
      <c r="A262" s="26" t="str">
        <f t="shared" si="5"/>
        <v>Conventional Steam Coal.SUB</v>
      </c>
      <c r="B262" s="26" t="str">
        <f>INDEX(Crosswalk!$B$2:$B$47,MATCH(A262,Crosswalk!$A$2:$A$47,0))</f>
        <v>hard coal</v>
      </c>
      <c r="C262" s="26" t="str">
        <f>IF(AND(Crosswalk!$F$2=FALSE,H262="Industrial"),"FALSE",IF(AND(Crosswalk!$F$2=FALSE,H262="Commercial"),"FALSE","TRUE"))</f>
        <v>TRUE</v>
      </c>
      <c r="D262" s="28">
        <v>2025</v>
      </c>
      <c r="E262" s="28">
        <v>12</v>
      </c>
      <c r="F262" s="28">
        <v>14354</v>
      </c>
      <c r="G262" s="29" t="s">
        <v>444</v>
      </c>
      <c r="H262" s="29" t="s">
        <v>11</v>
      </c>
      <c r="I262" s="29" t="s">
        <v>771</v>
      </c>
      <c r="J262" s="29" t="s">
        <v>443</v>
      </c>
      <c r="K262" s="28">
        <v>4162</v>
      </c>
      <c r="L262" s="30" t="s">
        <v>25</v>
      </c>
      <c r="M262" s="31">
        <v>201</v>
      </c>
      <c r="N262" s="29" t="s">
        <v>28</v>
      </c>
      <c r="O262" s="29" t="s">
        <v>76</v>
      </c>
      <c r="P262" s="29" t="s">
        <v>15</v>
      </c>
    </row>
    <row r="263" spans="1:16" x14ac:dyDescent="0.25">
      <c r="A263" s="26" t="str">
        <f t="shared" si="5"/>
        <v>Conventional Steam Coal.SUB</v>
      </c>
      <c r="B263" s="26" t="str">
        <f>INDEX(Crosswalk!$B$2:$B$47,MATCH(A263,Crosswalk!$A$2:$A$47,0))</f>
        <v>hard coal</v>
      </c>
      <c r="C263" s="26" t="str">
        <f>IF(AND(Crosswalk!$F$2=FALSE,H263="Industrial"),"FALSE",IF(AND(Crosswalk!$F$2=FALSE,H263="Commercial"),"FALSE","TRUE"))</f>
        <v>TRUE</v>
      </c>
      <c r="D263" s="28">
        <v>2025</v>
      </c>
      <c r="E263" s="28">
        <v>12</v>
      </c>
      <c r="F263" s="28">
        <v>15466</v>
      </c>
      <c r="G263" s="29" t="s">
        <v>465</v>
      </c>
      <c r="H263" s="29" t="s">
        <v>11</v>
      </c>
      <c r="I263" s="29" t="s">
        <v>903</v>
      </c>
      <c r="J263" s="29" t="s">
        <v>72</v>
      </c>
      <c r="K263" s="28">
        <v>470</v>
      </c>
      <c r="L263" s="30" t="s">
        <v>25</v>
      </c>
      <c r="M263" s="31">
        <v>335</v>
      </c>
      <c r="N263" s="29" t="s">
        <v>28</v>
      </c>
      <c r="O263" s="29" t="s">
        <v>76</v>
      </c>
      <c r="P263" s="29" t="s">
        <v>15</v>
      </c>
    </row>
    <row r="264" spans="1:16" x14ac:dyDescent="0.25">
      <c r="A264" s="26" t="str">
        <f t="shared" si="5"/>
        <v>Conventional Steam Coal.BIT</v>
      </c>
      <c r="B264" s="26" t="str">
        <f>INDEX(Crosswalk!$B$2:$B$47,MATCH(A264,Crosswalk!$A$2:$A$47,0))</f>
        <v>hard coal</v>
      </c>
      <c r="C264" s="26" t="str">
        <f>IF(AND(Crosswalk!$F$2=FALSE,H264="Industrial"),"FALSE",IF(AND(Crosswalk!$F$2=FALSE,H264="Commercial"),"FALSE","TRUE"))</f>
        <v>TRUE</v>
      </c>
      <c r="D264" s="28">
        <v>2025</v>
      </c>
      <c r="E264" s="28">
        <v>12</v>
      </c>
      <c r="F264" s="28">
        <v>17166</v>
      </c>
      <c r="G264" s="29" t="s">
        <v>530</v>
      </c>
      <c r="H264" s="29" t="s">
        <v>11</v>
      </c>
      <c r="I264" s="29" t="s">
        <v>705</v>
      </c>
      <c r="J264" s="29" t="s">
        <v>403</v>
      </c>
      <c r="K264" s="28">
        <v>8224</v>
      </c>
      <c r="L264" s="30" t="s">
        <v>24</v>
      </c>
      <c r="M264" s="31">
        <v>254</v>
      </c>
      <c r="N264" s="29" t="s">
        <v>28</v>
      </c>
      <c r="O264" s="29" t="s">
        <v>29</v>
      </c>
      <c r="P264" s="29" t="s">
        <v>15</v>
      </c>
    </row>
    <row r="265" spans="1:16" x14ac:dyDescent="0.25">
      <c r="A265" s="26" t="str">
        <f t="shared" si="5"/>
        <v>Conventional Steam Coal.BIT</v>
      </c>
      <c r="B265" s="26" t="str">
        <f>INDEX(Crosswalk!$B$2:$B$47,MATCH(A265,Crosswalk!$A$2:$A$47,0))</f>
        <v>hard coal</v>
      </c>
      <c r="C265" s="26" t="str">
        <f>IF(AND(Crosswalk!$F$2=FALSE,H265="Industrial"),"FALSE",IF(AND(Crosswalk!$F$2=FALSE,H265="Commercial"),"FALSE","TRUE"))</f>
        <v>TRUE</v>
      </c>
      <c r="D265" s="28">
        <v>2025</v>
      </c>
      <c r="E265" s="28">
        <v>12</v>
      </c>
      <c r="F265" s="28">
        <v>17166</v>
      </c>
      <c r="G265" s="29" t="s">
        <v>530</v>
      </c>
      <c r="H265" s="29" t="s">
        <v>11</v>
      </c>
      <c r="I265" s="29" t="s">
        <v>705</v>
      </c>
      <c r="J265" s="29" t="s">
        <v>403</v>
      </c>
      <c r="K265" s="28">
        <v>8224</v>
      </c>
      <c r="L265" s="30" t="s">
        <v>25</v>
      </c>
      <c r="M265" s="31">
        <v>268</v>
      </c>
      <c r="N265" s="29" t="s">
        <v>28</v>
      </c>
      <c r="O265" s="29" t="s">
        <v>29</v>
      </c>
      <c r="P265" s="29" t="s">
        <v>15</v>
      </c>
    </row>
    <row r="266" spans="1:16" x14ac:dyDescent="0.25">
      <c r="A266" s="26" t="str">
        <f t="shared" si="5"/>
        <v>Conventional Steam Coal.BIT</v>
      </c>
      <c r="B266" s="26" t="str">
        <f>INDEX(Crosswalk!$B$2:$B$47,MATCH(A266,Crosswalk!$A$2:$A$47,0))</f>
        <v>hard coal</v>
      </c>
      <c r="C266" s="26" t="str">
        <f>IF(AND(Crosswalk!$F$2=FALSE,H266="Industrial"),"FALSE",IF(AND(Crosswalk!$F$2=FALSE,H266="Commercial"),"FALSE","TRUE"))</f>
        <v>TRUE</v>
      </c>
      <c r="D266" s="28">
        <v>2025</v>
      </c>
      <c r="E266" s="28">
        <v>12</v>
      </c>
      <c r="F266" s="28">
        <v>17633</v>
      </c>
      <c r="G266" s="29" t="s">
        <v>442</v>
      </c>
      <c r="H266" s="29" t="s">
        <v>11</v>
      </c>
      <c r="I266" s="29" t="s">
        <v>879</v>
      </c>
      <c r="J266" s="29" t="s">
        <v>70</v>
      </c>
      <c r="K266" s="28">
        <v>1012</v>
      </c>
      <c r="L266" s="30" t="s">
        <v>25</v>
      </c>
      <c r="M266" s="31">
        <v>90</v>
      </c>
      <c r="N266" s="29" t="s">
        <v>28</v>
      </c>
      <c r="O266" s="29" t="s">
        <v>29</v>
      </c>
      <c r="P266" s="29" t="s">
        <v>15</v>
      </c>
    </row>
    <row r="267" spans="1:16" x14ac:dyDescent="0.25">
      <c r="A267" s="26" t="str">
        <f t="shared" si="5"/>
        <v>Natural Gas Steam Turbine.NG</v>
      </c>
      <c r="B267" s="26" t="str">
        <f>INDEX(Crosswalk!$B$2:$B$47,MATCH(A267,Crosswalk!$A$2:$A$47,0))</f>
        <v>natural gas steam turbine</v>
      </c>
      <c r="C267" s="26" t="str">
        <f>IF(AND(Crosswalk!$F$2=FALSE,H267="Industrial"),"FALSE",IF(AND(Crosswalk!$F$2=FALSE,H267="Commercial"),"FALSE","TRUE"))</f>
        <v>TRUE</v>
      </c>
      <c r="D267" s="28">
        <v>2025</v>
      </c>
      <c r="E267" s="28">
        <v>12</v>
      </c>
      <c r="F267" s="28">
        <v>17698</v>
      </c>
      <c r="G267" s="29" t="s">
        <v>206</v>
      </c>
      <c r="H267" s="29" t="s">
        <v>11</v>
      </c>
      <c r="I267" s="29" t="s">
        <v>871</v>
      </c>
      <c r="J267" s="29" t="s">
        <v>87</v>
      </c>
      <c r="K267" s="28">
        <v>1416</v>
      </c>
      <c r="L267" s="30" t="s">
        <v>47</v>
      </c>
      <c r="M267" s="31">
        <v>110</v>
      </c>
      <c r="N267" s="29" t="s">
        <v>263</v>
      </c>
      <c r="O267" s="29" t="s">
        <v>19</v>
      </c>
      <c r="P267" s="29" t="s">
        <v>15</v>
      </c>
    </row>
    <row r="268" spans="1:16" x14ac:dyDescent="0.25">
      <c r="A268" s="26" t="str">
        <f t="shared" si="5"/>
        <v>Natural Gas Steam Turbine.NG</v>
      </c>
      <c r="B268" s="26" t="str">
        <f>INDEX(Crosswalk!$B$2:$B$47,MATCH(A268,Crosswalk!$A$2:$A$47,0))</f>
        <v>natural gas steam turbine</v>
      </c>
      <c r="C268" s="26" t="str">
        <f>IF(AND(Crosswalk!$F$2=FALSE,H268="Industrial"),"FALSE",IF(AND(Crosswalk!$F$2=FALSE,H268="Commercial"),"FALSE","TRUE"))</f>
        <v>TRUE</v>
      </c>
      <c r="D268" s="28">
        <v>2025</v>
      </c>
      <c r="E268" s="28">
        <v>12</v>
      </c>
      <c r="F268" s="28">
        <v>17718</v>
      </c>
      <c r="G268" s="29" t="s">
        <v>455</v>
      </c>
      <c r="H268" s="29" t="s">
        <v>11</v>
      </c>
      <c r="I268" s="29" t="s">
        <v>838</v>
      </c>
      <c r="J268" s="29" t="s">
        <v>94</v>
      </c>
      <c r="K268" s="28">
        <v>2454</v>
      </c>
      <c r="L268" s="30" t="s">
        <v>25</v>
      </c>
      <c r="M268" s="31">
        <v>183</v>
      </c>
      <c r="N268" s="29" t="s">
        <v>263</v>
      </c>
      <c r="O268" s="29" t="s">
        <v>19</v>
      </c>
      <c r="P268" s="29" t="s">
        <v>15</v>
      </c>
    </row>
    <row r="269" spans="1:16" x14ac:dyDescent="0.25">
      <c r="A269" s="26" t="str">
        <f t="shared" si="5"/>
        <v>Natural Gas Fired Combustion Turbine.NG</v>
      </c>
      <c r="B269" s="26" t="str">
        <f>INDEX(Crosswalk!$B$2:$B$47,MATCH(A269,Crosswalk!$A$2:$A$47,0))</f>
        <v>natural gas peaker</v>
      </c>
      <c r="C269" s="26" t="str">
        <f>IF(AND(Crosswalk!$F$2=FALSE,H269="Industrial"),"FALSE",IF(AND(Crosswalk!$F$2=FALSE,H269="Commercial"),"FALSE","TRUE"))</f>
        <v>TRUE</v>
      </c>
      <c r="D269" s="28">
        <v>2025</v>
      </c>
      <c r="E269" s="28">
        <v>12</v>
      </c>
      <c r="F269" s="28">
        <v>17718</v>
      </c>
      <c r="G269" s="29" t="s">
        <v>455</v>
      </c>
      <c r="H269" s="29" t="s">
        <v>11</v>
      </c>
      <c r="I269" s="29" t="s">
        <v>839</v>
      </c>
      <c r="J269" s="29" t="s">
        <v>94</v>
      </c>
      <c r="K269" s="28">
        <v>2446</v>
      </c>
      <c r="L269" s="30" t="s">
        <v>25</v>
      </c>
      <c r="M269" s="31">
        <v>61</v>
      </c>
      <c r="N269" s="29" t="s">
        <v>60</v>
      </c>
      <c r="O269" s="29" t="s">
        <v>19</v>
      </c>
      <c r="P269" s="29" t="s">
        <v>61</v>
      </c>
    </row>
    <row r="270" spans="1:16" x14ac:dyDescent="0.25">
      <c r="A270" s="26" t="str">
        <f t="shared" si="5"/>
        <v>Natural Gas Fired Combustion Turbine.NG</v>
      </c>
      <c r="B270" s="26" t="str">
        <f>INDEX(Crosswalk!$B$2:$B$47,MATCH(A270,Crosswalk!$A$2:$A$47,0))</f>
        <v>natural gas peaker</v>
      </c>
      <c r="C270" s="26" t="str">
        <f>IF(AND(Crosswalk!$F$2=FALSE,H270="Industrial"),"FALSE",IF(AND(Crosswalk!$F$2=FALSE,H270="Commercial"),"FALSE","TRUE"))</f>
        <v>TRUE</v>
      </c>
      <c r="D270" s="28">
        <v>2025</v>
      </c>
      <c r="E270" s="28">
        <v>12</v>
      </c>
      <c r="F270" s="28">
        <v>17718</v>
      </c>
      <c r="G270" s="29" t="s">
        <v>455</v>
      </c>
      <c r="H270" s="29" t="s">
        <v>11</v>
      </c>
      <c r="I270" s="29" t="s">
        <v>839</v>
      </c>
      <c r="J270" s="29" t="s">
        <v>94</v>
      </c>
      <c r="K270" s="28">
        <v>2446</v>
      </c>
      <c r="L270" s="30" t="s">
        <v>21</v>
      </c>
      <c r="M270" s="31">
        <v>10</v>
      </c>
      <c r="N270" s="29" t="s">
        <v>60</v>
      </c>
      <c r="O270" s="29" t="s">
        <v>19</v>
      </c>
      <c r="P270" s="29" t="s">
        <v>61</v>
      </c>
    </row>
    <row r="271" spans="1:16" x14ac:dyDescent="0.25">
      <c r="A271" s="26" t="str">
        <f t="shared" si="5"/>
        <v>Conventional Steam Coal.RC</v>
      </c>
      <c r="B271" s="26" t="str">
        <f>INDEX(Crosswalk!$B$2:$B$47,MATCH(A271,Crosswalk!$A$2:$A$47,0))</f>
        <v>hard coal</v>
      </c>
      <c r="C271" s="26" t="str">
        <f>IF(AND(Crosswalk!$F$2=FALSE,H271="Industrial"),"FALSE",IF(AND(Crosswalk!$F$2=FALSE,H271="Commercial"),"FALSE","TRUE"))</f>
        <v>TRUE</v>
      </c>
      <c r="D271" s="28">
        <v>2025</v>
      </c>
      <c r="E271" s="28">
        <v>12</v>
      </c>
      <c r="F271" s="28">
        <v>19099</v>
      </c>
      <c r="G271" s="29" t="s">
        <v>215</v>
      </c>
      <c r="H271" s="29" t="s">
        <v>974</v>
      </c>
      <c r="I271" s="29" t="s">
        <v>216</v>
      </c>
      <c r="J271" s="29" t="s">
        <v>71</v>
      </c>
      <c r="K271" s="28">
        <v>3845</v>
      </c>
      <c r="L271" s="30" t="s">
        <v>25</v>
      </c>
      <c r="M271" s="31">
        <v>670</v>
      </c>
      <c r="N271" s="29" t="s">
        <v>28</v>
      </c>
      <c r="O271" s="29" t="s">
        <v>277</v>
      </c>
      <c r="P271" s="29" t="s">
        <v>15</v>
      </c>
    </row>
    <row r="272" spans="1:16" x14ac:dyDescent="0.25">
      <c r="A272" s="26" t="str">
        <f t="shared" si="5"/>
        <v>Conventional Steam Coal.SUB</v>
      </c>
      <c r="B272" s="26" t="str">
        <f>INDEX(Crosswalk!$B$2:$B$47,MATCH(A272,Crosswalk!$A$2:$A$47,0))</f>
        <v>hard coal</v>
      </c>
      <c r="C272" s="26" t="str">
        <f>IF(AND(Crosswalk!$F$2=FALSE,H272="Industrial"),"FALSE",IF(AND(Crosswalk!$F$2=FALSE,H272="Commercial"),"FALSE","TRUE"))</f>
        <v>TRUE</v>
      </c>
      <c r="D272" s="28">
        <v>2025</v>
      </c>
      <c r="E272" s="28">
        <v>12</v>
      </c>
      <c r="F272" s="28">
        <v>30151</v>
      </c>
      <c r="G272" s="29" t="s">
        <v>230</v>
      </c>
      <c r="H272" s="29" t="s">
        <v>11</v>
      </c>
      <c r="I272" s="29" t="s">
        <v>765</v>
      </c>
      <c r="J272" s="29" t="s">
        <v>72</v>
      </c>
      <c r="K272" s="28">
        <v>6021</v>
      </c>
      <c r="L272" s="30" t="s">
        <v>24</v>
      </c>
      <c r="M272" s="31">
        <v>427</v>
      </c>
      <c r="N272" s="29" t="s">
        <v>28</v>
      </c>
      <c r="O272" s="29" t="s">
        <v>76</v>
      </c>
      <c r="P272" s="29" t="s">
        <v>15</v>
      </c>
    </row>
    <row r="273" spans="1:16" x14ac:dyDescent="0.25">
      <c r="A273" s="26" t="str">
        <f t="shared" si="5"/>
        <v>Natural Gas Steam Turbine.NG</v>
      </c>
      <c r="B273" s="26" t="str">
        <f>INDEX(Crosswalk!$B$2:$B$47,MATCH(A273,Crosswalk!$A$2:$A$47,0))</f>
        <v>natural gas steam turbine</v>
      </c>
      <c r="C273" s="26" t="str">
        <f>IF(AND(Crosswalk!$F$2=FALSE,H273="Industrial"),"FALSE",IF(AND(Crosswalk!$F$2=FALSE,H273="Commercial"),"FALSE","TRUE"))</f>
        <v>TRUE</v>
      </c>
      <c r="D273" s="28">
        <v>2026</v>
      </c>
      <c r="E273" s="28">
        <v>6</v>
      </c>
      <c r="F273" s="28">
        <v>11241</v>
      </c>
      <c r="G273" s="29" t="s">
        <v>505</v>
      </c>
      <c r="H273" s="29" t="s">
        <v>11</v>
      </c>
      <c r="I273" s="29" t="s">
        <v>874</v>
      </c>
      <c r="J273" s="29" t="s">
        <v>87</v>
      </c>
      <c r="K273" s="28">
        <v>1402</v>
      </c>
      <c r="L273" s="30" t="s">
        <v>25</v>
      </c>
      <c r="M273" s="31">
        <v>412.5</v>
      </c>
      <c r="N273" s="29" t="s">
        <v>263</v>
      </c>
      <c r="O273" s="29" t="s">
        <v>19</v>
      </c>
      <c r="P273" s="29" t="s">
        <v>15</v>
      </c>
    </row>
    <row r="274" spans="1:16" x14ac:dyDescent="0.25">
      <c r="A274" s="26" t="str">
        <f t="shared" si="5"/>
        <v>Natural Gas Steam Turbine.NG</v>
      </c>
      <c r="B274" s="26" t="str">
        <f>INDEX(Crosswalk!$B$2:$B$47,MATCH(A274,Crosswalk!$A$2:$A$47,0))</f>
        <v>natural gas steam turbine</v>
      </c>
      <c r="C274" s="26" t="str">
        <f>IF(AND(Crosswalk!$F$2=FALSE,H274="Industrial"),"FALSE",IF(AND(Crosswalk!$F$2=FALSE,H274="Commercial"),"FALSE","TRUE"))</f>
        <v>TRUE</v>
      </c>
      <c r="D274" s="28">
        <v>2026</v>
      </c>
      <c r="E274" s="28">
        <v>6</v>
      </c>
      <c r="F274" s="28">
        <v>55937</v>
      </c>
      <c r="G274" s="29" t="s">
        <v>506</v>
      </c>
      <c r="H274" s="29" t="s">
        <v>11</v>
      </c>
      <c r="I274" s="29" t="s">
        <v>791</v>
      </c>
      <c r="J274" s="29" t="s">
        <v>16</v>
      </c>
      <c r="K274" s="28">
        <v>3459</v>
      </c>
      <c r="L274" s="30" t="s">
        <v>21</v>
      </c>
      <c r="M274" s="31">
        <v>367.9</v>
      </c>
      <c r="N274" s="29" t="s">
        <v>263</v>
      </c>
      <c r="O274" s="29" t="s">
        <v>19</v>
      </c>
      <c r="P274" s="29" t="s">
        <v>15</v>
      </c>
    </row>
    <row r="275" spans="1:16" x14ac:dyDescent="0.25">
      <c r="A275" s="26" t="str">
        <f t="shared" si="5"/>
        <v>Natural Gas Steam Turbine.NG</v>
      </c>
      <c r="B275" s="26" t="str">
        <f>INDEX(Crosswalk!$B$2:$B$47,MATCH(A275,Crosswalk!$A$2:$A$47,0))</f>
        <v>natural gas steam turbine</v>
      </c>
      <c r="C275" s="26" t="str">
        <f>IF(AND(Crosswalk!$F$2=FALSE,H275="Industrial"),"FALSE",IF(AND(Crosswalk!$F$2=FALSE,H275="Commercial"),"FALSE","TRUE"))</f>
        <v>TRUE</v>
      </c>
      <c r="D275" s="28">
        <v>2026</v>
      </c>
      <c r="E275" s="28">
        <v>6</v>
      </c>
      <c r="F275" s="28">
        <v>55937</v>
      </c>
      <c r="G275" s="29" t="s">
        <v>506</v>
      </c>
      <c r="H275" s="29" t="s">
        <v>11</v>
      </c>
      <c r="I275" s="29" t="s">
        <v>791</v>
      </c>
      <c r="J275" s="29" t="s">
        <v>16</v>
      </c>
      <c r="K275" s="28">
        <v>3459</v>
      </c>
      <c r="L275" s="30" t="s">
        <v>46</v>
      </c>
      <c r="M275" s="31">
        <v>495</v>
      </c>
      <c r="N275" s="29" t="s">
        <v>263</v>
      </c>
      <c r="O275" s="29" t="s">
        <v>19</v>
      </c>
      <c r="P275" s="29" t="s">
        <v>15</v>
      </c>
    </row>
    <row r="276" spans="1:16" x14ac:dyDescent="0.25">
      <c r="A276" s="26" t="str">
        <f t="shared" si="5"/>
        <v>Natural Gas Fired Combustion Turbine.NG</v>
      </c>
      <c r="B276" s="26" t="str">
        <f>INDEX(Crosswalk!$B$2:$B$47,MATCH(A276,Crosswalk!$A$2:$A$47,0))</f>
        <v>natural gas peaker</v>
      </c>
      <c r="C276" s="26" t="str">
        <f>IF(AND(Crosswalk!$F$2=FALSE,H276="Industrial"),"FALSE",IF(AND(Crosswalk!$F$2=FALSE,H276="Commercial"),"FALSE","TRUE"))</f>
        <v>TRUE</v>
      </c>
      <c r="D276" s="28">
        <v>2026</v>
      </c>
      <c r="E276" s="28">
        <v>6</v>
      </c>
      <c r="F276" s="28">
        <v>9417</v>
      </c>
      <c r="G276" s="29" t="s">
        <v>432</v>
      </c>
      <c r="H276" s="29" t="s">
        <v>11</v>
      </c>
      <c r="I276" s="29" t="s">
        <v>875</v>
      </c>
      <c r="J276" s="29" t="s">
        <v>55</v>
      </c>
      <c r="K276" s="28">
        <v>1104</v>
      </c>
      <c r="L276" s="30" t="s">
        <v>59</v>
      </c>
      <c r="M276" s="31">
        <v>5.9</v>
      </c>
      <c r="N276" s="29" t="s">
        <v>60</v>
      </c>
      <c r="O276" s="29" t="s">
        <v>19</v>
      </c>
      <c r="P276" s="29" t="s">
        <v>61</v>
      </c>
    </row>
    <row r="277" spans="1:16" x14ac:dyDescent="0.25">
      <c r="A277" s="26" t="str">
        <f t="shared" si="5"/>
        <v>Natural Gas Fired Combustion Turbine.NG</v>
      </c>
      <c r="B277" s="26" t="str">
        <f>INDEX(Crosswalk!$B$2:$B$47,MATCH(A277,Crosswalk!$A$2:$A$47,0))</f>
        <v>natural gas peaker</v>
      </c>
      <c r="C277" s="26" t="str">
        <f>IF(AND(Crosswalk!$F$2=FALSE,H277="Industrial"),"FALSE",IF(AND(Crosswalk!$F$2=FALSE,H277="Commercial"),"FALSE","TRUE"))</f>
        <v>TRUE</v>
      </c>
      <c r="D277" s="28">
        <v>2026</v>
      </c>
      <c r="E277" s="28">
        <v>6</v>
      </c>
      <c r="F277" s="28">
        <v>9417</v>
      </c>
      <c r="G277" s="29" t="s">
        <v>432</v>
      </c>
      <c r="H277" s="29" t="s">
        <v>11</v>
      </c>
      <c r="I277" s="29" t="s">
        <v>875</v>
      </c>
      <c r="J277" s="29" t="s">
        <v>55</v>
      </c>
      <c r="K277" s="28">
        <v>1104</v>
      </c>
      <c r="L277" s="30" t="s">
        <v>97</v>
      </c>
      <c r="M277" s="31">
        <v>12.6</v>
      </c>
      <c r="N277" s="29" t="s">
        <v>60</v>
      </c>
      <c r="O277" s="29" t="s">
        <v>19</v>
      </c>
      <c r="P277" s="29" t="s">
        <v>61</v>
      </c>
    </row>
    <row r="278" spans="1:16" x14ac:dyDescent="0.25">
      <c r="A278" s="26" t="str">
        <f t="shared" si="5"/>
        <v>Natural Gas Fired Combustion Turbine.NG</v>
      </c>
      <c r="B278" s="26" t="str">
        <f>INDEX(Crosswalk!$B$2:$B$47,MATCH(A278,Crosswalk!$A$2:$A$47,0))</f>
        <v>natural gas peaker</v>
      </c>
      <c r="C278" s="26" t="str">
        <f>IF(AND(Crosswalk!$F$2=FALSE,H278="Industrial"),"FALSE",IF(AND(Crosswalk!$F$2=FALSE,H278="Commercial"),"FALSE","TRUE"))</f>
        <v>TRUE</v>
      </c>
      <c r="D278" s="28">
        <v>2026</v>
      </c>
      <c r="E278" s="28">
        <v>6</v>
      </c>
      <c r="F278" s="28">
        <v>9417</v>
      </c>
      <c r="G278" s="29" t="s">
        <v>432</v>
      </c>
      <c r="H278" s="29" t="s">
        <v>11</v>
      </c>
      <c r="I278" s="29" t="s">
        <v>875</v>
      </c>
      <c r="J278" s="29" t="s">
        <v>55</v>
      </c>
      <c r="K278" s="28">
        <v>1104</v>
      </c>
      <c r="L278" s="30" t="s">
        <v>98</v>
      </c>
      <c r="M278" s="31">
        <v>13.3</v>
      </c>
      <c r="N278" s="29" t="s">
        <v>60</v>
      </c>
      <c r="O278" s="29" t="s">
        <v>19</v>
      </c>
      <c r="P278" s="29" t="s">
        <v>61</v>
      </c>
    </row>
    <row r="279" spans="1:16" x14ac:dyDescent="0.25">
      <c r="A279" s="26" t="str">
        <f t="shared" si="5"/>
        <v>Natural Gas Fired Combustion Turbine.NG</v>
      </c>
      <c r="B279" s="26" t="str">
        <f>INDEX(Crosswalk!$B$2:$B$47,MATCH(A279,Crosswalk!$A$2:$A$47,0))</f>
        <v>natural gas peaker</v>
      </c>
      <c r="C279" s="26" t="str">
        <f>IF(AND(Crosswalk!$F$2=FALSE,H279="Industrial"),"FALSE",IF(AND(Crosswalk!$F$2=FALSE,H279="Commercial"),"FALSE","TRUE"))</f>
        <v>TRUE</v>
      </c>
      <c r="D279" s="28">
        <v>2026</v>
      </c>
      <c r="E279" s="28">
        <v>6</v>
      </c>
      <c r="F279" s="28">
        <v>9417</v>
      </c>
      <c r="G279" s="29" t="s">
        <v>432</v>
      </c>
      <c r="H279" s="29" t="s">
        <v>11</v>
      </c>
      <c r="I279" s="29" t="s">
        <v>875</v>
      </c>
      <c r="J279" s="29" t="s">
        <v>55</v>
      </c>
      <c r="K279" s="28">
        <v>1104</v>
      </c>
      <c r="L279" s="30" t="s">
        <v>99</v>
      </c>
      <c r="M279" s="31">
        <v>5.8</v>
      </c>
      <c r="N279" s="29" t="s">
        <v>60</v>
      </c>
      <c r="O279" s="29" t="s">
        <v>19</v>
      </c>
      <c r="P279" s="29" t="s">
        <v>61</v>
      </c>
    </row>
    <row r="280" spans="1:16" x14ac:dyDescent="0.25">
      <c r="A280" s="26" t="str">
        <f t="shared" si="5"/>
        <v>Conventional Hydroelectric.WAT</v>
      </c>
      <c r="B280" s="26" t="str">
        <f>INDEX(Crosswalk!$B$2:$B$47,MATCH(A280,Crosswalk!$A$2:$A$47,0))</f>
        <v>hydro</v>
      </c>
      <c r="C280" s="26" t="str">
        <f>IF(AND(Crosswalk!$F$2=FALSE,H280="Industrial"),"FALSE",IF(AND(Crosswalk!$F$2=FALSE,H280="Commercial"),"FALSE","TRUE"))</f>
        <v>TRUE</v>
      </c>
      <c r="D280" s="28">
        <v>2026</v>
      </c>
      <c r="E280" s="28">
        <v>6</v>
      </c>
      <c r="F280" s="28">
        <v>13902</v>
      </c>
      <c r="G280" s="29" t="s">
        <v>1051</v>
      </c>
      <c r="H280" s="29" t="s">
        <v>11</v>
      </c>
      <c r="I280" s="29" t="s">
        <v>1052</v>
      </c>
      <c r="J280" s="29" t="s">
        <v>50</v>
      </c>
      <c r="K280" s="28">
        <v>2185</v>
      </c>
      <c r="L280" s="30" t="s">
        <v>1060</v>
      </c>
      <c r="M280" s="31">
        <v>2.8</v>
      </c>
      <c r="N280" s="29" t="s">
        <v>42</v>
      </c>
      <c r="O280" s="29" t="s">
        <v>43</v>
      </c>
      <c r="P280" s="29" t="s">
        <v>44</v>
      </c>
    </row>
    <row r="281" spans="1:16" x14ac:dyDescent="0.25">
      <c r="A281" s="26" t="str">
        <f t="shared" si="5"/>
        <v>Conventional Steam Coal.RC</v>
      </c>
      <c r="B281" s="26" t="str">
        <f>INDEX(Crosswalk!$B$2:$B$47,MATCH(A281,Crosswalk!$A$2:$A$47,0))</f>
        <v>hard coal</v>
      </c>
      <c r="C281" s="26" t="str">
        <f>IF(AND(Crosswalk!$F$2=FALSE,H281="Industrial"),"FALSE",IF(AND(Crosswalk!$F$2=FALSE,H281="Commercial"),"FALSE","TRUE"))</f>
        <v>TRUE</v>
      </c>
      <c r="D281" s="28">
        <v>2026</v>
      </c>
      <c r="E281" s="28">
        <v>6</v>
      </c>
      <c r="F281" s="28">
        <v>20856</v>
      </c>
      <c r="G281" s="29" t="s">
        <v>227</v>
      </c>
      <c r="H281" s="29" t="s">
        <v>11</v>
      </c>
      <c r="I281" s="29" t="s">
        <v>716</v>
      </c>
      <c r="J281" s="29" t="s">
        <v>53</v>
      </c>
      <c r="K281" s="28">
        <v>8023</v>
      </c>
      <c r="L281" s="30" t="s">
        <v>24</v>
      </c>
      <c r="M281" s="31">
        <v>579.29999999999995</v>
      </c>
      <c r="N281" s="29" t="s">
        <v>28</v>
      </c>
      <c r="O281" s="29" t="s">
        <v>277</v>
      </c>
      <c r="P281" s="29" t="s">
        <v>15</v>
      </c>
    </row>
    <row r="282" spans="1:16" x14ac:dyDescent="0.25">
      <c r="A282" s="26" t="str">
        <f t="shared" si="5"/>
        <v>Conventional Steam Coal.SUB</v>
      </c>
      <c r="B282" s="26" t="str">
        <f>INDEX(Crosswalk!$B$2:$B$47,MATCH(A282,Crosswalk!$A$2:$A$47,0))</f>
        <v>hard coal</v>
      </c>
      <c r="C282" s="26" t="str">
        <f>IF(AND(Crosswalk!$F$2=FALSE,H282="Industrial"),"FALSE",IF(AND(Crosswalk!$F$2=FALSE,H282="Commercial"),"FALSE","TRUE"))</f>
        <v>TRUE</v>
      </c>
      <c r="D282" s="28">
        <v>2026</v>
      </c>
      <c r="E282" s="28">
        <v>6</v>
      </c>
      <c r="F282" s="28">
        <v>20856</v>
      </c>
      <c r="G282" s="29" t="s">
        <v>227</v>
      </c>
      <c r="H282" s="29" t="s">
        <v>11</v>
      </c>
      <c r="I282" s="29" t="s">
        <v>716</v>
      </c>
      <c r="J282" s="29" t="s">
        <v>53</v>
      </c>
      <c r="K282" s="28">
        <v>8023</v>
      </c>
      <c r="L282" s="30" t="s">
        <v>25</v>
      </c>
      <c r="M282" s="31">
        <v>568.79999999999995</v>
      </c>
      <c r="N282" s="29" t="s">
        <v>28</v>
      </c>
      <c r="O282" s="29" t="s">
        <v>76</v>
      </c>
      <c r="P282" s="29" t="s">
        <v>15</v>
      </c>
    </row>
    <row r="283" spans="1:16" x14ac:dyDescent="0.25">
      <c r="A283" s="26" t="str">
        <f t="shared" si="5"/>
        <v>Petroleum Liquids.DFO</v>
      </c>
      <c r="B283" s="26" t="str">
        <f>INDEX(Crosswalk!$B$2:$B$47,MATCH(A283,Crosswalk!$A$2:$A$47,0))</f>
        <v>petroleum</v>
      </c>
      <c r="C283" s="26" t="str">
        <f>IF(AND(Crosswalk!$F$2=FALSE,H283="Industrial"),"FALSE",IF(AND(Crosswalk!$F$2=FALSE,H283="Commercial"),"FALSE","TRUE"))</f>
        <v>TRUE</v>
      </c>
      <c r="D283" s="28">
        <v>2026</v>
      </c>
      <c r="E283" s="28">
        <v>9</v>
      </c>
      <c r="F283" s="28">
        <v>13948</v>
      </c>
      <c r="G283" s="29" t="s">
        <v>1061</v>
      </c>
      <c r="H283" s="29" t="s">
        <v>11</v>
      </c>
      <c r="I283" s="29" t="s">
        <v>1062</v>
      </c>
      <c r="J283" s="29" t="s">
        <v>1063</v>
      </c>
      <c r="K283" s="28">
        <v>1312</v>
      </c>
      <c r="L283" s="30" t="s">
        <v>24</v>
      </c>
      <c r="M283" s="31">
        <v>0.9</v>
      </c>
      <c r="N283" s="29" t="s">
        <v>13</v>
      </c>
      <c r="O283" s="29" t="s">
        <v>26</v>
      </c>
      <c r="P283" s="29" t="s">
        <v>20</v>
      </c>
    </row>
    <row r="284" spans="1:16" x14ac:dyDescent="0.25">
      <c r="A284" s="26" t="str">
        <f t="shared" si="5"/>
        <v>Petroleum Liquids.DFO</v>
      </c>
      <c r="B284" s="26" t="str">
        <f>INDEX(Crosswalk!$B$2:$B$47,MATCH(A284,Crosswalk!$A$2:$A$47,0))</f>
        <v>petroleum</v>
      </c>
      <c r="C284" s="26" t="str">
        <f>IF(AND(Crosswalk!$F$2=FALSE,H284="Industrial"),"FALSE",IF(AND(Crosswalk!$F$2=FALSE,H284="Commercial"),"FALSE","TRUE"))</f>
        <v>TRUE</v>
      </c>
      <c r="D284" s="28">
        <v>2026</v>
      </c>
      <c r="E284" s="28">
        <v>9</v>
      </c>
      <c r="F284" s="28">
        <v>13948</v>
      </c>
      <c r="G284" s="29" t="s">
        <v>1061</v>
      </c>
      <c r="H284" s="29" t="s">
        <v>11</v>
      </c>
      <c r="I284" s="29" t="s">
        <v>1062</v>
      </c>
      <c r="J284" s="29" t="s">
        <v>1063</v>
      </c>
      <c r="K284" s="28">
        <v>1312</v>
      </c>
      <c r="L284" s="30" t="s">
        <v>25</v>
      </c>
      <c r="M284" s="31">
        <v>0.6</v>
      </c>
      <c r="N284" s="29" t="s">
        <v>13</v>
      </c>
      <c r="O284" s="29" t="s">
        <v>26</v>
      </c>
      <c r="P284" s="29" t="s">
        <v>20</v>
      </c>
    </row>
    <row r="285" spans="1:16" x14ac:dyDescent="0.25">
      <c r="A285" s="26" t="str">
        <f t="shared" si="5"/>
        <v>Petroleum Liquids.DFO</v>
      </c>
      <c r="B285" s="26" t="str">
        <f>INDEX(Crosswalk!$B$2:$B$47,MATCH(A285,Crosswalk!$A$2:$A$47,0))</f>
        <v>petroleum</v>
      </c>
      <c r="C285" s="26" t="str">
        <f>IF(AND(Crosswalk!$F$2=FALSE,H285="Industrial"),"FALSE",IF(AND(Crosswalk!$F$2=FALSE,H285="Commercial"),"FALSE","TRUE"))</f>
        <v>TRUE</v>
      </c>
      <c r="D285" s="28">
        <v>2026</v>
      </c>
      <c r="E285" s="28">
        <v>9</v>
      </c>
      <c r="F285" s="28">
        <v>13948</v>
      </c>
      <c r="G285" s="29" t="s">
        <v>1061</v>
      </c>
      <c r="H285" s="29" t="s">
        <v>11</v>
      </c>
      <c r="I285" s="29" t="s">
        <v>1062</v>
      </c>
      <c r="J285" s="29" t="s">
        <v>1063</v>
      </c>
      <c r="K285" s="28">
        <v>1312</v>
      </c>
      <c r="L285" s="30" t="s">
        <v>46</v>
      </c>
      <c r="M285" s="31">
        <v>1.2</v>
      </c>
      <c r="N285" s="29" t="s">
        <v>13</v>
      </c>
      <c r="O285" s="29" t="s">
        <v>26</v>
      </c>
      <c r="P285" s="29" t="s">
        <v>20</v>
      </c>
    </row>
    <row r="286" spans="1:16" x14ac:dyDescent="0.25">
      <c r="A286" s="26" t="str">
        <f t="shared" si="5"/>
        <v>Petroleum Liquids.DFO</v>
      </c>
      <c r="B286" s="26" t="str">
        <f>INDEX(Crosswalk!$B$2:$B$47,MATCH(A286,Crosswalk!$A$2:$A$47,0))</f>
        <v>petroleum</v>
      </c>
      <c r="C286" s="26" t="str">
        <f>IF(AND(Crosswalk!$F$2=FALSE,H286="Industrial"),"FALSE",IF(AND(Crosswalk!$F$2=FALSE,H286="Commercial"),"FALSE","TRUE"))</f>
        <v>TRUE</v>
      </c>
      <c r="D286" s="28">
        <v>2026</v>
      </c>
      <c r="E286" s="28">
        <v>9</v>
      </c>
      <c r="F286" s="28">
        <v>13948</v>
      </c>
      <c r="G286" s="29" t="s">
        <v>1061</v>
      </c>
      <c r="H286" s="29" t="s">
        <v>11</v>
      </c>
      <c r="I286" s="29" t="s">
        <v>1062</v>
      </c>
      <c r="J286" s="29" t="s">
        <v>1063</v>
      </c>
      <c r="K286" s="28">
        <v>1312</v>
      </c>
      <c r="L286" s="30" t="s">
        <v>47</v>
      </c>
      <c r="M286" s="31">
        <v>1.3</v>
      </c>
      <c r="N286" s="29" t="s">
        <v>13</v>
      </c>
      <c r="O286" s="29" t="s">
        <v>26</v>
      </c>
      <c r="P286" s="29" t="s">
        <v>20</v>
      </c>
    </row>
    <row r="287" spans="1:16" x14ac:dyDescent="0.25">
      <c r="A287" s="26" t="str">
        <f t="shared" si="5"/>
        <v>Petroleum Liquids.DFO</v>
      </c>
      <c r="B287" s="26" t="str">
        <f>INDEX(Crosswalk!$B$2:$B$47,MATCH(A287,Crosswalk!$A$2:$A$47,0))</f>
        <v>petroleum</v>
      </c>
      <c r="C287" s="26" t="str">
        <f>IF(AND(Crosswalk!$F$2=FALSE,H287="Industrial"),"FALSE",IF(AND(Crosswalk!$F$2=FALSE,H287="Commercial"),"FALSE","TRUE"))</f>
        <v>TRUE</v>
      </c>
      <c r="D287" s="28">
        <v>2026</v>
      </c>
      <c r="E287" s="28">
        <v>9</v>
      </c>
      <c r="F287" s="28">
        <v>13948</v>
      </c>
      <c r="G287" s="29" t="s">
        <v>1061</v>
      </c>
      <c r="H287" s="29" t="s">
        <v>11</v>
      </c>
      <c r="I287" s="29" t="s">
        <v>1062</v>
      </c>
      <c r="J287" s="29" t="s">
        <v>1063</v>
      </c>
      <c r="K287" s="28">
        <v>1312</v>
      </c>
      <c r="L287" s="30" t="s">
        <v>31</v>
      </c>
      <c r="M287" s="31">
        <v>1.2</v>
      </c>
      <c r="N287" s="29" t="s">
        <v>13</v>
      </c>
      <c r="O287" s="29" t="s">
        <v>26</v>
      </c>
      <c r="P287" s="29" t="s">
        <v>20</v>
      </c>
    </row>
    <row r="288" spans="1:16" x14ac:dyDescent="0.25">
      <c r="A288" s="26" t="str">
        <f t="shared" si="5"/>
        <v>Batteries.MWH</v>
      </c>
      <c r="B288" s="26" t="str">
        <f>INDEX(Crosswalk!$B$2:$B$47,MATCH(A288,Crosswalk!$A$2:$A$47,0))</f>
        <v>battery storage</v>
      </c>
      <c r="C288" s="26" t="str">
        <f>IF(AND(Crosswalk!$F$2=FALSE,H288="Industrial"),"FALSE",IF(AND(Crosswalk!$F$2=FALSE,H288="Commercial"),"FALSE","TRUE"))</f>
        <v>TRUE</v>
      </c>
      <c r="D288" s="28">
        <v>2026</v>
      </c>
      <c r="E288" s="28">
        <v>10</v>
      </c>
      <c r="F288" s="28">
        <v>60094</v>
      </c>
      <c r="G288" s="29" t="s">
        <v>517</v>
      </c>
      <c r="H288" s="29" t="s">
        <v>974</v>
      </c>
      <c r="I288" s="29" t="s">
        <v>516</v>
      </c>
      <c r="J288" s="29" t="s">
        <v>58</v>
      </c>
      <c r="K288" s="28">
        <v>60297</v>
      </c>
      <c r="L288" s="30" t="s">
        <v>24</v>
      </c>
      <c r="M288" s="31">
        <v>5</v>
      </c>
      <c r="N288" s="29" t="s">
        <v>279</v>
      </c>
      <c r="O288" s="29" t="s">
        <v>90</v>
      </c>
      <c r="P288" s="29" t="s">
        <v>89</v>
      </c>
    </row>
    <row r="289" spans="1:16" x14ac:dyDescent="0.25">
      <c r="A289" s="26" t="str">
        <f t="shared" si="5"/>
        <v>Natural Gas Fired Combustion Turbine.NG</v>
      </c>
      <c r="B289" s="26" t="str">
        <f>INDEX(Crosswalk!$B$2:$B$47,MATCH(A289,Crosswalk!$A$2:$A$47,0))</f>
        <v>natural gas peaker</v>
      </c>
      <c r="C289" s="26" t="str">
        <f>IF(AND(Crosswalk!$F$2=FALSE,H289="Industrial"),"FALSE",IF(AND(Crosswalk!$F$2=FALSE,H289="Commercial"),"FALSE","TRUE"))</f>
        <v>TRUE</v>
      </c>
      <c r="D289" s="28">
        <v>2026</v>
      </c>
      <c r="E289" s="28">
        <v>10</v>
      </c>
      <c r="F289" s="28">
        <v>6909</v>
      </c>
      <c r="G289" s="29" t="s">
        <v>369</v>
      </c>
      <c r="H289" s="29" t="s">
        <v>11</v>
      </c>
      <c r="I289" s="29" t="s">
        <v>890</v>
      </c>
      <c r="J289" s="29" t="s">
        <v>12</v>
      </c>
      <c r="K289" s="28">
        <v>663</v>
      </c>
      <c r="L289" s="30" t="s">
        <v>59</v>
      </c>
      <c r="M289" s="31">
        <v>17.5</v>
      </c>
      <c r="N289" s="29" t="s">
        <v>60</v>
      </c>
      <c r="O289" s="29" t="s">
        <v>19</v>
      </c>
      <c r="P289" s="29" t="s">
        <v>61</v>
      </c>
    </row>
    <row r="290" spans="1:16" x14ac:dyDescent="0.25">
      <c r="A290" s="26" t="str">
        <f t="shared" si="5"/>
        <v>Natural Gas Fired Combustion Turbine.NG</v>
      </c>
      <c r="B290" s="26" t="str">
        <f>INDEX(Crosswalk!$B$2:$B$47,MATCH(A290,Crosswalk!$A$2:$A$47,0))</f>
        <v>natural gas peaker</v>
      </c>
      <c r="C290" s="26" t="str">
        <f>IF(AND(Crosswalk!$F$2=FALSE,H290="Industrial"),"FALSE",IF(AND(Crosswalk!$F$2=FALSE,H290="Commercial"),"FALSE","TRUE"))</f>
        <v>TRUE</v>
      </c>
      <c r="D290" s="28">
        <v>2026</v>
      </c>
      <c r="E290" s="28">
        <v>10</v>
      </c>
      <c r="F290" s="28">
        <v>6909</v>
      </c>
      <c r="G290" s="29" t="s">
        <v>369</v>
      </c>
      <c r="H290" s="29" t="s">
        <v>11</v>
      </c>
      <c r="I290" s="29" t="s">
        <v>890</v>
      </c>
      <c r="J290" s="29" t="s">
        <v>12</v>
      </c>
      <c r="K290" s="28">
        <v>663</v>
      </c>
      <c r="L290" s="30" t="s">
        <v>97</v>
      </c>
      <c r="M290" s="31">
        <v>17.5</v>
      </c>
      <c r="N290" s="29" t="s">
        <v>60</v>
      </c>
      <c r="O290" s="29" t="s">
        <v>19</v>
      </c>
      <c r="P290" s="29" t="s">
        <v>61</v>
      </c>
    </row>
    <row r="291" spans="1:16" x14ac:dyDescent="0.25">
      <c r="A291" s="26" t="str">
        <f t="shared" si="5"/>
        <v>Natural Gas Steam Turbine.NG</v>
      </c>
      <c r="B291" s="26" t="str">
        <f>INDEX(Crosswalk!$B$2:$B$47,MATCH(A291,Crosswalk!$A$2:$A$47,0))</f>
        <v>natural gas steam turbine</v>
      </c>
      <c r="C291" s="26" t="str">
        <f>IF(AND(Crosswalk!$F$2=FALSE,H291="Industrial"),"FALSE",IF(AND(Crosswalk!$F$2=FALSE,H291="Commercial"),"FALSE","TRUE"))</f>
        <v>TRUE</v>
      </c>
      <c r="D291" s="28">
        <v>2026</v>
      </c>
      <c r="E291" s="28">
        <v>10</v>
      </c>
      <c r="F291" s="28">
        <v>21048</v>
      </c>
      <c r="G291" s="29" t="s">
        <v>1064</v>
      </c>
      <c r="H291" s="29" t="s">
        <v>11</v>
      </c>
      <c r="I291" s="29" t="s">
        <v>1065</v>
      </c>
      <c r="J291" s="29" t="s">
        <v>85</v>
      </c>
      <c r="K291" s="28">
        <v>1866</v>
      </c>
      <c r="L291" s="30" t="s">
        <v>46</v>
      </c>
      <c r="M291" s="31">
        <v>10.5</v>
      </c>
      <c r="N291" s="29" t="s">
        <v>263</v>
      </c>
      <c r="O291" s="29" t="s">
        <v>19</v>
      </c>
      <c r="P291" s="29" t="s">
        <v>15</v>
      </c>
    </row>
    <row r="292" spans="1:16" x14ac:dyDescent="0.25">
      <c r="A292" s="26" t="str">
        <f t="shared" si="5"/>
        <v>Natural Gas Steam Turbine.NG</v>
      </c>
      <c r="B292" s="26" t="str">
        <f>INDEX(Crosswalk!$B$2:$B$47,MATCH(A292,Crosswalk!$A$2:$A$47,0))</f>
        <v>natural gas steam turbine</v>
      </c>
      <c r="C292" s="26" t="str">
        <f>IF(AND(Crosswalk!$F$2=FALSE,H292="Industrial"),"FALSE",IF(AND(Crosswalk!$F$2=FALSE,H292="Commercial"),"FALSE","TRUE"))</f>
        <v>TRUE</v>
      </c>
      <c r="D292" s="28">
        <v>2026</v>
      </c>
      <c r="E292" s="28">
        <v>10</v>
      </c>
      <c r="F292" s="28">
        <v>21048</v>
      </c>
      <c r="G292" s="29" t="s">
        <v>1064</v>
      </c>
      <c r="H292" s="29" t="s">
        <v>11</v>
      </c>
      <c r="I292" s="29" t="s">
        <v>1065</v>
      </c>
      <c r="J292" s="29" t="s">
        <v>85</v>
      </c>
      <c r="K292" s="28">
        <v>1866</v>
      </c>
      <c r="L292" s="30" t="s">
        <v>49</v>
      </c>
      <c r="M292" s="31">
        <v>32</v>
      </c>
      <c r="N292" s="29" t="s">
        <v>263</v>
      </c>
      <c r="O292" s="29" t="s">
        <v>19</v>
      </c>
      <c r="P292" s="29" t="s">
        <v>15</v>
      </c>
    </row>
    <row r="293" spans="1:16" x14ac:dyDescent="0.25">
      <c r="A293" s="26" t="str">
        <f t="shared" si="5"/>
        <v>Natural Gas Steam Turbine.NG</v>
      </c>
      <c r="B293" s="26" t="str">
        <f>INDEX(Crosswalk!$B$2:$B$47,MATCH(A293,Crosswalk!$A$2:$A$47,0))</f>
        <v>natural gas steam turbine</v>
      </c>
      <c r="C293" s="26" t="str">
        <f>IF(AND(Crosswalk!$F$2=FALSE,H293="Industrial"),"FALSE",IF(AND(Crosswalk!$F$2=FALSE,H293="Commercial"),"FALSE","TRUE"))</f>
        <v>TRUE</v>
      </c>
      <c r="D293" s="28">
        <v>2026</v>
      </c>
      <c r="E293" s="28">
        <v>12</v>
      </c>
      <c r="F293" s="28">
        <v>16604</v>
      </c>
      <c r="G293" s="29" t="s">
        <v>467</v>
      </c>
      <c r="H293" s="29" t="s">
        <v>11</v>
      </c>
      <c r="I293" s="29" t="s">
        <v>786</v>
      </c>
      <c r="J293" s="29" t="s">
        <v>16</v>
      </c>
      <c r="K293" s="28">
        <v>3611</v>
      </c>
      <c r="L293" s="30" t="s">
        <v>24</v>
      </c>
      <c r="M293" s="31">
        <v>420</v>
      </c>
      <c r="N293" s="29" t="s">
        <v>263</v>
      </c>
      <c r="O293" s="29" t="s">
        <v>19</v>
      </c>
      <c r="P293" s="29" t="s">
        <v>15</v>
      </c>
    </row>
    <row r="294" spans="1:16" x14ac:dyDescent="0.25">
      <c r="A294" s="26" t="str">
        <f t="shared" si="5"/>
        <v>Natural Gas Fired Combined Cycle.NG</v>
      </c>
      <c r="B294" s="26" t="str">
        <f>INDEX(Crosswalk!$B$2:$B$47,MATCH(A294,Crosswalk!$A$2:$A$47,0))</f>
        <v>natural gas combined cycle</v>
      </c>
      <c r="C294" s="26" t="str">
        <f>IF(AND(Crosswalk!$F$2=FALSE,H294="Industrial"),"FALSE",IF(AND(Crosswalk!$F$2=FALSE,H294="Commercial"),"FALSE","TRUE"))</f>
        <v>TRUE</v>
      </c>
      <c r="D294" s="28">
        <v>2026</v>
      </c>
      <c r="E294" s="28">
        <v>12</v>
      </c>
      <c r="F294" s="28">
        <v>5701</v>
      </c>
      <c r="G294" s="29" t="s">
        <v>422</v>
      </c>
      <c r="H294" s="29" t="s">
        <v>11</v>
      </c>
      <c r="I294" s="29" t="s">
        <v>793</v>
      </c>
      <c r="J294" s="29" t="s">
        <v>16</v>
      </c>
      <c r="K294" s="28">
        <v>3456</v>
      </c>
      <c r="L294" s="30" t="s">
        <v>533</v>
      </c>
      <c r="M294" s="31">
        <v>69</v>
      </c>
      <c r="N294" s="29" t="s">
        <v>34</v>
      </c>
      <c r="O294" s="29" t="s">
        <v>19</v>
      </c>
      <c r="P294" s="29" t="s">
        <v>33</v>
      </c>
    </row>
    <row r="295" spans="1:16" x14ac:dyDescent="0.25">
      <c r="A295" s="26" t="str">
        <f t="shared" si="5"/>
        <v>Natural Gas Fired Combined Cycle.NG</v>
      </c>
      <c r="B295" s="26" t="str">
        <f>INDEX(Crosswalk!$B$2:$B$47,MATCH(A295,Crosswalk!$A$2:$A$47,0))</f>
        <v>natural gas combined cycle</v>
      </c>
      <c r="C295" s="26" t="str">
        <f>IF(AND(Crosswalk!$F$2=FALSE,H295="Industrial"),"FALSE",IF(AND(Crosswalk!$F$2=FALSE,H295="Commercial"),"FALSE","TRUE"))</f>
        <v>TRUE</v>
      </c>
      <c r="D295" s="28">
        <v>2026</v>
      </c>
      <c r="E295" s="28">
        <v>12</v>
      </c>
      <c r="F295" s="28">
        <v>5701</v>
      </c>
      <c r="G295" s="29" t="s">
        <v>422</v>
      </c>
      <c r="H295" s="29" t="s">
        <v>11</v>
      </c>
      <c r="I295" s="29" t="s">
        <v>793</v>
      </c>
      <c r="J295" s="29" t="s">
        <v>16</v>
      </c>
      <c r="K295" s="28">
        <v>3456</v>
      </c>
      <c r="L295" s="30" t="s">
        <v>532</v>
      </c>
      <c r="M295" s="31">
        <v>69</v>
      </c>
      <c r="N295" s="29" t="s">
        <v>34</v>
      </c>
      <c r="O295" s="29" t="s">
        <v>19</v>
      </c>
      <c r="P295" s="29" t="s">
        <v>33</v>
      </c>
    </row>
    <row r="296" spans="1:16" x14ac:dyDescent="0.25">
      <c r="A296" s="26" t="str">
        <f t="shared" si="5"/>
        <v>Conventional Steam Coal.BIT</v>
      </c>
      <c r="B296" s="26" t="str">
        <f>INDEX(Crosswalk!$B$2:$B$47,MATCH(A296,Crosswalk!$A$2:$A$47,0))</f>
        <v>hard coal</v>
      </c>
      <c r="C296" s="26" t="str">
        <f>IF(AND(Crosswalk!$F$2=FALSE,H296="Industrial"),"FALSE",IF(AND(Crosswalk!$F$2=FALSE,H296="Commercial"),"FALSE","TRUE"))</f>
        <v>TRUE</v>
      </c>
      <c r="D296" s="28">
        <v>2026</v>
      </c>
      <c r="E296" s="28">
        <v>12</v>
      </c>
      <c r="F296" s="28">
        <v>9332</v>
      </c>
      <c r="G296" s="29" t="s">
        <v>893</v>
      </c>
      <c r="H296" s="29" t="s">
        <v>974</v>
      </c>
      <c r="I296" s="29" t="s">
        <v>892</v>
      </c>
      <c r="J296" s="29" t="s">
        <v>77</v>
      </c>
      <c r="K296" s="28">
        <v>594</v>
      </c>
      <c r="L296" s="30" t="s">
        <v>46</v>
      </c>
      <c r="M296" s="31">
        <v>410</v>
      </c>
      <c r="N296" s="29" t="s">
        <v>28</v>
      </c>
      <c r="O296" s="29" t="s">
        <v>29</v>
      </c>
      <c r="P296" s="29" t="s">
        <v>15</v>
      </c>
    </row>
    <row r="297" spans="1:16" x14ac:dyDescent="0.25">
      <c r="A297" s="26" t="str">
        <f t="shared" si="5"/>
        <v>Solar Photovoltaic.SUN</v>
      </c>
      <c r="B297" s="26" t="str">
        <f>INDEX(Crosswalk!$B$2:$B$47,MATCH(A297,Crosswalk!$A$2:$A$47,0))</f>
        <v>solar PV</v>
      </c>
      <c r="C297" s="26" t="str">
        <f>IF(AND(Crosswalk!$F$2=FALSE,H297="Industrial"),"FALSE",IF(AND(Crosswalk!$F$2=FALSE,H297="Commercial"),"FALSE","TRUE"))</f>
        <v>TRUE</v>
      </c>
      <c r="D297" s="28">
        <v>2026</v>
      </c>
      <c r="E297" s="28">
        <v>12</v>
      </c>
      <c r="F297" s="28">
        <v>56997</v>
      </c>
      <c r="G297" s="29" t="s">
        <v>469</v>
      </c>
      <c r="H297" s="29" t="s">
        <v>974</v>
      </c>
      <c r="I297" s="29" t="s">
        <v>558</v>
      </c>
      <c r="J297" s="29" t="s">
        <v>78</v>
      </c>
      <c r="K297" s="28">
        <v>57868</v>
      </c>
      <c r="L297" s="30" t="s">
        <v>110</v>
      </c>
      <c r="M297" s="31">
        <v>0.8</v>
      </c>
      <c r="N297" s="29" t="s">
        <v>256</v>
      </c>
      <c r="O297" s="29" t="s">
        <v>124</v>
      </c>
      <c r="P297" s="29" t="s">
        <v>123</v>
      </c>
    </row>
    <row r="298" spans="1:16" x14ac:dyDescent="0.25">
      <c r="A298" s="26" t="str">
        <f t="shared" si="5"/>
        <v>Natural Gas Steam Turbine.NG</v>
      </c>
      <c r="B298" s="26" t="str">
        <f>INDEX(Crosswalk!$B$2:$B$47,MATCH(A298,Crosswalk!$A$2:$A$47,0))</f>
        <v>natural gas steam turbine</v>
      </c>
      <c r="C298" s="26" t="str">
        <f>IF(AND(Crosswalk!$F$2=FALSE,H298="Industrial"),"FALSE",IF(AND(Crosswalk!$F$2=FALSE,H298="Commercial"),"FALSE","TRUE"))</f>
        <v>TRUE</v>
      </c>
      <c r="D298" s="28">
        <v>2026</v>
      </c>
      <c r="E298" s="28">
        <v>12</v>
      </c>
      <c r="F298" s="28">
        <v>54888</v>
      </c>
      <c r="G298" s="29" t="s">
        <v>500</v>
      </c>
      <c r="H298" s="29" t="s">
        <v>974</v>
      </c>
      <c r="I298" s="29" t="s">
        <v>790</v>
      </c>
      <c r="J298" s="29" t="s">
        <v>16</v>
      </c>
      <c r="K298" s="28">
        <v>3470</v>
      </c>
      <c r="L298" s="30" t="s">
        <v>24</v>
      </c>
      <c r="M298" s="31">
        <v>169</v>
      </c>
      <c r="N298" s="29" t="s">
        <v>263</v>
      </c>
      <c r="O298" s="29" t="s">
        <v>19</v>
      </c>
      <c r="P298" s="29" t="s">
        <v>15</v>
      </c>
    </row>
    <row r="299" spans="1:16" x14ac:dyDescent="0.25">
      <c r="A299" s="26" t="str">
        <f t="shared" si="5"/>
        <v>Natural Gas Steam Turbine.NG</v>
      </c>
      <c r="B299" s="26" t="str">
        <f>INDEX(Crosswalk!$B$2:$B$47,MATCH(A299,Crosswalk!$A$2:$A$47,0))</f>
        <v>natural gas steam turbine</v>
      </c>
      <c r="C299" s="26" t="str">
        <f>IF(AND(Crosswalk!$F$2=FALSE,H299="Industrial"),"FALSE",IF(AND(Crosswalk!$F$2=FALSE,H299="Commercial"),"FALSE","TRUE"))</f>
        <v>TRUE</v>
      </c>
      <c r="D299" s="28">
        <v>2026</v>
      </c>
      <c r="E299" s="28">
        <v>12</v>
      </c>
      <c r="F299" s="28">
        <v>54888</v>
      </c>
      <c r="G299" s="29" t="s">
        <v>500</v>
      </c>
      <c r="H299" s="29" t="s">
        <v>974</v>
      </c>
      <c r="I299" s="29" t="s">
        <v>790</v>
      </c>
      <c r="J299" s="29" t="s">
        <v>16</v>
      </c>
      <c r="K299" s="28">
        <v>3470</v>
      </c>
      <c r="L299" s="30" t="s">
        <v>25</v>
      </c>
      <c r="M299" s="31">
        <v>169</v>
      </c>
      <c r="N299" s="29" t="s">
        <v>263</v>
      </c>
      <c r="O299" s="29" t="s">
        <v>19</v>
      </c>
      <c r="P299" s="29" t="s">
        <v>15</v>
      </c>
    </row>
    <row r="300" spans="1:16" x14ac:dyDescent="0.25">
      <c r="A300" s="26" t="str">
        <f t="shared" si="5"/>
        <v>Natural Gas Steam Turbine.NG</v>
      </c>
      <c r="B300" s="26" t="str">
        <f>INDEX(Crosswalk!$B$2:$B$47,MATCH(A300,Crosswalk!$A$2:$A$47,0))</f>
        <v>natural gas steam turbine</v>
      </c>
      <c r="C300" s="26" t="str">
        <f>IF(AND(Crosswalk!$F$2=FALSE,H300="Industrial"),"FALSE",IF(AND(Crosswalk!$F$2=FALSE,H300="Commercial"),"FALSE","TRUE"))</f>
        <v>TRUE</v>
      </c>
      <c r="D300" s="28">
        <v>2026</v>
      </c>
      <c r="E300" s="28">
        <v>12</v>
      </c>
      <c r="F300" s="28">
        <v>54888</v>
      </c>
      <c r="G300" s="29" t="s">
        <v>500</v>
      </c>
      <c r="H300" s="29" t="s">
        <v>974</v>
      </c>
      <c r="I300" s="29" t="s">
        <v>790</v>
      </c>
      <c r="J300" s="29" t="s">
        <v>16</v>
      </c>
      <c r="K300" s="28">
        <v>3470</v>
      </c>
      <c r="L300" s="30" t="s">
        <v>21</v>
      </c>
      <c r="M300" s="31">
        <v>273</v>
      </c>
      <c r="N300" s="29" t="s">
        <v>263</v>
      </c>
      <c r="O300" s="29" t="s">
        <v>19</v>
      </c>
      <c r="P300" s="29" t="s">
        <v>15</v>
      </c>
    </row>
    <row r="301" spans="1:16" x14ac:dyDescent="0.25">
      <c r="A301" s="26" t="str">
        <f t="shared" si="5"/>
        <v>Natural Gas Steam Turbine.NG</v>
      </c>
      <c r="B301" s="26" t="str">
        <f>INDEX(Crosswalk!$B$2:$B$47,MATCH(A301,Crosswalk!$A$2:$A$47,0))</f>
        <v>natural gas steam turbine</v>
      </c>
      <c r="C301" s="26" t="str">
        <f>IF(AND(Crosswalk!$F$2=FALSE,H301="Industrial"),"FALSE",IF(AND(Crosswalk!$F$2=FALSE,H301="Commercial"),"FALSE","TRUE"))</f>
        <v>TRUE</v>
      </c>
      <c r="D301" s="28">
        <v>2026</v>
      </c>
      <c r="E301" s="28">
        <v>12</v>
      </c>
      <c r="F301" s="28">
        <v>54888</v>
      </c>
      <c r="G301" s="29" t="s">
        <v>500</v>
      </c>
      <c r="H301" s="29" t="s">
        <v>974</v>
      </c>
      <c r="I301" s="29" t="s">
        <v>790</v>
      </c>
      <c r="J301" s="29" t="s">
        <v>16</v>
      </c>
      <c r="K301" s="28">
        <v>3470</v>
      </c>
      <c r="L301" s="30" t="s">
        <v>46</v>
      </c>
      <c r="M301" s="31">
        <v>552</v>
      </c>
      <c r="N301" s="29" t="s">
        <v>263</v>
      </c>
      <c r="O301" s="29" t="s">
        <v>19</v>
      </c>
      <c r="P301" s="29" t="s">
        <v>15</v>
      </c>
    </row>
    <row r="302" spans="1:16" x14ac:dyDescent="0.25">
      <c r="A302" s="26" t="str">
        <f t="shared" si="5"/>
        <v>Natural Gas Fired Combustion Turbine.NG</v>
      </c>
      <c r="B302" s="26" t="str">
        <f>INDEX(Crosswalk!$B$2:$B$47,MATCH(A302,Crosswalk!$A$2:$A$47,0))</f>
        <v>natural gas peaker</v>
      </c>
      <c r="C302" s="26" t="str">
        <f>IF(AND(Crosswalk!$F$2=FALSE,H302="Industrial"),"FALSE",IF(AND(Crosswalk!$F$2=FALSE,H302="Commercial"),"FALSE","TRUE"))</f>
        <v>TRUE</v>
      </c>
      <c r="D302" s="28">
        <v>2026</v>
      </c>
      <c r="E302" s="28">
        <v>12</v>
      </c>
      <c r="F302" s="28">
        <v>13781</v>
      </c>
      <c r="G302" s="29" t="s">
        <v>425</v>
      </c>
      <c r="H302" s="29" t="s">
        <v>11</v>
      </c>
      <c r="I302" s="29" t="s">
        <v>855</v>
      </c>
      <c r="J302" s="29" t="s">
        <v>88</v>
      </c>
      <c r="K302" s="28">
        <v>1913</v>
      </c>
      <c r="L302" s="30" t="s">
        <v>24</v>
      </c>
      <c r="M302" s="31">
        <v>47</v>
      </c>
      <c r="N302" s="29" t="s">
        <v>60</v>
      </c>
      <c r="O302" s="29" t="s">
        <v>19</v>
      </c>
      <c r="P302" s="29" t="s">
        <v>61</v>
      </c>
    </row>
    <row r="303" spans="1:16" x14ac:dyDescent="0.25">
      <c r="A303" s="26" t="str">
        <f t="shared" si="5"/>
        <v>Natural Gas Fired Combustion Turbine.NG</v>
      </c>
      <c r="B303" s="26" t="str">
        <f>INDEX(Crosswalk!$B$2:$B$47,MATCH(A303,Crosswalk!$A$2:$A$47,0))</f>
        <v>natural gas peaker</v>
      </c>
      <c r="C303" s="26" t="str">
        <f>IF(AND(Crosswalk!$F$2=FALSE,H303="Industrial"),"FALSE",IF(AND(Crosswalk!$F$2=FALSE,H303="Commercial"),"FALSE","TRUE"))</f>
        <v>TRUE</v>
      </c>
      <c r="D303" s="28">
        <v>2026</v>
      </c>
      <c r="E303" s="28">
        <v>12</v>
      </c>
      <c r="F303" s="28">
        <v>13781</v>
      </c>
      <c r="G303" s="29" t="s">
        <v>425</v>
      </c>
      <c r="H303" s="29" t="s">
        <v>11</v>
      </c>
      <c r="I303" s="29" t="s">
        <v>855</v>
      </c>
      <c r="J303" s="29" t="s">
        <v>88</v>
      </c>
      <c r="K303" s="28">
        <v>1913</v>
      </c>
      <c r="L303" s="30" t="s">
        <v>25</v>
      </c>
      <c r="M303" s="31">
        <v>47</v>
      </c>
      <c r="N303" s="29" t="s">
        <v>60</v>
      </c>
      <c r="O303" s="29" t="s">
        <v>19</v>
      </c>
      <c r="P303" s="29" t="s">
        <v>61</v>
      </c>
    </row>
    <row r="304" spans="1:16" x14ac:dyDescent="0.25">
      <c r="A304" s="26" t="str">
        <f t="shared" si="5"/>
        <v>Natural Gas Fired Combustion Turbine.NG</v>
      </c>
      <c r="B304" s="26" t="str">
        <f>INDEX(Crosswalk!$B$2:$B$47,MATCH(A304,Crosswalk!$A$2:$A$47,0))</f>
        <v>natural gas peaker</v>
      </c>
      <c r="C304" s="26" t="str">
        <f>IF(AND(Crosswalk!$F$2=FALSE,H304="Industrial"),"FALSE",IF(AND(Crosswalk!$F$2=FALSE,H304="Commercial"),"FALSE","TRUE"))</f>
        <v>TRUE</v>
      </c>
      <c r="D304" s="28">
        <v>2026</v>
      </c>
      <c r="E304" s="28">
        <v>12</v>
      </c>
      <c r="F304" s="28">
        <v>13781</v>
      </c>
      <c r="G304" s="29" t="s">
        <v>425</v>
      </c>
      <c r="H304" s="29" t="s">
        <v>11</v>
      </c>
      <c r="I304" s="29" t="s">
        <v>855</v>
      </c>
      <c r="J304" s="29" t="s">
        <v>88</v>
      </c>
      <c r="K304" s="28">
        <v>1913</v>
      </c>
      <c r="L304" s="30" t="s">
        <v>21</v>
      </c>
      <c r="M304" s="31">
        <v>47</v>
      </c>
      <c r="N304" s="29" t="s">
        <v>60</v>
      </c>
      <c r="O304" s="29" t="s">
        <v>19</v>
      </c>
      <c r="P304" s="29" t="s">
        <v>61</v>
      </c>
    </row>
    <row r="305" spans="1:16" x14ac:dyDescent="0.25">
      <c r="A305" s="26" t="str">
        <f t="shared" si="5"/>
        <v>Natural Gas Fired Combustion Turbine.NG</v>
      </c>
      <c r="B305" s="26" t="str">
        <f>INDEX(Crosswalk!$B$2:$B$47,MATCH(A305,Crosswalk!$A$2:$A$47,0))</f>
        <v>natural gas peaker</v>
      </c>
      <c r="C305" s="26" t="str">
        <f>IF(AND(Crosswalk!$F$2=FALSE,H305="Industrial"),"FALSE",IF(AND(Crosswalk!$F$2=FALSE,H305="Commercial"),"FALSE","TRUE"))</f>
        <v>TRUE</v>
      </c>
      <c r="D305" s="28">
        <v>2026</v>
      </c>
      <c r="E305" s="28">
        <v>12</v>
      </c>
      <c r="F305" s="28">
        <v>13781</v>
      </c>
      <c r="G305" s="29" t="s">
        <v>425</v>
      </c>
      <c r="H305" s="29" t="s">
        <v>11</v>
      </c>
      <c r="I305" s="29" t="s">
        <v>855</v>
      </c>
      <c r="J305" s="29" t="s">
        <v>88</v>
      </c>
      <c r="K305" s="28">
        <v>1913</v>
      </c>
      <c r="L305" s="30" t="s">
        <v>46</v>
      </c>
      <c r="M305" s="31">
        <v>47</v>
      </c>
      <c r="N305" s="29" t="s">
        <v>60</v>
      </c>
      <c r="O305" s="29" t="s">
        <v>19</v>
      </c>
      <c r="P305" s="29" t="s">
        <v>61</v>
      </c>
    </row>
    <row r="306" spans="1:16" x14ac:dyDescent="0.25">
      <c r="A306" s="26" t="str">
        <f t="shared" si="5"/>
        <v>Natural Gas Fired Combustion Turbine.NG</v>
      </c>
      <c r="B306" s="26" t="str">
        <f>INDEX(Crosswalk!$B$2:$B$47,MATCH(A306,Crosswalk!$A$2:$A$47,0))</f>
        <v>natural gas peaker</v>
      </c>
      <c r="C306" s="26" t="str">
        <f>IF(AND(Crosswalk!$F$2=FALSE,H306="Industrial"),"FALSE",IF(AND(Crosswalk!$F$2=FALSE,H306="Commercial"),"FALSE","TRUE"))</f>
        <v>TRUE</v>
      </c>
      <c r="D306" s="28">
        <v>2026</v>
      </c>
      <c r="E306" s="28">
        <v>12</v>
      </c>
      <c r="F306" s="28">
        <v>13781</v>
      </c>
      <c r="G306" s="29" t="s">
        <v>425</v>
      </c>
      <c r="H306" s="29" t="s">
        <v>11</v>
      </c>
      <c r="I306" s="29" t="s">
        <v>855</v>
      </c>
      <c r="J306" s="29" t="s">
        <v>88</v>
      </c>
      <c r="K306" s="28">
        <v>1913</v>
      </c>
      <c r="L306" s="30" t="s">
        <v>47</v>
      </c>
      <c r="M306" s="31">
        <v>47</v>
      </c>
      <c r="N306" s="29" t="s">
        <v>60</v>
      </c>
      <c r="O306" s="29" t="s">
        <v>19</v>
      </c>
      <c r="P306" s="29" t="s">
        <v>61</v>
      </c>
    </row>
    <row r="307" spans="1:16" x14ac:dyDescent="0.25">
      <c r="A307" s="26" t="str">
        <f t="shared" si="5"/>
        <v>Natural Gas Fired Combustion Turbine.NG</v>
      </c>
      <c r="B307" s="26" t="str">
        <f>INDEX(Crosswalk!$B$2:$B$47,MATCH(A307,Crosswalk!$A$2:$A$47,0))</f>
        <v>natural gas peaker</v>
      </c>
      <c r="C307" s="26" t="str">
        <f>IF(AND(Crosswalk!$F$2=FALSE,H307="Industrial"),"FALSE",IF(AND(Crosswalk!$F$2=FALSE,H307="Commercial"),"FALSE","TRUE"))</f>
        <v>TRUE</v>
      </c>
      <c r="D307" s="28">
        <v>2026</v>
      </c>
      <c r="E307" s="28">
        <v>12</v>
      </c>
      <c r="F307" s="28">
        <v>13781</v>
      </c>
      <c r="G307" s="29" t="s">
        <v>425</v>
      </c>
      <c r="H307" s="29" t="s">
        <v>11</v>
      </c>
      <c r="I307" s="29" t="s">
        <v>855</v>
      </c>
      <c r="J307" s="29" t="s">
        <v>88</v>
      </c>
      <c r="K307" s="28">
        <v>1913</v>
      </c>
      <c r="L307" s="30" t="s">
        <v>31</v>
      </c>
      <c r="M307" s="31">
        <v>47</v>
      </c>
      <c r="N307" s="29" t="s">
        <v>60</v>
      </c>
      <c r="O307" s="29" t="s">
        <v>19</v>
      </c>
      <c r="P307" s="29" t="s">
        <v>61</v>
      </c>
    </row>
    <row r="308" spans="1:16" x14ac:dyDescent="0.25">
      <c r="A308" s="26" t="str">
        <f t="shared" si="5"/>
        <v>Petroleum Liquids.DFO</v>
      </c>
      <c r="B308" s="26" t="str">
        <f>INDEX(Crosswalk!$B$2:$B$47,MATCH(A308,Crosswalk!$A$2:$A$47,0))</f>
        <v>petroleum</v>
      </c>
      <c r="C308" s="26" t="str">
        <f>IF(AND(Crosswalk!$F$2=FALSE,H308="Industrial"),"FALSE",IF(AND(Crosswalk!$F$2=FALSE,H308="Commercial"),"FALSE","TRUE"))</f>
        <v>TRUE</v>
      </c>
      <c r="D308" s="28">
        <v>2026</v>
      </c>
      <c r="E308" s="28">
        <v>12</v>
      </c>
      <c r="F308" s="28">
        <v>13781</v>
      </c>
      <c r="G308" s="29" t="s">
        <v>425</v>
      </c>
      <c r="H308" s="29" t="s">
        <v>11</v>
      </c>
      <c r="I308" s="29" t="s">
        <v>855</v>
      </c>
      <c r="J308" s="29" t="s">
        <v>88</v>
      </c>
      <c r="K308" s="28">
        <v>1913</v>
      </c>
      <c r="L308" s="30" t="s">
        <v>49</v>
      </c>
      <c r="M308" s="31">
        <v>1.8</v>
      </c>
      <c r="N308" s="29" t="s">
        <v>13</v>
      </c>
      <c r="O308" s="29" t="s">
        <v>26</v>
      </c>
      <c r="P308" s="29" t="s">
        <v>61</v>
      </c>
    </row>
    <row r="309" spans="1:16" x14ac:dyDescent="0.25">
      <c r="A309" s="26" t="str">
        <f t="shared" si="5"/>
        <v>Petroleum Liquids.DFO</v>
      </c>
      <c r="B309" s="26" t="str">
        <f>INDEX(Crosswalk!$B$2:$B$47,MATCH(A309,Crosswalk!$A$2:$A$47,0))</f>
        <v>petroleum</v>
      </c>
      <c r="C309" s="26" t="str">
        <f>IF(AND(Crosswalk!$F$2=FALSE,H309="Industrial"),"FALSE",IF(AND(Crosswalk!$F$2=FALSE,H309="Commercial"),"FALSE","TRUE"))</f>
        <v>TRUE</v>
      </c>
      <c r="D309" s="28">
        <v>2026</v>
      </c>
      <c r="E309" s="28">
        <v>12</v>
      </c>
      <c r="F309" s="28">
        <v>13781</v>
      </c>
      <c r="G309" s="29" t="s">
        <v>425</v>
      </c>
      <c r="H309" s="29" t="s">
        <v>11</v>
      </c>
      <c r="I309" s="29" t="s">
        <v>855</v>
      </c>
      <c r="J309" s="29" t="s">
        <v>88</v>
      </c>
      <c r="K309" s="28">
        <v>1913</v>
      </c>
      <c r="L309" s="30" t="s">
        <v>32</v>
      </c>
      <c r="M309" s="31">
        <v>1.8</v>
      </c>
      <c r="N309" s="29" t="s">
        <v>13</v>
      </c>
      <c r="O309" s="29" t="s">
        <v>26</v>
      </c>
      <c r="P309" s="29" t="s">
        <v>61</v>
      </c>
    </row>
    <row r="310" spans="1:16" x14ac:dyDescent="0.25">
      <c r="A310" s="26" t="str">
        <f t="shared" si="5"/>
        <v>Natural Gas Steam Turbine.NG</v>
      </c>
      <c r="B310" s="26" t="str">
        <f>INDEX(Crosswalk!$B$2:$B$47,MATCH(A310,Crosswalk!$A$2:$A$47,0))</f>
        <v>natural gas steam turbine</v>
      </c>
      <c r="C310" s="26" t="str">
        <f>IF(AND(Crosswalk!$F$2=FALSE,H310="Industrial"),"FALSE",IF(AND(Crosswalk!$F$2=FALSE,H310="Commercial"),"FALSE","TRUE"))</f>
        <v>TRUE</v>
      </c>
      <c r="D310" s="28">
        <v>2026</v>
      </c>
      <c r="E310" s="28">
        <v>12</v>
      </c>
      <c r="F310" s="28">
        <v>14127</v>
      </c>
      <c r="G310" s="29" t="s">
        <v>594</v>
      </c>
      <c r="H310" s="29" t="s">
        <v>11</v>
      </c>
      <c r="I310" s="29" t="s">
        <v>844</v>
      </c>
      <c r="J310" s="29" t="s">
        <v>404</v>
      </c>
      <c r="K310" s="28">
        <v>2291</v>
      </c>
      <c r="L310" s="30" t="s">
        <v>24</v>
      </c>
      <c r="M310" s="31">
        <v>64.8</v>
      </c>
      <c r="N310" s="29" t="s">
        <v>263</v>
      </c>
      <c r="O310" s="29" t="s">
        <v>19</v>
      </c>
      <c r="P310" s="29" t="s">
        <v>15</v>
      </c>
    </row>
    <row r="311" spans="1:16" x14ac:dyDescent="0.25">
      <c r="A311" s="26" t="str">
        <f t="shared" si="5"/>
        <v>Natural Gas Steam Turbine.NG</v>
      </c>
      <c r="B311" s="26" t="str">
        <f>INDEX(Crosswalk!$B$2:$B$47,MATCH(A311,Crosswalk!$A$2:$A$47,0))</f>
        <v>natural gas steam turbine</v>
      </c>
      <c r="C311" s="26" t="str">
        <f>IF(AND(Crosswalk!$F$2=FALSE,H311="Industrial"),"FALSE",IF(AND(Crosswalk!$F$2=FALSE,H311="Commercial"),"FALSE","TRUE"))</f>
        <v>TRUE</v>
      </c>
      <c r="D311" s="28">
        <v>2026</v>
      </c>
      <c r="E311" s="28">
        <v>12</v>
      </c>
      <c r="F311" s="28">
        <v>14127</v>
      </c>
      <c r="G311" s="29" t="s">
        <v>594</v>
      </c>
      <c r="H311" s="29" t="s">
        <v>11</v>
      </c>
      <c r="I311" s="29" t="s">
        <v>844</v>
      </c>
      <c r="J311" s="29" t="s">
        <v>404</v>
      </c>
      <c r="K311" s="28">
        <v>2291</v>
      </c>
      <c r="L311" s="30" t="s">
        <v>25</v>
      </c>
      <c r="M311" s="31">
        <v>90.8</v>
      </c>
      <c r="N311" s="29" t="s">
        <v>263</v>
      </c>
      <c r="O311" s="29" t="s">
        <v>19</v>
      </c>
      <c r="P311" s="29" t="s">
        <v>15</v>
      </c>
    </row>
    <row r="312" spans="1:16" x14ac:dyDescent="0.25">
      <c r="A312" s="26" t="str">
        <f t="shared" si="5"/>
        <v>Natural Gas Steam Turbine.NG</v>
      </c>
      <c r="B312" s="26" t="str">
        <f>INDEX(Crosswalk!$B$2:$B$47,MATCH(A312,Crosswalk!$A$2:$A$47,0))</f>
        <v>natural gas steam turbine</v>
      </c>
      <c r="C312" s="26" t="str">
        <f>IF(AND(Crosswalk!$F$2=FALSE,H312="Industrial"),"FALSE",IF(AND(Crosswalk!$F$2=FALSE,H312="Commercial"),"FALSE","TRUE"))</f>
        <v>TRUE</v>
      </c>
      <c r="D312" s="28">
        <v>2026</v>
      </c>
      <c r="E312" s="28">
        <v>12</v>
      </c>
      <c r="F312" s="28">
        <v>14127</v>
      </c>
      <c r="G312" s="29" t="s">
        <v>594</v>
      </c>
      <c r="H312" s="29" t="s">
        <v>11</v>
      </c>
      <c r="I312" s="29" t="s">
        <v>844</v>
      </c>
      <c r="J312" s="29" t="s">
        <v>404</v>
      </c>
      <c r="K312" s="28">
        <v>2291</v>
      </c>
      <c r="L312" s="30" t="s">
        <v>21</v>
      </c>
      <c r="M312" s="31">
        <v>86</v>
      </c>
      <c r="N312" s="29" t="s">
        <v>263</v>
      </c>
      <c r="O312" s="29" t="s">
        <v>19</v>
      </c>
      <c r="P312" s="29" t="s">
        <v>15</v>
      </c>
    </row>
    <row r="313" spans="1:16" x14ac:dyDescent="0.25">
      <c r="A313" s="26" t="str">
        <f t="shared" si="5"/>
        <v>Natural Gas Fired Combustion Turbine.NG</v>
      </c>
      <c r="B313" s="26" t="str">
        <f>INDEX(Crosswalk!$B$2:$B$47,MATCH(A313,Crosswalk!$A$2:$A$47,0))</f>
        <v>natural gas peaker</v>
      </c>
      <c r="C313" s="26" t="str">
        <f>IF(AND(Crosswalk!$F$2=FALSE,H313="Industrial"),"FALSE",IF(AND(Crosswalk!$F$2=FALSE,H313="Commercial"),"FALSE","TRUE"))</f>
        <v>TRUE</v>
      </c>
      <c r="D313" s="28">
        <v>2026</v>
      </c>
      <c r="E313" s="28">
        <v>12</v>
      </c>
      <c r="F313" s="28">
        <v>15466</v>
      </c>
      <c r="G313" s="29" t="s">
        <v>465</v>
      </c>
      <c r="H313" s="29" t="s">
        <v>11</v>
      </c>
      <c r="I313" s="29" t="s">
        <v>438</v>
      </c>
      <c r="J313" s="29" t="s">
        <v>72</v>
      </c>
      <c r="K313" s="28">
        <v>464</v>
      </c>
      <c r="L313" s="30" t="s">
        <v>533</v>
      </c>
      <c r="M313" s="31">
        <v>13</v>
      </c>
      <c r="N313" s="29" t="s">
        <v>60</v>
      </c>
      <c r="O313" s="29" t="s">
        <v>19</v>
      </c>
      <c r="P313" s="29" t="s">
        <v>61</v>
      </c>
    </row>
    <row r="314" spans="1:16" x14ac:dyDescent="0.25">
      <c r="A314" s="26" t="str">
        <f t="shared" si="5"/>
        <v>Natural Gas Fired Combustion Turbine.NG</v>
      </c>
      <c r="B314" s="26" t="str">
        <f>INDEX(Crosswalk!$B$2:$B$47,MATCH(A314,Crosswalk!$A$2:$A$47,0))</f>
        <v>natural gas peaker</v>
      </c>
      <c r="C314" s="26" t="str">
        <f>IF(AND(Crosswalk!$F$2=FALSE,H314="Industrial"),"FALSE",IF(AND(Crosswalk!$F$2=FALSE,H314="Commercial"),"FALSE","TRUE"))</f>
        <v>TRUE</v>
      </c>
      <c r="D314" s="28">
        <v>2026</v>
      </c>
      <c r="E314" s="28">
        <v>12</v>
      </c>
      <c r="F314" s="28">
        <v>15466</v>
      </c>
      <c r="G314" s="29" t="s">
        <v>465</v>
      </c>
      <c r="H314" s="29" t="s">
        <v>11</v>
      </c>
      <c r="I314" s="29" t="s">
        <v>438</v>
      </c>
      <c r="J314" s="29" t="s">
        <v>72</v>
      </c>
      <c r="K314" s="28">
        <v>464</v>
      </c>
      <c r="L314" s="30" t="s">
        <v>532</v>
      </c>
      <c r="M314" s="31">
        <v>14</v>
      </c>
      <c r="N314" s="29" t="s">
        <v>60</v>
      </c>
      <c r="O314" s="29" t="s">
        <v>19</v>
      </c>
      <c r="P314" s="29" t="s">
        <v>61</v>
      </c>
    </row>
    <row r="315" spans="1:16" x14ac:dyDescent="0.25">
      <c r="A315" s="26" t="str">
        <f t="shared" si="5"/>
        <v>Natural Gas Fired Combustion Turbine.NG</v>
      </c>
      <c r="B315" s="26" t="str">
        <f>INDEX(Crosswalk!$B$2:$B$47,MATCH(A315,Crosswalk!$A$2:$A$47,0))</f>
        <v>natural gas peaker</v>
      </c>
      <c r="C315" s="26" t="str">
        <f>IF(AND(Crosswalk!$F$2=FALSE,H315="Industrial"),"FALSE",IF(AND(Crosswalk!$F$2=FALSE,H315="Commercial"),"FALSE","TRUE"))</f>
        <v>TRUE</v>
      </c>
      <c r="D315" s="28">
        <v>2026</v>
      </c>
      <c r="E315" s="28">
        <v>12</v>
      </c>
      <c r="F315" s="28">
        <v>15466</v>
      </c>
      <c r="G315" s="29" t="s">
        <v>465</v>
      </c>
      <c r="H315" s="29" t="s">
        <v>11</v>
      </c>
      <c r="I315" s="29" t="s">
        <v>711</v>
      </c>
      <c r="J315" s="29" t="s">
        <v>72</v>
      </c>
      <c r="K315" s="28">
        <v>8067</v>
      </c>
      <c r="L315" s="30" t="s">
        <v>24</v>
      </c>
      <c r="M315" s="31">
        <v>44</v>
      </c>
      <c r="N315" s="29" t="s">
        <v>60</v>
      </c>
      <c r="O315" s="29" t="s">
        <v>19</v>
      </c>
      <c r="P315" s="29" t="s">
        <v>61</v>
      </c>
    </row>
    <row r="316" spans="1:16" x14ac:dyDescent="0.25">
      <c r="A316" s="26" t="str">
        <f t="shared" si="5"/>
        <v>Natural Gas Fired Combustion Turbine.NG</v>
      </c>
      <c r="B316" s="26" t="str">
        <f>INDEX(Crosswalk!$B$2:$B$47,MATCH(A316,Crosswalk!$A$2:$A$47,0))</f>
        <v>natural gas peaker</v>
      </c>
      <c r="C316" s="26" t="str">
        <f>IF(AND(Crosswalk!$F$2=FALSE,H316="Industrial"),"FALSE",IF(AND(Crosswalk!$F$2=FALSE,H316="Commercial"),"FALSE","TRUE"))</f>
        <v>TRUE</v>
      </c>
      <c r="D316" s="28">
        <v>2026</v>
      </c>
      <c r="E316" s="28">
        <v>12</v>
      </c>
      <c r="F316" s="28">
        <v>15466</v>
      </c>
      <c r="G316" s="29" t="s">
        <v>465</v>
      </c>
      <c r="H316" s="29" t="s">
        <v>11</v>
      </c>
      <c r="I316" s="29" t="s">
        <v>711</v>
      </c>
      <c r="J316" s="29" t="s">
        <v>72</v>
      </c>
      <c r="K316" s="28">
        <v>8067</v>
      </c>
      <c r="L316" s="30" t="s">
        <v>25</v>
      </c>
      <c r="M316" s="31">
        <v>44</v>
      </c>
      <c r="N316" s="29" t="s">
        <v>60</v>
      </c>
      <c r="O316" s="29" t="s">
        <v>19</v>
      </c>
      <c r="P316" s="29" t="s">
        <v>61</v>
      </c>
    </row>
    <row r="317" spans="1:16" x14ac:dyDescent="0.25">
      <c r="A317" s="26" t="str">
        <f t="shared" si="5"/>
        <v>Natural Gas Fired Combustion Turbine.NG</v>
      </c>
      <c r="B317" s="26" t="str">
        <f>INDEX(Crosswalk!$B$2:$B$47,MATCH(A317,Crosswalk!$A$2:$A$47,0))</f>
        <v>natural gas peaker</v>
      </c>
      <c r="C317" s="26" t="str">
        <f>IF(AND(Crosswalk!$F$2=FALSE,H317="Industrial"),"FALSE",IF(AND(Crosswalk!$F$2=FALSE,H317="Commercial"),"FALSE","TRUE"))</f>
        <v>TRUE</v>
      </c>
      <c r="D317" s="28">
        <v>2026</v>
      </c>
      <c r="E317" s="28">
        <v>12</v>
      </c>
      <c r="F317" s="28">
        <v>15466</v>
      </c>
      <c r="G317" s="29" t="s">
        <v>465</v>
      </c>
      <c r="H317" s="29" t="s">
        <v>11</v>
      </c>
      <c r="I317" s="29" t="s">
        <v>902</v>
      </c>
      <c r="J317" s="29" t="s">
        <v>72</v>
      </c>
      <c r="K317" s="28">
        <v>471</v>
      </c>
      <c r="L317" s="30" t="s">
        <v>24</v>
      </c>
      <c r="M317" s="31">
        <v>14</v>
      </c>
      <c r="N317" s="29" t="s">
        <v>60</v>
      </c>
      <c r="O317" s="29" t="s">
        <v>19</v>
      </c>
      <c r="P317" s="29" t="s">
        <v>61</v>
      </c>
    </row>
    <row r="318" spans="1:16" x14ac:dyDescent="0.25">
      <c r="A318" s="26" t="str">
        <f t="shared" si="5"/>
        <v>Natural Gas Fired Combustion Turbine.NG</v>
      </c>
      <c r="B318" s="26" t="str">
        <f>INDEX(Crosswalk!$B$2:$B$47,MATCH(A318,Crosswalk!$A$2:$A$47,0))</f>
        <v>natural gas peaker</v>
      </c>
      <c r="C318" s="26" t="str">
        <f>IF(AND(Crosswalk!$F$2=FALSE,H318="Industrial"),"FALSE",IF(AND(Crosswalk!$F$2=FALSE,H318="Commercial"),"FALSE","TRUE"))</f>
        <v>TRUE</v>
      </c>
      <c r="D318" s="28">
        <v>2026</v>
      </c>
      <c r="E318" s="28">
        <v>12</v>
      </c>
      <c r="F318" s="28">
        <v>15466</v>
      </c>
      <c r="G318" s="29" t="s">
        <v>465</v>
      </c>
      <c r="H318" s="29" t="s">
        <v>11</v>
      </c>
      <c r="I318" s="29" t="s">
        <v>898</v>
      </c>
      <c r="J318" s="29" t="s">
        <v>72</v>
      </c>
      <c r="K318" s="28">
        <v>477</v>
      </c>
      <c r="L318" s="30" t="s">
        <v>31</v>
      </c>
      <c r="M318" s="31">
        <v>43</v>
      </c>
      <c r="N318" s="29" t="s">
        <v>60</v>
      </c>
      <c r="O318" s="29" t="s">
        <v>19</v>
      </c>
      <c r="P318" s="29" t="s">
        <v>61</v>
      </c>
    </row>
    <row r="319" spans="1:16" x14ac:dyDescent="0.25">
      <c r="A319" s="26" t="str">
        <f t="shared" si="5"/>
        <v>Conventional Steam Coal.BIT</v>
      </c>
      <c r="B319" s="26" t="str">
        <f>INDEX(Crosswalk!$B$2:$B$47,MATCH(A319,Crosswalk!$A$2:$A$47,0))</f>
        <v>hard coal</v>
      </c>
      <c r="C319" s="26" t="str">
        <f>IF(AND(Crosswalk!$F$2=FALSE,H319="Industrial"),"FALSE",IF(AND(Crosswalk!$F$2=FALSE,H319="Commercial"),"FALSE","TRUE"))</f>
        <v>TRUE</v>
      </c>
      <c r="D319" s="28">
        <v>2026</v>
      </c>
      <c r="E319" s="28">
        <v>12</v>
      </c>
      <c r="F319" s="28">
        <v>18642</v>
      </c>
      <c r="G319" s="29" t="s">
        <v>65</v>
      </c>
      <c r="H319" s="29" t="s">
        <v>11</v>
      </c>
      <c r="I319" s="29" t="s">
        <v>805</v>
      </c>
      <c r="J319" s="29" t="s">
        <v>423</v>
      </c>
      <c r="K319" s="28">
        <v>3399</v>
      </c>
      <c r="L319" s="30" t="s">
        <v>25</v>
      </c>
      <c r="M319" s="31">
        <v>1231</v>
      </c>
      <c r="N319" s="29" t="s">
        <v>28</v>
      </c>
      <c r="O319" s="29" t="s">
        <v>29</v>
      </c>
      <c r="P319" s="29" t="s">
        <v>15</v>
      </c>
    </row>
    <row r="320" spans="1:16" x14ac:dyDescent="0.25">
      <c r="A320" s="26" t="str">
        <f t="shared" si="5"/>
        <v>Conventional Steam Coal.SUB</v>
      </c>
      <c r="B320" s="26" t="str">
        <f>INDEX(Crosswalk!$B$2:$B$47,MATCH(A320,Crosswalk!$A$2:$A$47,0))</f>
        <v>hard coal</v>
      </c>
      <c r="C320" s="26" t="str">
        <f>IF(AND(Crosswalk!$F$2=FALSE,H320="Industrial"),"FALSE",IF(AND(Crosswalk!$F$2=FALSE,H320="Commercial"),"FALSE","TRUE"))</f>
        <v>TRUE</v>
      </c>
      <c r="D320" s="28">
        <v>2026</v>
      </c>
      <c r="E320" s="28">
        <v>12</v>
      </c>
      <c r="F320" s="28">
        <v>18642</v>
      </c>
      <c r="G320" s="29" t="s">
        <v>65</v>
      </c>
      <c r="H320" s="29" t="s">
        <v>11</v>
      </c>
      <c r="I320" s="29" t="s">
        <v>794</v>
      </c>
      <c r="J320" s="29" t="s">
        <v>423</v>
      </c>
      <c r="K320" s="28">
        <v>3407</v>
      </c>
      <c r="L320" s="30" t="s">
        <v>49</v>
      </c>
      <c r="M320" s="31">
        <v>174</v>
      </c>
      <c r="N320" s="29" t="s">
        <v>28</v>
      </c>
      <c r="O320" s="29" t="s">
        <v>76</v>
      </c>
      <c r="P320" s="29" t="s">
        <v>15</v>
      </c>
    </row>
    <row r="321" spans="1:16" x14ac:dyDescent="0.25">
      <c r="A321" s="26" t="str">
        <f t="shared" si="5"/>
        <v>Conventional Steam Coal.SUB</v>
      </c>
      <c r="B321" s="26" t="str">
        <f>INDEX(Crosswalk!$B$2:$B$47,MATCH(A321,Crosswalk!$A$2:$A$47,0))</f>
        <v>hard coal</v>
      </c>
      <c r="C321" s="26" t="str">
        <f>IF(AND(Crosswalk!$F$2=FALSE,H321="Industrial"),"FALSE",IF(AND(Crosswalk!$F$2=FALSE,H321="Commercial"),"FALSE","TRUE"))</f>
        <v>TRUE</v>
      </c>
      <c r="D321" s="28">
        <v>2026</v>
      </c>
      <c r="E321" s="28">
        <v>12</v>
      </c>
      <c r="F321" s="28">
        <v>18642</v>
      </c>
      <c r="G321" s="29" t="s">
        <v>65</v>
      </c>
      <c r="H321" s="29" t="s">
        <v>11</v>
      </c>
      <c r="I321" s="29" t="s">
        <v>794</v>
      </c>
      <c r="J321" s="29" t="s">
        <v>423</v>
      </c>
      <c r="K321" s="28">
        <v>3407</v>
      </c>
      <c r="L321" s="30" t="s">
        <v>32</v>
      </c>
      <c r="M321" s="31">
        <v>174</v>
      </c>
      <c r="N321" s="29" t="s">
        <v>28</v>
      </c>
      <c r="O321" s="29" t="s">
        <v>76</v>
      </c>
      <c r="P321" s="29" t="s">
        <v>15</v>
      </c>
    </row>
    <row r="322" spans="1:16" x14ac:dyDescent="0.25">
      <c r="A322" s="26" t="str">
        <f t="shared" si="5"/>
        <v>Conventional Steam Coal.SUB</v>
      </c>
      <c r="B322" s="26" t="str">
        <f>INDEX(Crosswalk!$B$2:$B$47,MATCH(A322,Crosswalk!$A$2:$A$47,0))</f>
        <v>hard coal</v>
      </c>
      <c r="C322" s="26" t="str">
        <f>IF(AND(Crosswalk!$F$2=FALSE,H322="Industrial"),"FALSE",IF(AND(Crosswalk!$F$2=FALSE,H322="Commercial"),"FALSE","TRUE"))</f>
        <v>TRUE</v>
      </c>
      <c r="D322" s="28">
        <v>2026</v>
      </c>
      <c r="E322" s="28">
        <v>12</v>
      </c>
      <c r="F322" s="28">
        <v>18642</v>
      </c>
      <c r="G322" s="29" t="s">
        <v>65</v>
      </c>
      <c r="H322" s="29" t="s">
        <v>11</v>
      </c>
      <c r="I322" s="29" t="s">
        <v>794</v>
      </c>
      <c r="J322" s="29" t="s">
        <v>423</v>
      </c>
      <c r="K322" s="28">
        <v>3407</v>
      </c>
      <c r="L322" s="30" t="s">
        <v>52</v>
      </c>
      <c r="M322" s="31">
        <v>174</v>
      </c>
      <c r="N322" s="29" t="s">
        <v>28</v>
      </c>
      <c r="O322" s="29" t="s">
        <v>76</v>
      </c>
      <c r="P322" s="29" t="s">
        <v>15</v>
      </c>
    </row>
    <row r="323" spans="1:16" x14ac:dyDescent="0.25">
      <c r="A323" s="26" t="str">
        <f t="shared" si="5"/>
        <v>Natural Gas Fired Combustion Turbine.NG</v>
      </c>
      <c r="B323" s="26" t="str">
        <f>INDEX(Crosswalk!$B$2:$B$47,MATCH(A323,Crosswalk!$A$2:$A$47,0))</f>
        <v>natural gas peaker</v>
      </c>
      <c r="C323" s="26" t="str">
        <f>IF(AND(Crosswalk!$F$2=FALSE,H323="Industrial"),"FALSE",IF(AND(Crosswalk!$F$2=FALSE,H323="Commercial"),"FALSE","TRUE"))</f>
        <v>TRUE</v>
      </c>
      <c r="D323" s="28">
        <v>2027</v>
      </c>
      <c r="E323" s="28">
        <v>1</v>
      </c>
      <c r="F323" s="28">
        <v>63844</v>
      </c>
      <c r="G323" s="29" t="s">
        <v>709</v>
      </c>
      <c r="H323" s="29" t="s">
        <v>974</v>
      </c>
      <c r="I323" s="29" t="s">
        <v>708</v>
      </c>
      <c r="J323" s="29" t="s">
        <v>35</v>
      </c>
      <c r="K323" s="28">
        <v>8076</v>
      </c>
      <c r="L323" s="30" t="s">
        <v>115</v>
      </c>
      <c r="M323" s="31">
        <v>54</v>
      </c>
      <c r="N323" s="29" t="s">
        <v>60</v>
      </c>
      <c r="O323" s="29" t="s">
        <v>19</v>
      </c>
      <c r="P323" s="29" t="s">
        <v>61</v>
      </c>
    </row>
    <row r="324" spans="1:16" x14ac:dyDescent="0.25">
      <c r="A324" s="26" t="str">
        <f t="shared" ref="A324:A387" si="6">CONCATENATE(N324,".",O324)</f>
        <v>Conventional Steam Coal.SUB</v>
      </c>
      <c r="B324" s="26" t="str">
        <f>INDEX(Crosswalk!$B$2:$B$47,MATCH(A324,Crosswalk!$A$2:$A$47,0))</f>
        <v>hard coal</v>
      </c>
      <c r="C324" s="26" t="str">
        <f>IF(AND(Crosswalk!$F$2=FALSE,H324="Industrial"),"FALSE",IF(AND(Crosswalk!$F$2=FALSE,H324="Commercial"),"FALSE","TRUE"))</f>
        <v>TRUE</v>
      </c>
      <c r="D324" s="28">
        <v>2027</v>
      </c>
      <c r="E324" s="28">
        <v>1</v>
      </c>
      <c r="F324" s="28">
        <v>24211</v>
      </c>
      <c r="G324" s="29" t="s">
        <v>457</v>
      </c>
      <c r="H324" s="29" t="s">
        <v>11</v>
      </c>
      <c r="I324" s="29" t="s">
        <v>706</v>
      </c>
      <c r="J324" s="29" t="s">
        <v>48</v>
      </c>
      <c r="K324" s="28">
        <v>8223</v>
      </c>
      <c r="L324" s="30" t="s">
        <v>24</v>
      </c>
      <c r="M324" s="31">
        <v>381</v>
      </c>
      <c r="N324" s="29" t="s">
        <v>28</v>
      </c>
      <c r="O324" s="29" t="s">
        <v>76</v>
      </c>
      <c r="P324" s="29" t="s">
        <v>15</v>
      </c>
    </row>
    <row r="325" spans="1:16" x14ac:dyDescent="0.25">
      <c r="A325" s="26" t="str">
        <f t="shared" si="6"/>
        <v>Solar Photovoltaic.SUN</v>
      </c>
      <c r="B325" s="26" t="str">
        <f>INDEX(Crosswalk!$B$2:$B$47,MATCH(A325,Crosswalk!$A$2:$A$47,0))</f>
        <v>solar PV</v>
      </c>
      <c r="C325" s="26" t="str">
        <f>IF(AND(Crosswalk!$F$2=FALSE,H325="Industrial"),"FALSE",IF(AND(Crosswalk!$F$2=FALSE,H325="Commercial"),"FALSE","TRUE"))</f>
        <v>TRUE</v>
      </c>
      <c r="D325" s="28">
        <v>2027</v>
      </c>
      <c r="E325" s="28">
        <v>2</v>
      </c>
      <c r="F325" s="28">
        <v>56997</v>
      </c>
      <c r="G325" s="29" t="s">
        <v>469</v>
      </c>
      <c r="H325" s="29" t="s">
        <v>974</v>
      </c>
      <c r="I325" s="29" t="s">
        <v>553</v>
      </c>
      <c r="J325" s="29" t="s">
        <v>78</v>
      </c>
      <c r="K325" s="28">
        <v>57869</v>
      </c>
      <c r="L325" s="30" t="s">
        <v>557</v>
      </c>
      <c r="M325" s="31">
        <v>0.5</v>
      </c>
      <c r="N325" s="29" t="s">
        <v>256</v>
      </c>
      <c r="O325" s="29" t="s">
        <v>124</v>
      </c>
      <c r="P325" s="29" t="s">
        <v>123</v>
      </c>
    </row>
    <row r="326" spans="1:16" x14ac:dyDescent="0.25">
      <c r="A326" s="26" t="str">
        <f t="shared" si="6"/>
        <v>Solar Photovoltaic.SUN</v>
      </c>
      <c r="B326" s="26" t="str">
        <f>INDEX(Crosswalk!$B$2:$B$47,MATCH(A326,Crosswalk!$A$2:$A$47,0))</f>
        <v>solar PV</v>
      </c>
      <c r="C326" s="26" t="str">
        <f>IF(AND(Crosswalk!$F$2=FALSE,H326="Industrial"),"FALSE",IF(AND(Crosswalk!$F$2=FALSE,H326="Commercial"),"FALSE","TRUE"))</f>
        <v>TRUE</v>
      </c>
      <c r="D326" s="28">
        <v>2027</v>
      </c>
      <c r="E326" s="28">
        <v>2</v>
      </c>
      <c r="F326" s="28">
        <v>56997</v>
      </c>
      <c r="G326" s="29" t="s">
        <v>469</v>
      </c>
      <c r="H326" s="29" t="s">
        <v>974</v>
      </c>
      <c r="I326" s="29" t="s">
        <v>553</v>
      </c>
      <c r="J326" s="29" t="s">
        <v>78</v>
      </c>
      <c r="K326" s="28">
        <v>57869</v>
      </c>
      <c r="L326" s="30" t="s">
        <v>556</v>
      </c>
      <c r="M326" s="31">
        <v>0.4</v>
      </c>
      <c r="N326" s="29" t="s">
        <v>256</v>
      </c>
      <c r="O326" s="29" t="s">
        <v>124</v>
      </c>
      <c r="P326" s="29" t="s">
        <v>123</v>
      </c>
    </row>
    <row r="327" spans="1:16" x14ac:dyDescent="0.25">
      <c r="A327" s="26" t="str">
        <f t="shared" si="6"/>
        <v>Solar Photovoltaic.SUN</v>
      </c>
      <c r="B327" s="26" t="str">
        <f>INDEX(Crosswalk!$B$2:$B$47,MATCH(A327,Crosswalk!$A$2:$A$47,0))</f>
        <v>solar PV</v>
      </c>
      <c r="C327" s="26" t="str">
        <f>IF(AND(Crosswalk!$F$2=FALSE,H327="Industrial"),"FALSE",IF(AND(Crosswalk!$F$2=FALSE,H327="Commercial"),"FALSE","TRUE"))</f>
        <v>TRUE</v>
      </c>
      <c r="D327" s="28">
        <v>2027</v>
      </c>
      <c r="E327" s="28">
        <v>2</v>
      </c>
      <c r="F327" s="28">
        <v>56997</v>
      </c>
      <c r="G327" s="29" t="s">
        <v>469</v>
      </c>
      <c r="H327" s="29" t="s">
        <v>974</v>
      </c>
      <c r="I327" s="29" t="s">
        <v>553</v>
      </c>
      <c r="J327" s="29" t="s">
        <v>78</v>
      </c>
      <c r="K327" s="28">
        <v>57869</v>
      </c>
      <c r="L327" s="30" t="s">
        <v>555</v>
      </c>
      <c r="M327" s="31">
        <v>0.2</v>
      </c>
      <c r="N327" s="29" t="s">
        <v>256</v>
      </c>
      <c r="O327" s="29" t="s">
        <v>124</v>
      </c>
      <c r="P327" s="29" t="s">
        <v>123</v>
      </c>
    </row>
    <row r="328" spans="1:16" x14ac:dyDescent="0.25">
      <c r="A328" s="26" t="str">
        <f t="shared" si="6"/>
        <v>Solar Photovoltaic.SUN</v>
      </c>
      <c r="B328" s="26" t="str">
        <f>INDEX(Crosswalk!$B$2:$B$47,MATCH(A328,Crosswalk!$A$2:$A$47,0))</f>
        <v>solar PV</v>
      </c>
      <c r="C328" s="26" t="str">
        <f>IF(AND(Crosswalk!$F$2=FALSE,H328="Industrial"),"FALSE",IF(AND(Crosswalk!$F$2=FALSE,H328="Commercial"),"FALSE","TRUE"))</f>
        <v>TRUE</v>
      </c>
      <c r="D328" s="28">
        <v>2027</v>
      </c>
      <c r="E328" s="28">
        <v>2</v>
      </c>
      <c r="F328" s="28">
        <v>56997</v>
      </c>
      <c r="G328" s="29" t="s">
        <v>469</v>
      </c>
      <c r="H328" s="29" t="s">
        <v>974</v>
      </c>
      <c r="I328" s="29" t="s">
        <v>553</v>
      </c>
      <c r="J328" s="29" t="s">
        <v>78</v>
      </c>
      <c r="K328" s="28">
        <v>57869</v>
      </c>
      <c r="L328" s="30" t="s">
        <v>110</v>
      </c>
      <c r="M328" s="31">
        <v>2.7</v>
      </c>
      <c r="N328" s="29" t="s">
        <v>256</v>
      </c>
      <c r="O328" s="29" t="s">
        <v>124</v>
      </c>
      <c r="P328" s="29" t="s">
        <v>123</v>
      </c>
    </row>
    <row r="329" spans="1:16" x14ac:dyDescent="0.25">
      <c r="A329" s="26" t="str">
        <f t="shared" si="6"/>
        <v>Petroleum Liquids.DFO</v>
      </c>
      <c r="B329" s="26" t="str">
        <f>INDEX(Crosswalk!$B$2:$B$47,MATCH(A329,Crosswalk!$A$2:$A$47,0))</f>
        <v>petroleum</v>
      </c>
      <c r="C329" s="26" t="str">
        <f>IF(AND(Crosswalk!$F$2=FALSE,H329="Industrial"),"FALSE",IF(AND(Crosswalk!$F$2=FALSE,H329="Commercial"),"FALSE","TRUE"))</f>
        <v>FALSE</v>
      </c>
      <c r="D329" s="28">
        <v>2027</v>
      </c>
      <c r="E329" s="28">
        <v>3</v>
      </c>
      <c r="F329" s="28">
        <v>60538</v>
      </c>
      <c r="G329" s="29" t="s">
        <v>651</v>
      </c>
      <c r="H329" s="29" t="s">
        <v>985</v>
      </c>
      <c r="I329" s="29" t="s">
        <v>650</v>
      </c>
      <c r="J329" s="29" t="s">
        <v>16</v>
      </c>
      <c r="K329" s="28">
        <v>54364</v>
      </c>
      <c r="L329" s="30" t="s">
        <v>652</v>
      </c>
      <c r="M329" s="31">
        <v>2</v>
      </c>
      <c r="N329" s="29" t="s">
        <v>13</v>
      </c>
      <c r="O329" s="29" t="s">
        <v>26</v>
      </c>
      <c r="P329" s="29" t="s">
        <v>20</v>
      </c>
    </row>
    <row r="330" spans="1:16" x14ac:dyDescent="0.25">
      <c r="A330" s="26" t="str">
        <f t="shared" si="6"/>
        <v>Natural Gas Fired Combined Cycle.NG</v>
      </c>
      <c r="B330" s="26" t="str">
        <f>INDEX(Crosswalk!$B$2:$B$47,MATCH(A330,Crosswalk!$A$2:$A$47,0))</f>
        <v>natural gas combined cycle</v>
      </c>
      <c r="C330" s="26" t="str">
        <f>IF(AND(Crosswalk!$F$2=FALSE,H330="Industrial"),"FALSE",IF(AND(Crosswalk!$F$2=FALSE,H330="Commercial"),"FALSE","TRUE"))</f>
        <v>TRUE</v>
      </c>
      <c r="D330" s="28">
        <v>2027</v>
      </c>
      <c r="E330" s="28">
        <v>4</v>
      </c>
      <c r="F330" s="28">
        <v>5695</v>
      </c>
      <c r="G330" s="29" t="s">
        <v>627</v>
      </c>
      <c r="H330" s="29" t="s">
        <v>11</v>
      </c>
      <c r="I330" s="29" t="s">
        <v>626</v>
      </c>
      <c r="J330" s="29" t="s">
        <v>403</v>
      </c>
      <c r="K330" s="28">
        <v>55077</v>
      </c>
      <c r="L330" s="30" t="s">
        <v>629</v>
      </c>
      <c r="M330" s="31">
        <v>140</v>
      </c>
      <c r="N330" s="29" t="s">
        <v>34</v>
      </c>
      <c r="O330" s="29" t="s">
        <v>19</v>
      </c>
      <c r="P330" s="29" t="s">
        <v>33</v>
      </c>
    </row>
    <row r="331" spans="1:16" x14ac:dyDescent="0.25">
      <c r="A331" s="26" t="str">
        <f t="shared" si="6"/>
        <v>Natural Gas Fired Combined Cycle.NG</v>
      </c>
      <c r="B331" s="26" t="str">
        <f>INDEX(Crosswalk!$B$2:$B$47,MATCH(A331,Crosswalk!$A$2:$A$47,0))</f>
        <v>natural gas combined cycle</v>
      </c>
      <c r="C331" s="26" t="str">
        <f>IF(AND(Crosswalk!$F$2=FALSE,H331="Industrial"),"FALSE",IF(AND(Crosswalk!$F$2=FALSE,H331="Commercial"),"FALSE","TRUE"))</f>
        <v>TRUE</v>
      </c>
      <c r="D331" s="28">
        <v>2027</v>
      </c>
      <c r="E331" s="28">
        <v>4</v>
      </c>
      <c r="F331" s="28">
        <v>5695</v>
      </c>
      <c r="G331" s="29" t="s">
        <v>627</v>
      </c>
      <c r="H331" s="29" t="s">
        <v>11</v>
      </c>
      <c r="I331" s="29" t="s">
        <v>626</v>
      </c>
      <c r="J331" s="29" t="s">
        <v>403</v>
      </c>
      <c r="K331" s="28">
        <v>55077</v>
      </c>
      <c r="L331" s="30" t="s">
        <v>628</v>
      </c>
      <c r="M331" s="31">
        <v>140</v>
      </c>
      <c r="N331" s="29" t="s">
        <v>34</v>
      </c>
      <c r="O331" s="29" t="s">
        <v>19</v>
      </c>
      <c r="P331" s="29" t="s">
        <v>33</v>
      </c>
    </row>
    <row r="332" spans="1:16" x14ac:dyDescent="0.25">
      <c r="A332" s="26" t="str">
        <f t="shared" si="6"/>
        <v>Natural Gas Fired Combined Cycle.NG</v>
      </c>
      <c r="B332" s="26" t="str">
        <f>INDEX(Crosswalk!$B$2:$B$47,MATCH(A332,Crosswalk!$A$2:$A$47,0))</f>
        <v>natural gas combined cycle</v>
      </c>
      <c r="C332" s="26" t="str">
        <f>IF(AND(Crosswalk!$F$2=FALSE,H332="Industrial"),"FALSE",IF(AND(Crosswalk!$F$2=FALSE,H332="Commercial"),"FALSE","TRUE"))</f>
        <v>TRUE</v>
      </c>
      <c r="D332" s="28">
        <v>2027</v>
      </c>
      <c r="E332" s="28">
        <v>4</v>
      </c>
      <c r="F332" s="28">
        <v>5695</v>
      </c>
      <c r="G332" s="29" t="s">
        <v>627</v>
      </c>
      <c r="H332" s="29" t="s">
        <v>11</v>
      </c>
      <c r="I332" s="29" t="s">
        <v>626</v>
      </c>
      <c r="J332" s="29" t="s">
        <v>403</v>
      </c>
      <c r="K332" s="28">
        <v>55077</v>
      </c>
      <c r="L332" s="30" t="s">
        <v>625</v>
      </c>
      <c r="M332" s="31">
        <v>170</v>
      </c>
      <c r="N332" s="29" t="s">
        <v>34</v>
      </c>
      <c r="O332" s="29" t="s">
        <v>19</v>
      </c>
      <c r="P332" s="29" t="s">
        <v>35</v>
      </c>
    </row>
    <row r="333" spans="1:16" x14ac:dyDescent="0.25">
      <c r="A333" s="26" t="str">
        <f t="shared" si="6"/>
        <v>Conventional Hydroelectric.WAT</v>
      </c>
      <c r="B333" s="26" t="str">
        <f>INDEX(Crosswalk!$B$2:$B$47,MATCH(A333,Crosswalk!$A$2:$A$47,0))</f>
        <v>hydro</v>
      </c>
      <c r="C333" s="26" t="str">
        <f>IF(AND(Crosswalk!$F$2=FALSE,H333="Industrial"),"FALSE",IF(AND(Crosswalk!$F$2=FALSE,H333="Commercial"),"FALSE","TRUE"))</f>
        <v>TRUE</v>
      </c>
      <c r="D333" s="28">
        <v>2027</v>
      </c>
      <c r="E333" s="28">
        <v>6</v>
      </c>
      <c r="F333" s="28">
        <v>64726</v>
      </c>
      <c r="G333" s="29" t="s">
        <v>409</v>
      </c>
      <c r="H333" s="29" t="s">
        <v>974</v>
      </c>
      <c r="I333" s="29" t="s">
        <v>408</v>
      </c>
      <c r="J333" s="29" t="s">
        <v>45</v>
      </c>
      <c r="K333" s="28">
        <v>65399</v>
      </c>
      <c r="L333" s="30" t="s">
        <v>407</v>
      </c>
      <c r="M333" s="31">
        <v>0.5</v>
      </c>
      <c r="N333" s="29" t="s">
        <v>42</v>
      </c>
      <c r="O333" s="29" t="s">
        <v>43</v>
      </c>
      <c r="P333" s="29" t="s">
        <v>44</v>
      </c>
    </row>
    <row r="334" spans="1:16" x14ac:dyDescent="0.25">
      <c r="A334" s="26" t="str">
        <f t="shared" si="6"/>
        <v>Batteries.MWH</v>
      </c>
      <c r="B334" s="26" t="str">
        <f>INDEX(Crosswalk!$B$2:$B$47,MATCH(A334,Crosswalk!$A$2:$A$47,0))</f>
        <v>battery storage</v>
      </c>
      <c r="C334" s="26" t="str">
        <f>IF(AND(Crosswalk!$F$2=FALSE,H334="Industrial"),"FALSE",IF(AND(Crosswalk!$F$2=FALSE,H334="Commercial"),"FALSE","TRUE"))</f>
        <v>FALSE</v>
      </c>
      <c r="D334" s="28">
        <v>2027</v>
      </c>
      <c r="E334" s="28">
        <v>8</v>
      </c>
      <c r="F334" s="28">
        <v>61364</v>
      </c>
      <c r="G334" s="29" t="s">
        <v>1066</v>
      </c>
      <c r="H334" s="29" t="s">
        <v>985</v>
      </c>
      <c r="I334" s="29" t="s">
        <v>1066</v>
      </c>
      <c r="J334" s="29" t="s">
        <v>45</v>
      </c>
      <c r="K334" s="28">
        <v>61739</v>
      </c>
      <c r="L334" s="30" t="s">
        <v>1067</v>
      </c>
      <c r="M334" s="31">
        <v>1</v>
      </c>
      <c r="N334" s="29" t="s">
        <v>279</v>
      </c>
      <c r="O334" s="29" t="s">
        <v>90</v>
      </c>
      <c r="P334" s="29" t="s">
        <v>89</v>
      </c>
    </row>
    <row r="335" spans="1:16" x14ac:dyDescent="0.25">
      <c r="A335" s="26" t="str">
        <f t="shared" si="6"/>
        <v>Conventional Steam Coal.RC</v>
      </c>
      <c r="B335" s="26" t="str">
        <f>INDEX(Crosswalk!$B$2:$B$47,MATCH(A335,Crosswalk!$A$2:$A$47,0))</f>
        <v>hard coal</v>
      </c>
      <c r="C335" s="26" t="str">
        <f>IF(AND(Crosswalk!$F$2=FALSE,H335="Industrial"),"FALSE",IF(AND(Crosswalk!$F$2=FALSE,H335="Commercial"),"FALSE","TRUE"))</f>
        <v>TRUE</v>
      </c>
      <c r="D335" s="28">
        <v>2027</v>
      </c>
      <c r="E335" s="28">
        <v>12</v>
      </c>
      <c r="F335" s="28">
        <v>56570</v>
      </c>
      <c r="G335" s="29" t="s">
        <v>751</v>
      </c>
      <c r="H335" s="29" t="s">
        <v>974</v>
      </c>
      <c r="I335" s="29" t="s">
        <v>750</v>
      </c>
      <c r="J335" s="29" t="s">
        <v>16</v>
      </c>
      <c r="K335" s="28">
        <v>6178</v>
      </c>
      <c r="L335" s="30" t="s">
        <v>24</v>
      </c>
      <c r="M335" s="31">
        <v>655</v>
      </c>
      <c r="N335" s="29" t="s">
        <v>28</v>
      </c>
      <c r="O335" s="29" t="s">
        <v>277</v>
      </c>
      <c r="P335" s="29" t="s">
        <v>15</v>
      </c>
    </row>
    <row r="336" spans="1:16" x14ac:dyDescent="0.25">
      <c r="A336" s="26" t="str">
        <f t="shared" si="6"/>
        <v>Conventional Steam Coal.SUB</v>
      </c>
      <c r="B336" s="26" t="str">
        <f>INDEX(Crosswalk!$B$2:$B$47,MATCH(A336,Crosswalk!$A$2:$A$47,0))</f>
        <v>hard coal</v>
      </c>
      <c r="C336" s="26" t="str">
        <f>IF(AND(Crosswalk!$F$2=FALSE,H336="Industrial"),"FALSE",IF(AND(Crosswalk!$F$2=FALSE,H336="Commercial"),"FALSE","TRUE"))</f>
        <v>TRUE</v>
      </c>
      <c r="D336" s="28">
        <v>2027</v>
      </c>
      <c r="E336" s="28">
        <v>12</v>
      </c>
      <c r="F336" s="28">
        <v>59918</v>
      </c>
      <c r="G336" s="29" t="s">
        <v>889</v>
      </c>
      <c r="H336" s="29" t="s">
        <v>974</v>
      </c>
      <c r="I336" s="29" t="s">
        <v>888</v>
      </c>
      <c r="J336" s="29" t="s">
        <v>37</v>
      </c>
      <c r="K336" s="28">
        <v>876</v>
      </c>
      <c r="L336" s="30" t="s">
        <v>24</v>
      </c>
      <c r="M336" s="31">
        <v>554</v>
      </c>
      <c r="N336" s="29" t="s">
        <v>28</v>
      </c>
      <c r="O336" s="29" t="s">
        <v>76</v>
      </c>
      <c r="P336" s="29" t="s">
        <v>15</v>
      </c>
    </row>
    <row r="337" spans="1:16" x14ac:dyDescent="0.25">
      <c r="A337" s="26" t="str">
        <f t="shared" si="6"/>
        <v>Conventional Steam Coal.SUB</v>
      </c>
      <c r="B337" s="26" t="str">
        <f>INDEX(Crosswalk!$B$2:$B$47,MATCH(A337,Crosswalk!$A$2:$A$47,0))</f>
        <v>hard coal</v>
      </c>
      <c r="C337" s="26" t="str">
        <f>IF(AND(Crosswalk!$F$2=FALSE,H337="Industrial"),"FALSE",IF(AND(Crosswalk!$F$2=FALSE,H337="Commercial"),"FALSE","TRUE"))</f>
        <v>TRUE</v>
      </c>
      <c r="D337" s="28">
        <v>2027</v>
      </c>
      <c r="E337" s="28">
        <v>12</v>
      </c>
      <c r="F337" s="28">
        <v>59918</v>
      </c>
      <c r="G337" s="29" t="s">
        <v>889</v>
      </c>
      <c r="H337" s="29" t="s">
        <v>974</v>
      </c>
      <c r="I337" s="29" t="s">
        <v>888</v>
      </c>
      <c r="J337" s="29" t="s">
        <v>37</v>
      </c>
      <c r="K337" s="28">
        <v>876</v>
      </c>
      <c r="L337" s="30" t="s">
        <v>25</v>
      </c>
      <c r="M337" s="31">
        <v>554</v>
      </c>
      <c r="N337" s="29" t="s">
        <v>28</v>
      </c>
      <c r="O337" s="29" t="s">
        <v>76</v>
      </c>
      <c r="P337" s="29" t="s">
        <v>15</v>
      </c>
    </row>
    <row r="338" spans="1:16" x14ac:dyDescent="0.25">
      <c r="A338" s="26" t="str">
        <f t="shared" si="6"/>
        <v>Natural Gas Steam Turbine.NG</v>
      </c>
      <c r="B338" s="26" t="str">
        <f>INDEX(Crosswalk!$B$2:$B$47,MATCH(A338,Crosswalk!$A$2:$A$47,0))</f>
        <v>natural gas steam turbine</v>
      </c>
      <c r="C338" s="26" t="str">
        <f>IF(AND(Crosswalk!$F$2=FALSE,H338="Industrial"),"FALSE",IF(AND(Crosswalk!$F$2=FALSE,H338="Commercial"),"FALSE","TRUE"))</f>
        <v>TRUE</v>
      </c>
      <c r="D338" s="28">
        <v>2027</v>
      </c>
      <c r="E338" s="28">
        <v>12</v>
      </c>
      <c r="F338" s="28">
        <v>6909</v>
      </c>
      <c r="G338" s="29" t="s">
        <v>369</v>
      </c>
      <c r="H338" s="29" t="s">
        <v>11</v>
      </c>
      <c r="I338" s="29" t="s">
        <v>890</v>
      </c>
      <c r="J338" s="29" t="s">
        <v>12</v>
      </c>
      <c r="K338" s="28">
        <v>663</v>
      </c>
      <c r="L338" s="30" t="s">
        <v>24</v>
      </c>
      <c r="M338" s="31">
        <v>76</v>
      </c>
      <c r="N338" s="29" t="s">
        <v>263</v>
      </c>
      <c r="O338" s="29" t="s">
        <v>19</v>
      </c>
      <c r="P338" s="29" t="s">
        <v>15</v>
      </c>
    </row>
    <row r="339" spans="1:16" x14ac:dyDescent="0.25">
      <c r="A339" s="26" t="str">
        <f t="shared" si="6"/>
        <v>Conventional Steam Coal.SUB</v>
      </c>
      <c r="B339" s="26" t="str">
        <f>INDEX(Crosswalk!$B$2:$B$47,MATCH(A339,Crosswalk!$A$2:$A$47,0))</f>
        <v>hard coal</v>
      </c>
      <c r="C339" s="26" t="str">
        <f>IF(AND(Crosswalk!$F$2=FALSE,H339="Industrial"),"FALSE",IF(AND(Crosswalk!$F$2=FALSE,H339="Commercial"),"FALSE","TRUE"))</f>
        <v>TRUE</v>
      </c>
      <c r="D339" s="28">
        <v>2027</v>
      </c>
      <c r="E339" s="28">
        <v>12</v>
      </c>
      <c r="F339" s="28">
        <v>520</v>
      </c>
      <c r="G339" s="29" t="s">
        <v>768</v>
      </c>
      <c r="H339" s="29" t="s">
        <v>974</v>
      </c>
      <c r="I339" s="29" t="s">
        <v>608</v>
      </c>
      <c r="J339" s="29" t="s">
        <v>37</v>
      </c>
      <c r="K339" s="28">
        <v>6017</v>
      </c>
      <c r="L339" s="30" t="s">
        <v>24</v>
      </c>
      <c r="M339" s="31">
        <v>595</v>
      </c>
      <c r="N339" s="29" t="s">
        <v>28</v>
      </c>
      <c r="O339" s="29" t="s">
        <v>76</v>
      </c>
      <c r="P339" s="29" t="s">
        <v>15</v>
      </c>
    </row>
    <row r="340" spans="1:16" x14ac:dyDescent="0.25">
      <c r="A340" s="26" t="str">
        <f t="shared" si="6"/>
        <v>Conventional Steam Coal.BIT</v>
      </c>
      <c r="B340" s="26" t="str">
        <f>INDEX(Crosswalk!$B$2:$B$47,MATCH(A340,Crosswalk!$A$2:$A$47,0))</f>
        <v>hard coal</v>
      </c>
      <c r="C340" s="26" t="str">
        <f>IF(AND(Crosswalk!$F$2=FALSE,H340="Industrial"),"FALSE",IF(AND(Crosswalk!$F$2=FALSE,H340="Commercial"),"FALSE","TRUE"))</f>
        <v>TRUE</v>
      </c>
      <c r="D340" s="28">
        <v>2027</v>
      </c>
      <c r="E340" s="28">
        <v>12</v>
      </c>
      <c r="F340" s="28">
        <v>59919</v>
      </c>
      <c r="G340" s="29" t="s">
        <v>830</v>
      </c>
      <c r="H340" s="29" t="s">
        <v>974</v>
      </c>
      <c r="I340" s="29" t="s">
        <v>829</v>
      </c>
      <c r="J340" s="29" t="s">
        <v>58</v>
      </c>
      <c r="K340" s="28">
        <v>2832</v>
      </c>
      <c r="L340" s="30" t="s">
        <v>49</v>
      </c>
      <c r="M340" s="31">
        <v>510</v>
      </c>
      <c r="N340" s="29" t="s">
        <v>28</v>
      </c>
      <c r="O340" s="29" t="s">
        <v>29</v>
      </c>
      <c r="P340" s="29" t="s">
        <v>15</v>
      </c>
    </row>
    <row r="341" spans="1:16" x14ac:dyDescent="0.25">
      <c r="A341" s="26" t="str">
        <f t="shared" si="6"/>
        <v>Conventional Steam Coal.BIT</v>
      </c>
      <c r="B341" s="26" t="str">
        <f>INDEX(Crosswalk!$B$2:$B$47,MATCH(A341,Crosswalk!$A$2:$A$47,0))</f>
        <v>hard coal</v>
      </c>
      <c r="C341" s="26" t="str">
        <f>IF(AND(Crosswalk!$F$2=FALSE,H341="Industrial"),"FALSE",IF(AND(Crosswalk!$F$2=FALSE,H341="Commercial"),"FALSE","TRUE"))</f>
        <v>TRUE</v>
      </c>
      <c r="D341" s="28">
        <v>2027</v>
      </c>
      <c r="E341" s="28">
        <v>12</v>
      </c>
      <c r="F341" s="28">
        <v>59919</v>
      </c>
      <c r="G341" s="29" t="s">
        <v>830</v>
      </c>
      <c r="H341" s="29" t="s">
        <v>974</v>
      </c>
      <c r="I341" s="29" t="s">
        <v>829</v>
      </c>
      <c r="J341" s="29" t="s">
        <v>58</v>
      </c>
      <c r="K341" s="28">
        <v>2832</v>
      </c>
      <c r="L341" s="30" t="s">
        <v>32</v>
      </c>
      <c r="M341" s="31">
        <v>510</v>
      </c>
      <c r="N341" s="29" t="s">
        <v>28</v>
      </c>
      <c r="O341" s="29" t="s">
        <v>29</v>
      </c>
      <c r="P341" s="29" t="s">
        <v>15</v>
      </c>
    </row>
    <row r="342" spans="1:16" x14ac:dyDescent="0.25">
      <c r="A342" s="26" t="str">
        <f t="shared" si="6"/>
        <v>Petroleum Liquids.RFO</v>
      </c>
      <c r="B342" s="26" t="str">
        <f>INDEX(Crosswalk!$B$2:$B$47,MATCH(A342,Crosswalk!$A$2:$A$47,0))</f>
        <v>petroleum</v>
      </c>
      <c r="C342" s="26" t="str">
        <f>IF(AND(Crosswalk!$F$2=FALSE,H342="Industrial"),"FALSE",IF(AND(Crosswalk!$F$2=FALSE,H342="Commercial"),"FALSE","TRUE"))</f>
        <v>TRUE</v>
      </c>
      <c r="D342" s="28">
        <v>2027</v>
      </c>
      <c r="E342" s="28">
        <v>12</v>
      </c>
      <c r="F342" s="28">
        <v>11843</v>
      </c>
      <c r="G342" s="29" t="s">
        <v>593</v>
      </c>
      <c r="H342" s="29" t="s">
        <v>11</v>
      </c>
      <c r="I342" s="29" t="s">
        <v>763</v>
      </c>
      <c r="J342" s="29" t="s">
        <v>431</v>
      </c>
      <c r="K342" s="28">
        <v>6056</v>
      </c>
      <c r="L342" s="30" t="s">
        <v>24</v>
      </c>
      <c r="M342" s="31">
        <v>4.7</v>
      </c>
      <c r="N342" s="29" t="s">
        <v>13</v>
      </c>
      <c r="O342" s="29" t="s">
        <v>14</v>
      </c>
      <c r="P342" s="29" t="s">
        <v>15</v>
      </c>
    </row>
    <row r="343" spans="1:16" x14ac:dyDescent="0.25">
      <c r="A343" s="26" t="str">
        <f t="shared" si="6"/>
        <v>Petroleum Liquids.RFO</v>
      </c>
      <c r="B343" s="26" t="str">
        <f>INDEX(Crosswalk!$B$2:$B$47,MATCH(A343,Crosswalk!$A$2:$A$47,0))</f>
        <v>petroleum</v>
      </c>
      <c r="C343" s="26" t="str">
        <f>IF(AND(Crosswalk!$F$2=FALSE,H343="Industrial"),"FALSE",IF(AND(Crosswalk!$F$2=FALSE,H343="Commercial"),"FALSE","TRUE"))</f>
        <v>TRUE</v>
      </c>
      <c r="D343" s="28">
        <v>2027</v>
      </c>
      <c r="E343" s="28">
        <v>12</v>
      </c>
      <c r="F343" s="28">
        <v>11843</v>
      </c>
      <c r="G343" s="29" t="s">
        <v>593</v>
      </c>
      <c r="H343" s="29" t="s">
        <v>11</v>
      </c>
      <c r="I343" s="29" t="s">
        <v>763</v>
      </c>
      <c r="J343" s="29" t="s">
        <v>431</v>
      </c>
      <c r="K343" s="28">
        <v>6056</v>
      </c>
      <c r="L343" s="30" t="s">
        <v>25</v>
      </c>
      <c r="M343" s="31">
        <v>4.8</v>
      </c>
      <c r="N343" s="29" t="s">
        <v>13</v>
      </c>
      <c r="O343" s="29" t="s">
        <v>14</v>
      </c>
      <c r="P343" s="29" t="s">
        <v>15</v>
      </c>
    </row>
    <row r="344" spans="1:16" x14ac:dyDescent="0.25">
      <c r="A344" s="26" t="str">
        <f t="shared" si="6"/>
        <v>Petroleum Liquids.RFO</v>
      </c>
      <c r="B344" s="26" t="str">
        <f>INDEX(Crosswalk!$B$2:$B$47,MATCH(A344,Crosswalk!$A$2:$A$47,0))</f>
        <v>petroleum</v>
      </c>
      <c r="C344" s="26" t="str">
        <f>IF(AND(Crosswalk!$F$2=FALSE,H344="Industrial"),"FALSE",IF(AND(Crosswalk!$F$2=FALSE,H344="Commercial"),"FALSE","TRUE"))</f>
        <v>TRUE</v>
      </c>
      <c r="D344" s="28">
        <v>2027</v>
      </c>
      <c r="E344" s="28">
        <v>12</v>
      </c>
      <c r="F344" s="28">
        <v>11843</v>
      </c>
      <c r="G344" s="29" t="s">
        <v>593</v>
      </c>
      <c r="H344" s="29" t="s">
        <v>11</v>
      </c>
      <c r="I344" s="29" t="s">
        <v>763</v>
      </c>
      <c r="J344" s="29" t="s">
        <v>431</v>
      </c>
      <c r="K344" s="28">
        <v>6056</v>
      </c>
      <c r="L344" s="30" t="s">
        <v>21</v>
      </c>
      <c r="M344" s="31">
        <v>11</v>
      </c>
      <c r="N344" s="29" t="s">
        <v>13</v>
      </c>
      <c r="O344" s="29" t="s">
        <v>14</v>
      </c>
      <c r="P344" s="29" t="s">
        <v>15</v>
      </c>
    </row>
    <row r="345" spans="1:16" x14ac:dyDescent="0.25">
      <c r="A345" s="26" t="str">
        <f t="shared" si="6"/>
        <v>Petroleum Liquids.RFO</v>
      </c>
      <c r="B345" s="26" t="str">
        <f>INDEX(Crosswalk!$B$2:$B$47,MATCH(A345,Crosswalk!$A$2:$A$47,0))</f>
        <v>petroleum</v>
      </c>
      <c r="C345" s="26" t="str">
        <f>IF(AND(Crosswalk!$F$2=FALSE,H345="Industrial"),"FALSE",IF(AND(Crosswalk!$F$2=FALSE,H345="Commercial"),"FALSE","TRUE"))</f>
        <v>TRUE</v>
      </c>
      <c r="D345" s="28">
        <v>2027</v>
      </c>
      <c r="E345" s="28">
        <v>12</v>
      </c>
      <c r="F345" s="28">
        <v>11843</v>
      </c>
      <c r="G345" s="29" t="s">
        <v>593</v>
      </c>
      <c r="H345" s="29" t="s">
        <v>11</v>
      </c>
      <c r="I345" s="29" t="s">
        <v>763</v>
      </c>
      <c r="J345" s="29" t="s">
        <v>431</v>
      </c>
      <c r="K345" s="28">
        <v>6056</v>
      </c>
      <c r="L345" s="30" t="s">
        <v>46</v>
      </c>
      <c r="M345" s="31">
        <v>11.9</v>
      </c>
      <c r="N345" s="29" t="s">
        <v>13</v>
      </c>
      <c r="O345" s="29" t="s">
        <v>14</v>
      </c>
      <c r="P345" s="29" t="s">
        <v>15</v>
      </c>
    </row>
    <row r="346" spans="1:16" x14ac:dyDescent="0.25">
      <c r="A346" s="26" t="str">
        <f t="shared" si="6"/>
        <v>Conventional Steam Coal.SUB</v>
      </c>
      <c r="B346" s="26" t="str">
        <f>INDEX(Crosswalk!$B$2:$B$47,MATCH(A346,Crosswalk!$A$2:$A$47,0))</f>
        <v>hard coal</v>
      </c>
      <c r="C346" s="26" t="str">
        <f>IF(AND(Crosswalk!$F$2=FALSE,H346="Industrial"),"FALSE",IF(AND(Crosswalk!$F$2=FALSE,H346="Commercial"),"FALSE","TRUE"))</f>
        <v>TRUE</v>
      </c>
      <c r="D346" s="28">
        <v>2027</v>
      </c>
      <c r="E346" s="28">
        <v>12</v>
      </c>
      <c r="F346" s="28">
        <v>12686</v>
      </c>
      <c r="G346" s="29" t="s">
        <v>579</v>
      </c>
      <c r="H346" s="29" t="s">
        <v>11</v>
      </c>
      <c r="I346" s="29" t="s">
        <v>762</v>
      </c>
      <c r="J346" s="29" t="s">
        <v>413</v>
      </c>
      <c r="K346" s="28">
        <v>6073</v>
      </c>
      <c r="L346" s="30" t="s">
        <v>24</v>
      </c>
      <c r="M346" s="31">
        <v>502</v>
      </c>
      <c r="N346" s="29" t="s">
        <v>28</v>
      </c>
      <c r="O346" s="29" t="s">
        <v>76</v>
      </c>
      <c r="P346" s="29" t="s">
        <v>15</v>
      </c>
    </row>
    <row r="347" spans="1:16" x14ac:dyDescent="0.25">
      <c r="A347" s="26" t="str">
        <f t="shared" si="6"/>
        <v>Conventional Steam Coal.SUB</v>
      </c>
      <c r="B347" s="26" t="str">
        <f>INDEX(Crosswalk!$B$2:$B$47,MATCH(A347,Crosswalk!$A$2:$A$47,0))</f>
        <v>hard coal</v>
      </c>
      <c r="C347" s="26" t="str">
        <f>IF(AND(Crosswalk!$F$2=FALSE,H347="Industrial"),"FALSE",IF(AND(Crosswalk!$F$2=FALSE,H347="Commercial"),"FALSE","TRUE"))</f>
        <v>TRUE</v>
      </c>
      <c r="D347" s="28">
        <v>2027</v>
      </c>
      <c r="E347" s="28">
        <v>12</v>
      </c>
      <c r="F347" s="28">
        <v>12686</v>
      </c>
      <c r="G347" s="29" t="s">
        <v>579</v>
      </c>
      <c r="H347" s="29" t="s">
        <v>11</v>
      </c>
      <c r="I347" s="29" t="s">
        <v>762</v>
      </c>
      <c r="J347" s="29" t="s">
        <v>413</v>
      </c>
      <c r="K347" s="28">
        <v>6073</v>
      </c>
      <c r="L347" s="30" t="s">
        <v>25</v>
      </c>
      <c r="M347" s="31">
        <v>502</v>
      </c>
      <c r="N347" s="29" t="s">
        <v>28</v>
      </c>
      <c r="O347" s="29" t="s">
        <v>76</v>
      </c>
      <c r="P347" s="29" t="s">
        <v>15</v>
      </c>
    </row>
    <row r="348" spans="1:16" x14ac:dyDescent="0.25">
      <c r="A348" s="26" t="str">
        <f t="shared" si="6"/>
        <v>Municipal Solid Waste.MSW</v>
      </c>
      <c r="B348" s="26" t="str">
        <f>INDEX(Crosswalk!$B$2:$B$47,MATCH(A348,Crosswalk!$A$2:$A$47,0))</f>
        <v>municipal solid waste</v>
      </c>
      <c r="C348" s="26" t="str">
        <f>IF(AND(Crosswalk!$F$2=FALSE,H348="Industrial"),"FALSE",IF(AND(Crosswalk!$F$2=FALSE,H348="Commercial"),"FALSE","TRUE"))</f>
        <v>TRUE</v>
      </c>
      <c r="D348" s="28">
        <v>2027</v>
      </c>
      <c r="E348" s="28">
        <v>12</v>
      </c>
      <c r="F348" s="28">
        <v>13781</v>
      </c>
      <c r="G348" s="29" t="s">
        <v>425</v>
      </c>
      <c r="H348" s="29" t="s">
        <v>11</v>
      </c>
      <c r="I348" s="29" t="s">
        <v>854</v>
      </c>
      <c r="J348" s="29" t="s">
        <v>88</v>
      </c>
      <c r="K348" s="28">
        <v>1926</v>
      </c>
      <c r="L348" s="30" t="s">
        <v>24</v>
      </c>
      <c r="M348" s="31">
        <v>9</v>
      </c>
      <c r="N348" s="29" t="s">
        <v>262</v>
      </c>
      <c r="O348" s="29" t="s">
        <v>117</v>
      </c>
      <c r="P348" s="29" t="s">
        <v>15</v>
      </c>
    </row>
    <row r="349" spans="1:16" x14ac:dyDescent="0.25">
      <c r="A349" s="26" t="str">
        <f t="shared" si="6"/>
        <v>Municipal Solid Waste.MSW</v>
      </c>
      <c r="B349" s="26" t="str">
        <f>INDEX(Crosswalk!$B$2:$B$47,MATCH(A349,Crosswalk!$A$2:$A$47,0))</f>
        <v>municipal solid waste</v>
      </c>
      <c r="C349" s="26" t="str">
        <f>IF(AND(Crosswalk!$F$2=FALSE,H349="Industrial"),"FALSE",IF(AND(Crosswalk!$F$2=FALSE,H349="Commercial"),"FALSE","TRUE"))</f>
        <v>TRUE</v>
      </c>
      <c r="D349" s="28">
        <v>2027</v>
      </c>
      <c r="E349" s="28">
        <v>12</v>
      </c>
      <c r="F349" s="28">
        <v>13781</v>
      </c>
      <c r="G349" s="29" t="s">
        <v>425</v>
      </c>
      <c r="H349" s="29" t="s">
        <v>11</v>
      </c>
      <c r="I349" s="29" t="s">
        <v>854</v>
      </c>
      <c r="J349" s="29" t="s">
        <v>88</v>
      </c>
      <c r="K349" s="28">
        <v>1926</v>
      </c>
      <c r="L349" s="30" t="s">
        <v>25</v>
      </c>
      <c r="M349" s="31">
        <v>9</v>
      </c>
      <c r="N349" s="29" t="s">
        <v>262</v>
      </c>
      <c r="O349" s="29" t="s">
        <v>117</v>
      </c>
      <c r="P349" s="29" t="s">
        <v>15</v>
      </c>
    </row>
    <row r="350" spans="1:16" x14ac:dyDescent="0.25">
      <c r="A350" s="26" t="str">
        <f t="shared" si="6"/>
        <v>Conventional Hydroelectric.WAT</v>
      </c>
      <c r="B350" s="26" t="str">
        <f>INDEX(Crosswalk!$B$2:$B$47,MATCH(A350,Crosswalk!$A$2:$A$47,0))</f>
        <v>hydro</v>
      </c>
      <c r="C350" s="26" t="str">
        <f>IF(AND(Crosswalk!$F$2=FALSE,H350="Industrial"),"FALSE",IF(AND(Crosswalk!$F$2=FALSE,H350="Commercial"),"FALSE","TRUE"))</f>
        <v>TRUE</v>
      </c>
      <c r="D350" s="28">
        <v>2027</v>
      </c>
      <c r="E350" s="28">
        <v>12</v>
      </c>
      <c r="F350" s="28">
        <v>13781</v>
      </c>
      <c r="G350" s="29" t="s">
        <v>425</v>
      </c>
      <c r="H350" s="29" t="s">
        <v>11</v>
      </c>
      <c r="I350" s="29" t="s">
        <v>779</v>
      </c>
      <c r="J350" s="29" t="s">
        <v>53</v>
      </c>
      <c r="K350" s="28">
        <v>4011</v>
      </c>
      <c r="L350" s="30" t="s">
        <v>24</v>
      </c>
      <c r="M350" s="31">
        <v>1.8</v>
      </c>
      <c r="N350" s="29" t="s">
        <v>42</v>
      </c>
      <c r="O350" s="29" t="s">
        <v>43</v>
      </c>
      <c r="P350" s="29" t="s">
        <v>44</v>
      </c>
    </row>
    <row r="351" spans="1:16" x14ac:dyDescent="0.25">
      <c r="A351" s="26" t="str">
        <f t="shared" si="6"/>
        <v>Conventional Hydroelectric.WAT</v>
      </c>
      <c r="B351" s="26" t="str">
        <f>INDEX(Crosswalk!$B$2:$B$47,MATCH(A351,Crosswalk!$A$2:$A$47,0))</f>
        <v>hydro</v>
      </c>
      <c r="C351" s="26" t="str">
        <f>IF(AND(Crosswalk!$F$2=FALSE,H351="Industrial"),"FALSE",IF(AND(Crosswalk!$F$2=FALSE,H351="Commercial"),"FALSE","TRUE"))</f>
        <v>TRUE</v>
      </c>
      <c r="D351" s="28">
        <v>2027</v>
      </c>
      <c r="E351" s="28">
        <v>12</v>
      </c>
      <c r="F351" s="28">
        <v>13781</v>
      </c>
      <c r="G351" s="29" t="s">
        <v>425</v>
      </c>
      <c r="H351" s="29" t="s">
        <v>11</v>
      </c>
      <c r="I351" s="29" t="s">
        <v>779</v>
      </c>
      <c r="J351" s="29" t="s">
        <v>53</v>
      </c>
      <c r="K351" s="28">
        <v>4011</v>
      </c>
      <c r="L351" s="30" t="s">
        <v>25</v>
      </c>
      <c r="M351" s="31">
        <v>1.8</v>
      </c>
      <c r="N351" s="29" t="s">
        <v>42</v>
      </c>
      <c r="O351" s="29" t="s">
        <v>43</v>
      </c>
      <c r="P351" s="29" t="s">
        <v>44</v>
      </c>
    </row>
    <row r="352" spans="1:16" x14ac:dyDescent="0.25">
      <c r="A352" s="26" t="str">
        <f t="shared" si="6"/>
        <v>Conventional Hydroelectric.WAT</v>
      </c>
      <c r="B352" s="26" t="str">
        <f>INDEX(Crosswalk!$B$2:$B$47,MATCH(A352,Crosswalk!$A$2:$A$47,0))</f>
        <v>hydro</v>
      </c>
      <c r="C352" s="26" t="str">
        <f>IF(AND(Crosswalk!$F$2=FALSE,H352="Industrial"),"FALSE",IF(AND(Crosswalk!$F$2=FALSE,H352="Commercial"),"FALSE","TRUE"))</f>
        <v>TRUE</v>
      </c>
      <c r="D352" s="28">
        <v>2027</v>
      </c>
      <c r="E352" s="28">
        <v>12</v>
      </c>
      <c r="F352" s="28">
        <v>13781</v>
      </c>
      <c r="G352" s="29" t="s">
        <v>425</v>
      </c>
      <c r="H352" s="29" t="s">
        <v>11</v>
      </c>
      <c r="I352" s="29" t="s">
        <v>779</v>
      </c>
      <c r="J352" s="29" t="s">
        <v>53</v>
      </c>
      <c r="K352" s="28">
        <v>4011</v>
      </c>
      <c r="L352" s="30" t="s">
        <v>21</v>
      </c>
      <c r="M352" s="31">
        <v>1.9</v>
      </c>
      <c r="N352" s="29" t="s">
        <v>42</v>
      </c>
      <c r="O352" s="29" t="s">
        <v>43</v>
      </c>
      <c r="P352" s="29" t="s">
        <v>44</v>
      </c>
    </row>
    <row r="353" spans="1:16" x14ac:dyDescent="0.25">
      <c r="A353" s="26" t="str">
        <f t="shared" si="6"/>
        <v>Conventional Hydroelectric.WAT</v>
      </c>
      <c r="B353" s="26" t="str">
        <f>INDEX(Crosswalk!$B$2:$B$47,MATCH(A353,Crosswalk!$A$2:$A$47,0))</f>
        <v>hydro</v>
      </c>
      <c r="C353" s="26" t="str">
        <f>IF(AND(Crosswalk!$F$2=FALSE,H353="Industrial"),"FALSE",IF(AND(Crosswalk!$F$2=FALSE,H353="Commercial"),"FALSE","TRUE"))</f>
        <v>TRUE</v>
      </c>
      <c r="D353" s="28">
        <v>2027</v>
      </c>
      <c r="E353" s="28">
        <v>12</v>
      </c>
      <c r="F353" s="28">
        <v>13781</v>
      </c>
      <c r="G353" s="29" t="s">
        <v>425</v>
      </c>
      <c r="H353" s="29" t="s">
        <v>11</v>
      </c>
      <c r="I353" s="29" t="s">
        <v>779</v>
      </c>
      <c r="J353" s="29" t="s">
        <v>53</v>
      </c>
      <c r="K353" s="28">
        <v>4011</v>
      </c>
      <c r="L353" s="30" t="s">
        <v>46</v>
      </c>
      <c r="M353" s="31">
        <v>1.9</v>
      </c>
      <c r="N353" s="29" t="s">
        <v>42</v>
      </c>
      <c r="O353" s="29" t="s">
        <v>43</v>
      </c>
      <c r="P353" s="29" t="s">
        <v>44</v>
      </c>
    </row>
    <row r="354" spans="1:16" x14ac:dyDescent="0.25">
      <c r="A354" s="26" t="str">
        <f t="shared" si="6"/>
        <v>Conventional Hydroelectric.WAT</v>
      </c>
      <c r="B354" s="26" t="str">
        <f>INDEX(Crosswalk!$B$2:$B$47,MATCH(A354,Crosswalk!$A$2:$A$47,0))</f>
        <v>hydro</v>
      </c>
      <c r="C354" s="26" t="str">
        <f>IF(AND(Crosswalk!$F$2=FALSE,H354="Industrial"),"FALSE",IF(AND(Crosswalk!$F$2=FALSE,H354="Commercial"),"FALSE","TRUE"))</f>
        <v>TRUE</v>
      </c>
      <c r="D354" s="28">
        <v>2027</v>
      </c>
      <c r="E354" s="28">
        <v>12</v>
      </c>
      <c r="F354" s="28">
        <v>13781</v>
      </c>
      <c r="G354" s="29" t="s">
        <v>425</v>
      </c>
      <c r="H354" s="29" t="s">
        <v>11</v>
      </c>
      <c r="I354" s="29" t="s">
        <v>779</v>
      </c>
      <c r="J354" s="29" t="s">
        <v>53</v>
      </c>
      <c r="K354" s="28">
        <v>4011</v>
      </c>
      <c r="L354" s="30" t="s">
        <v>47</v>
      </c>
      <c r="M354" s="31">
        <v>2</v>
      </c>
      <c r="N354" s="29" t="s">
        <v>42</v>
      </c>
      <c r="O354" s="29" t="s">
        <v>43</v>
      </c>
      <c r="P354" s="29" t="s">
        <v>44</v>
      </c>
    </row>
    <row r="355" spans="1:16" x14ac:dyDescent="0.25">
      <c r="A355" s="26" t="str">
        <f t="shared" si="6"/>
        <v>Conventional Hydroelectric.WAT</v>
      </c>
      <c r="B355" s="26" t="str">
        <f>INDEX(Crosswalk!$B$2:$B$47,MATCH(A355,Crosswalk!$A$2:$A$47,0))</f>
        <v>hydro</v>
      </c>
      <c r="C355" s="26" t="str">
        <f>IF(AND(Crosswalk!$F$2=FALSE,H355="Industrial"),"FALSE",IF(AND(Crosswalk!$F$2=FALSE,H355="Commercial"),"FALSE","TRUE"))</f>
        <v>TRUE</v>
      </c>
      <c r="D355" s="28">
        <v>2027</v>
      </c>
      <c r="E355" s="28">
        <v>12</v>
      </c>
      <c r="F355" s="28">
        <v>13781</v>
      </c>
      <c r="G355" s="29" t="s">
        <v>425</v>
      </c>
      <c r="H355" s="29" t="s">
        <v>11</v>
      </c>
      <c r="I355" s="29" t="s">
        <v>779</v>
      </c>
      <c r="J355" s="29" t="s">
        <v>53</v>
      </c>
      <c r="K355" s="28">
        <v>4011</v>
      </c>
      <c r="L355" s="30" t="s">
        <v>31</v>
      </c>
      <c r="M355" s="31">
        <v>1.9</v>
      </c>
      <c r="N355" s="29" t="s">
        <v>42</v>
      </c>
      <c r="O355" s="29" t="s">
        <v>43</v>
      </c>
      <c r="P355" s="29" t="s">
        <v>44</v>
      </c>
    </row>
    <row r="356" spans="1:16" x14ac:dyDescent="0.25">
      <c r="A356" s="26" t="str">
        <f t="shared" si="6"/>
        <v>Conventional Hydroelectric.WAT</v>
      </c>
      <c r="B356" s="26" t="str">
        <f>INDEX(Crosswalk!$B$2:$B$47,MATCH(A356,Crosswalk!$A$2:$A$47,0))</f>
        <v>hydro</v>
      </c>
      <c r="C356" s="26" t="str">
        <f>IF(AND(Crosswalk!$F$2=FALSE,H356="Industrial"),"FALSE",IF(AND(Crosswalk!$F$2=FALSE,H356="Commercial"),"FALSE","TRUE"))</f>
        <v>TRUE</v>
      </c>
      <c r="D356" s="28">
        <v>2027</v>
      </c>
      <c r="E356" s="28">
        <v>12</v>
      </c>
      <c r="F356" s="28">
        <v>13781</v>
      </c>
      <c r="G356" s="29" t="s">
        <v>425</v>
      </c>
      <c r="H356" s="29" t="s">
        <v>11</v>
      </c>
      <c r="I356" s="29" t="s">
        <v>779</v>
      </c>
      <c r="J356" s="29" t="s">
        <v>53</v>
      </c>
      <c r="K356" s="28">
        <v>4011</v>
      </c>
      <c r="L356" s="30" t="s">
        <v>49</v>
      </c>
      <c r="M356" s="31">
        <v>2</v>
      </c>
      <c r="N356" s="29" t="s">
        <v>42</v>
      </c>
      <c r="O356" s="29" t="s">
        <v>43</v>
      </c>
      <c r="P356" s="29" t="s">
        <v>44</v>
      </c>
    </row>
    <row r="357" spans="1:16" x14ac:dyDescent="0.25">
      <c r="A357" s="26" t="str">
        <f t="shared" si="6"/>
        <v>Conventional Hydroelectric.WAT</v>
      </c>
      <c r="B357" s="26" t="str">
        <f>INDEX(Crosswalk!$B$2:$B$47,MATCH(A357,Crosswalk!$A$2:$A$47,0))</f>
        <v>hydro</v>
      </c>
      <c r="C357" s="26" t="str">
        <f>IF(AND(Crosswalk!$F$2=FALSE,H357="Industrial"),"FALSE",IF(AND(Crosswalk!$F$2=FALSE,H357="Commercial"),"FALSE","TRUE"))</f>
        <v>TRUE</v>
      </c>
      <c r="D357" s="28">
        <v>2027</v>
      </c>
      <c r="E357" s="28">
        <v>12</v>
      </c>
      <c r="F357" s="28">
        <v>13781</v>
      </c>
      <c r="G357" s="29" t="s">
        <v>425</v>
      </c>
      <c r="H357" s="29" t="s">
        <v>11</v>
      </c>
      <c r="I357" s="29" t="s">
        <v>779</v>
      </c>
      <c r="J357" s="29" t="s">
        <v>53</v>
      </c>
      <c r="K357" s="28">
        <v>4011</v>
      </c>
      <c r="L357" s="30" t="s">
        <v>32</v>
      </c>
      <c r="M357" s="31">
        <v>1.9</v>
      </c>
      <c r="N357" s="29" t="s">
        <v>42</v>
      </c>
      <c r="O357" s="29" t="s">
        <v>43</v>
      </c>
      <c r="P357" s="29" t="s">
        <v>44</v>
      </c>
    </row>
    <row r="358" spans="1:16" x14ac:dyDescent="0.25">
      <c r="A358" s="26" t="str">
        <f t="shared" si="6"/>
        <v>Municipal Solid Waste.MSW</v>
      </c>
      <c r="B358" s="26" t="str">
        <f>INDEX(Crosswalk!$B$2:$B$47,MATCH(A358,Crosswalk!$A$2:$A$47,0))</f>
        <v>municipal solid waste</v>
      </c>
      <c r="C358" s="26" t="str">
        <f>IF(AND(Crosswalk!$F$2=FALSE,H358="Industrial"),"FALSE",IF(AND(Crosswalk!$F$2=FALSE,H358="Commercial"),"FALSE","TRUE"))</f>
        <v>TRUE</v>
      </c>
      <c r="D358" s="28">
        <v>2027</v>
      </c>
      <c r="E358" s="28">
        <v>12</v>
      </c>
      <c r="F358" s="28">
        <v>13781</v>
      </c>
      <c r="G358" s="29" t="s">
        <v>425</v>
      </c>
      <c r="H358" s="29" t="s">
        <v>11</v>
      </c>
      <c r="I358" s="29" t="s">
        <v>853</v>
      </c>
      <c r="J358" s="29" t="s">
        <v>88</v>
      </c>
      <c r="K358" s="28">
        <v>1934</v>
      </c>
      <c r="L358" s="30" t="s">
        <v>24</v>
      </c>
      <c r="M358" s="31">
        <v>9</v>
      </c>
      <c r="N358" s="29" t="s">
        <v>262</v>
      </c>
      <c r="O358" s="29" t="s">
        <v>117</v>
      </c>
      <c r="P358" s="29" t="s">
        <v>15</v>
      </c>
    </row>
    <row r="359" spans="1:16" x14ac:dyDescent="0.25">
      <c r="A359" s="26" t="str">
        <f t="shared" si="6"/>
        <v>Municipal Solid Waste.MSW</v>
      </c>
      <c r="B359" s="26" t="str">
        <f>INDEX(Crosswalk!$B$2:$B$47,MATCH(A359,Crosswalk!$A$2:$A$47,0))</f>
        <v>municipal solid waste</v>
      </c>
      <c r="C359" s="26" t="str">
        <f>IF(AND(Crosswalk!$F$2=FALSE,H359="Industrial"),"FALSE",IF(AND(Crosswalk!$F$2=FALSE,H359="Commercial"),"FALSE","TRUE"))</f>
        <v>TRUE</v>
      </c>
      <c r="D359" s="28">
        <v>2027</v>
      </c>
      <c r="E359" s="28">
        <v>12</v>
      </c>
      <c r="F359" s="28">
        <v>13781</v>
      </c>
      <c r="G359" s="29" t="s">
        <v>425</v>
      </c>
      <c r="H359" s="29" t="s">
        <v>11</v>
      </c>
      <c r="I359" s="29" t="s">
        <v>853</v>
      </c>
      <c r="J359" s="29" t="s">
        <v>88</v>
      </c>
      <c r="K359" s="28">
        <v>1934</v>
      </c>
      <c r="L359" s="30" t="s">
        <v>25</v>
      </c>
      <c r="M359" s="31">
        <v>9</v>
      </c>
      <c r="N359" s="29" t="s">
        <v>262</v>
      </c>
      <c r="O359" s="29" t="s">
        <v>117</v>
      </c>
      <c r="P359" s="29" t="s">
        <v>15</v>
      </c>
    </row>
    <row r="360" spans="1:16" x14ac:dyDescent="0.25">
      <c r="A360" s="26" t="str">
        <f t="shared" si="6"/>
        <v>Conventional Steam Coal.RC</v>
      </c>
      <c r="B360" s="26" t="str">
        <f>INDEX(Crosswalk!$B$2:$B$47,MATCH(A360,Crosswalk!$A$2:$A$47,0))</f>
        <v>hard coal</v>
      </c>
      <c r="C360" s="26" t="str">
        <f>IF(AND(Crosswalk!$F$2=FALSE,H360="Industrial"),"FALSE",IF(AND(Crosswalk!$F$2=FALSE,H360="Commercial"),"FALSE","TRUE"))</f>
        <v>TRUE</v>
      </c>
      <c r="D360" s="28">
        <v>2027</v>
      </c>
      <c r="E360" s="28">
        <v>12</v>
      </c>
      <c r="F360" s="28">
        <v>14354</v>
      </c>
      <c r="G360" s="29" t="s">
        <v>444</v>
      </c>
      <c r="H360" s="29" t="s">
        <v>11</v>
      </c>
      <c r="I360" s="29" t="s">
        <v>772</v>
      </c>
      <c r="J360" s="29" t="s">
        <v>443</v>
      </c>
      <c r="K360" s="28">
        <v>4158</v>
      </c>
      <c r="L360" s="30" t="s">
        <v>24</v>
      </c>
      <c r="M360" s="31">
        <v>93</v>
      </c>
      <c r="N360" s="29" t="s">
        <v>28</v>
      </c>
      <c r="O360" s="29" t="s">
        <v>277</v>
      </c>
      <c r="P360" s="29" t="s">
        <v>15</v>
      </c>
    </row>
    <row r="361" spans="1:16" x14ac:dyDescent="0.25">
      <c r="A361" s="26" t="str">
        <f t="shared" si="6"/>
        <v>Conventional Steam Coal.RC</v>
      </c>
      <c r="B361" s="26" t="str">
        <f>INDEX(Crosswalk!$B$2:$B$47,MATCH(A361,Crosswalk!$A$2:$A$47,0))</f>
        <v>hard coal</v>
      </c>
      <c r="C361" s="26" t="str">
        <f>IF(AND(Crosswalk!$F$2=FALSE,H361="Industrial"),"FALSE",IF(AND(Crosswalk!$F$2=FALSE,H361="Commercial"),"FALSE","TRUE"))</f>
        <v>TRUE</v>
      </c>
      <c r="D361" s="28">
        <v>2027</v>
      </c>
      <c r="E361" s="28">
        <v>12</v>
      </c>
      <c r="F361" s="28">
        <v>14354</v>
      </c>
      <c r="G361" s="29" t="s">
        <v>444</v>
      </c>
      <c r="H361" s="29" t="s">
        <v>11</v>
      </c>
      <c r="I361" s="29" t="s">
        <v>772</v>
      </c>
      <c r="J361" s="29" t="s">
        <v>443</v>
      </c>
      <c r="K361" s="28">
        <v>4158</v>
      </c>
      <c r="L361" s="30" t="s">
        <v>25</v>
      </c>
      <c r="M361" s="31">
        <v>102</v>
      </c>
      <c r="N361" s="29" t="s">
        <v>28</v>
      </c>
      <c r="O361" s="29" t="s">
        <v>277</v>
      </c>
      <c r="P361" s="29" t="s">
        <v>15</v>
      </c>
    </row>
    <row r="362" spans="1:16" x14ac:dyDescent="0.25">
      <c r="A362" s="26" t="str">
        <f t="shared" si="6"/>
        <v>Conventional Steam Coal.RC</v>
      </c>
      <c r="B362" s="26" t="str">
        <f>INDEX(Crosswalk!$B$2:$B$47,MATCH(A362,Crosswalk!$A$2:$A$47,0))</f>
        <v>hard coal</v>
      </c>
      <c r="C362" s="26" t="str">
        <f>IF(AND(Crosswalk!$F$2=FALSE,H362="Industrial"),"FALSE",IF(AND(Crosswalk!$F$2=FALSE,H362="Commercial"),"FALSE","TRUE"))</f>
        <v>TRUE</v>
      </c>
      <c r="D362" s="28">
        <v>2027</v>
      </c>
      <c r="E362" s="28">
        <v>12</v>
      </c>
      <c r="F362" s="28">
        <v>14354</v>
      </c>
      <c r="G362" s="29" t="s">
        <v>444</v>
      </c>
      <c r="H362" s="29" t="s">
        <v>11</v>
      </c>
      <c r="I362" s="29" t="s">
        <v>772</v>
      </c>
      <c r="J362" s="29" t="s">
        <v>443</v>
      </c>
      <c r="K362" s="28">
        <v>4158</v>
      </c>
      <c r="L362" s="30" t="s">
        <v>21</v>
      </c>
      <c r="M362" s="31">
        <v>220</v>
      </c>
      <c r="N362" s="29" t="s">
        <v>28</v>
      </c>
      <c r="O362" s="29" t="s">
        <v>277</v>
      </c>
      <c r="P362" s="29" t="s">
        <v>15</v>
      </c>
    </row>
    <row r="363" spans="1:16" x14ac:dyDescent="0.25">
      <c r="A363" s="26" t="str">
        <f t="shared" si="6"/>
        <v>Conventional Steam Coal.RC</v>
      </c>
      <c r="B363" s="26" t="str">
        <f>INDEX(Crosswalk!$B$2:$B$47,MATCH(A363,Crosswalk!$A$2:$A$47,0))</f>
        <v>hard coal</v>
      </c>
      <c r="C363" s="26" t="str">
        <f>IF(AND(Crosswalk!$F$2=FALSE,H363="Industrial"),"FALSE",IF(AND(Crosswalk!$F$2=FALSE,H363="Commercial"),"FALSE","TRUE"))</f>
        <v>TRUE</v>
      </c>
      <c r="D363" s="28">
        <v>2027</v>
      </c>
      <c r="E363" s="28">
        <v>12</v>
      </c>
      <c r="F363" s="28">
        <v>14354</v>
      </c>
      <c r="G363" s="29" t="s">
        <v>444</v>
      </c>
      <c r="H363" s="29" t="s">
        <v>11</v>
      </c>
      <c r="I363" s="29" t="s">
        <v>772</v>
      </c>
      <c r="J363" s="29" t="s">
        <v>443</v>
      </c>
      <c r="K363" s="28">
        <v>4158</v>
      </c>
      <c r="L363" s="30" t="s">
        <v>46</v>
      </c>
      <c r="M363" s="31">
        <v>330</v>
      </c>
      <c r="N363" s="29" t="s">
        <v>28</v>
      </c>
      <c r="O363" s="29" t="s">
        <v>277</v>
      </c>
      <c r="P363" s="29" t="s">
        <v>15</v>
      </c>
    </row>
    <row r="364" spans="1:16" x14ac:dyDescent="0.25">
      <c r="A364" s="26" t="str">
        <f t="shared" si="6"/>
        <v>Natural Gas Steam Turbine.NG</v>
      </c>
      <c r="B364" s="26" t="str">
        <f>INDEX(Crosswalk!$B$2:$B$47,MATCH(A364,Crosswalk!$A$2:$A$47,0))</f>
        <v>natural gas steam turbine</v>
      </c>
      <c r="C364" s="26" t="str">
        <f>IF(AND(Crosswalk!$F$2=FALSE,H364="Industrial"),"FALSE",IF(AND(Crosswalk!$F$2=FALSE,H364="Commercial"),"FALSE","TRUE"))</f>
        <v>TRUE</v>
      </c>
      <c r="D364" s="28">
        <v>2027</v>
      </c>
      <c r="E364" s="28">
        <v>12</v>
      </c>
      <c r="F364" s="28">
        <v>15466</v>
      </c>
      <c r="G364" s="29" t="s">
        <v>465</v>
      </c>
      <c r="H364" s="29" t="s">
        <v>11</v>
      </c>
      <c r="I364" s="29" t="s">
        <v>458</v>
      </c>
      <c r="J364" s="29" t="s">
        <v>72</v>
      </c>
      <c r="K364" s="28">
        <v>469</v>
      </c>
      <c r="L364" s="30" t="s">
        <v>46</v>
      </c>
      <c r="M364" s="31">
        <v>310</v>
      </c>
      <c r="N364" s="29" t="s">
        <v>263</v>
      </c>
      <c r="O364" s="29" t="s">
        <v>19</v>
      </c>
      <c r="P364" s="29" t="s">
        <v>15</v>
      </c>
    </row>
    <row r="365" spans="1:16" x14ac:dyDescent="0.25">
      <c r="A365" s="26" t="str">
        <f t="shared" si="6"/>
        <v>Conventional Steam Coal.BIT</v>
      </c>
      <c r="B365" s="26" t="str">
        <f>INDEX(Crosswalk!$B$2:$B$47,MATCH(A365,Crosswalk!$A$2:$A$47,0))</f>
        <v>hard coal</v>
      </c>
      <c r="C365" s="26" t="str">
        <f>IF(AND(Crosswalk!$F$2=FALSE,H365="Industrial"),"FALSE",IF(AND(Crosswalk!$F$2=FALSE,H365="Commercial"),"FALSE","TRUE"))</f>
        <v>TRUE</v>
      </c>
      <c r="D365" s="28">
        <v>2027</v>
      </c>
      <c r="E365" s="28">
        <v>12</v>
      </c>
      <c r="F365" s="28">
        <v>15466</v>
      </c>
      <c r="G365" s="29" t="s">
        <v>465</v>
      </c>
      <c r="H365" s="29" t="s">
        <v>11</v>
      </c>
      <c r="I365" s="29" t="s">
        <v>896</v>
      </c>
      <c r="J365" s="29" t="s">
        <v>72</v>
      </c>
      <c r="K365" s="28">
        <v>525</v>
      </c>
      <c r="L365" s="30" t="s">
        <v>25</v>
      </c>
      <c r="M365" s="31">
        <v>262</v>
      </c>
      <c r="N365" s="29" t="s">
        <v>28</v>
      </c>
      <c r="O365" s="29" t="s">
        <v>29</v>
      </c>
      <c r="P365" s="29" t="s">
        <v>15</v>
      </c>
    </row>
    <row r="366" spans="1:16" x14ac:dyDescent="0.25">
      <c r="A366" s="26" t="str">
        <f t="shared" si="6"/>
        <v>Conventional Hydroelectric.WAT</v>
      </c>
      <c r="B366" s="26" t="str">
        <f>INDEX(Crosswalk!$B$2:$B$47,MATCH(A366,Crosswalk!$A$2:$A$47,0))</f>
        <v>hydro</v>
      </c>
      <c r="C366" s="26" t="str">
        <f>IF(AND(Crosswalk!$F$2=FALSE,H366="Industrial"),"FALSE",IF(AND(Crosswalk!$F$2=FALSE,H366="Commercial"),"FALSE","TRUE"))</f>
        <v>TRUE</v>
      </c>
      <c r="D366" s="28">
        <v>2027</v>
      </c>
      <c r="E366" s="28">
        <v>12</v>
      </c>
      <c r="F366" s="28">
        <v>15466</v>
      </c>
      <c r="G366" s="29" t="s">
        <v>465</v>
      </c>
      <c r="H366" s="29" t="s">
        <v>11</v>
      </c>
      <c r="I366" s="29" t="s">
        <v>899</v>
      </c>
      <c r="J366" s="29" t="s">
        <v>72</v>
      </c>
      <c r="K366" s="28">
        <v>474</v>
      </c>
      <c r="L366" s="30" t="s">
        <v>25</v>
      </c>
      <c r="M366" s="31">
        <v>0.6</v>
      </c>
      <c r="N366" s="29" t="s">
        <v>42</v>
      </c>
      <c r="O366" s="29" t="s">
        <v>43</v>
      </c>
      <c r="P366" s="29" t="s">
        <v>44</v>
      </c>
    </row>
    <row r="367" spans="1:16" x14ac:dyDescent="0.25">
      <c r="A367" s="26" t="str">
        <f t="shared" si="6"/>
        <v>Natural Gas Steam Turbine.NG</v>
      </c>
      <c r="B367" s="26" t="str">
        <f>INDEX(Crosswalk!$B$2:$B$47,MATCH(A367,Crosswalk!$A$2:$A$47,0))</f>
        <v>natural gas steam turbine</v>
      </c>
      <c r="C367" s="26" t="str">
        <f>IF(AND(Crosswalk!$F$2=FALSE,H367="Industrial"),"FALSE",IF(AND(Crosswalk!$F$2=FALSE,H367="Commercial"),"FALSE","TRUE"))</f>
        <v>TRUE</v>
      </c>
      <c r="D367" s="28">
        <v>2027</v>
      </c>
      <c r="E367" s="28">
        <v>12</v>
      </c>
      <c r="F367" s="28">
        <v>17718</v>
      </c>
      <c r="G367" s="29" t="s">
        <v>455</v>
      </c>
      <c r="H367" s="29" t="s">
        <v>11</v>
      </c>
      <c r="I367" s="29" t="s">
        <v>789</v>
      </c>
      <c r="J367" s="29" t="s">
        <v>16</v>
      </c>
      <c r="K367" s="28">
        <v>3484</v>
      </c>
      <c r="L367" s="30" t="s">
        <v>25</v>
      </c>
      <c r="M367" s="31">
        <v>106</v>
      </c>
      <c r="N367" s="29" t="s">
        <v>263</v>
      </c>
      <c r="O367" s="29" t="s">
        <v>19</v>
      </c>
      <c r="P367" s="29" t="s">
        <v>15</v>
      </c>
    </row>
    <row r="368" spans="1:16" x14ac:dyDescent="0.25">
      <c r="A368" s="26" t="str">
        <f t="shared" si="6"/>
        <v>Natural Gas Steam Turbine.NG</v>
      </c>
      <c r="B368" s="26" t="str">
        <f>INDEX(Crosswalk!$B$2:$B$47,MATCH(A368,Crosswalk!$A$2:$A$47,0))</f>
        <v>natural gas steam turbine</v>
      </c>
      <c r="C368" s="26" t="str">
        <f>IF(AND(Crosswalk!$F$2=FALSE,H368="Industrial"),"FALSE",IF(AND(Crosswalk!$F$2=FALSE,H368="Commercial"),"FALSE","TRUE"))</f>
        <v>TRUE</v>
      </c>
      <c r="D368" s="28">
        <v>2027</v>
      </c>
      <c r="E368" s="28">
        <v>12</v>
      </c>
      <c r="F368" s="28">
        <v>17718</v>
      </c>
      <c r="G368" s="29" t="s">
        <v>455</v>
      </c>
      <c r="H368" s="29" t="s">
        <v>11</v>
      </c>
      <c r="I368" s="29" t="s">
        <v>788</v>
      </c>
      <c r="J368" s="29" t="s">
        <v>16</v>
      </c>
      <c r="K368" s="28">
        <v>3485</v>
      </c>
      <c r="L368" s="30" t="s">
        <v>46</v>
      </c>
      <c r="M368" s="31">
        <v>190</v>
      </c>
      <c r="N368" s="29" t="s">
        <v>263</v>
      </c>
      <c r="O368" s="29" t="s">
        <v>19</v>
      </c>
      <c r="P368" s="29" t="s">
        <v>15</v>
      </c>
    </row>
    <row r="369" spans="1:16" x14ac:dyDescent="0.25">
      <c r="A369" s="26" t="str">
        <f t="shared" si="6"/>
        <v>Conventional Steam Coal.SUB</v>
      </c>
      <c r="B369" s="26" t="str">
        <f>INDEX(Crosswalk!$B$2:$B$47,MATCH(A369,Crosswalk!$A$2:$A$47,0))</f>
        <v>hard coal</v>
      </c>
      <c r="C369" s="26" t="str">
        <f>IF(AND(Crosswalk!$F$2=FALSE,H369="Industrial"),"FALSE",IF(AND(Crosswalk!$F$2=FALSE,H369="Commercial"),"FALSE","TRUE"))</f>
        <v>TRUE</v>
      </c>
      <c r="D369" s="28">
        <v>2027</v>
      </c>
      <c r="E369" s="28">
        <v>12</v>
      </c>
      <c r="F369" s="28">
        <v>18642</v>
      </c>
      <c r="G369" s="29" t="s">
        <v>65</v>
      </c>
      <c r="H369" s="29" t="s">
        <v>11</v>
      </c>
      <c r="I369" s="29" t="s">
        <v>794</v>
      </c>
      <c r="J369" s="29" t="s">
        <v>423</v>
      </c>
      <c r="K369" s="28">
        <v>3407</v>
      </c>
      <c r="L369" s="30" t="s">
        <v>24</v>
      </c>
      <c r="M369" s="31">
        <v>132</v>
      </c>
      <c r="N369" s="29" t="s">
        <v>28</v>
      </c>
      <c r="O369" s="29" t="s">
        <v>76</v>
      </c>
      <c r="P369" s="29" t="s">
        <v>15</v>
      </c>
    </row>
    <row r="370" spans="1:16" x14ac:dyDescent="0.25">
      <c r="A370" s="26" t="str">
        <f t="shared" si="6"/>
        <v>Conventional Steam Coal.SUB</v>
      </c>
      <c r="B370" s="26" t="str">
        <f>INDEX(Crosswalk!$B$2:$B$47,MATCH(A370,Crosswalk!$A$2:$A$47,0))</f>
        <v>hard coal</v>
      </c>
      <c r="C370" s="26" t="str">
        <f>IF(AND(Crosswalk!$F$2=FALSE,H370="Industrial"),"FALSE",IF(AND(Crosswalk!$F$2=FALSE,H370="Commercial"),"FALSE","TRUE"))</f>
        <v>TRUE</v>
      </c>
      <c r="D370" s="28">
        <v>2027</v>
      </c>
      <c r="E370" s="28">
        <v>12</v>
      </c>
      <c r="F370" s="28">
        <v>18642</v>
      </c>
      <c r="G370" s="29" t="s">
        <v>65</v>
      </c>
      <c r="H370" s="29" t="s">
        <v>11</v>
      </c>
      <c r="I370" s="29" t="s">
        <v>794</v>
      </c>
      <c r="J370" s="29" t="s">
        <v>423</v>
      </c>
      <c r="K370" s="28">
        <v>3407</v>
      </c>
      <c r="L370" s="30" t="s">
        <v>25</v>
      </c>
      <c r="M370" s="31">
        <v>132</v>
      </c>
      <c r="N370" s="29" t="s">
        <v>28</v>
      </c>
      <c r="O370" s="29" t="s">
        <v>76</v>
      </c>
      <c r="P370" s="29" t="s">
        <v>15</v>
      </c>
    </row>
    <row r="371" spans="1:16" x14ac:dyDescent="0.25">
      <c r="A371" s="26" t="str">
        <f t="shared" si="6"/>
        <v>Conventional Steam Coal.SUB</v>
      </c>
      <c r="B371" s="26" t="str">
        <f>INDEX(Crosswalk!$B$2:$B$47,MATCH(A371,Crosswalk!$A$2:$A$47,0))</f>
        <v>hard coal</v>
      </c>
      <c r="C371" s="26" t="str">
        <f>IF(AND(Crosswalk!$F$2=FALSE,H371="Industrial"),"FALSE",IF(AND(Crosswalk!$F$2=FALSE,H371="Commercial"),"FALSE","TRUE"))</f>
        <v>TRUE</v>
      </c>
      <c r="D371" s="28">
        <v>2027</v>
      </c>
      <c r="E371" s="28">
        <v>12</v>
      </c>
      <c r="F371" s="28">
        <v>18642</v>
      </c>
      <c r="G371" s="29" t="s">
        <v>65</v>
      </c>
      <c r="H371" s="29" t="s">
        <v>11</v>
      </c>
      <c r="I371" s="29" t="s">
        <v>794</v>
      </c>
      <c r="J371" s="29" t="s">
        <v>423</v>
      </c>
      <c r="K371" s="28">
        <v>3407</v>
      </c>
      <c r="L371" s="30" t="s">
        <v>21</v>
      </c>
      <c r="M371" s="31">
        <v>132</v>
      </c>
      <c r="N371" s="29" t="s">
        <v>28</v>
      </c>
      <c r="O371" s="29" t="s">
        <v>76</v>
      </c>
      <c r="P371" s="29" t="s">
        <v>15</v>
      </c>
    </row>
    <row r="372" spans="1:16" x14ac:dyDescent="0.25">
      <c r="A372" s="26" t="str">
        <f t="shared" si="6"/>
        <v>Conventional Steam Coal.SUB</v>
      </c>
      <c r="B372" s="26" t="str">
        <f>INDEX(Crosswalk!$B$2:$B$47,MATCH(A372,Crosswalk!$A$2:$A$47,0))</f>
        <v>hard coal</v>
      </c>
      <c r="C372" s="26" t="str">
        <f>IF(AND(Crosswalk!$F$2=FALSE,H372="Industrial"),"FALSE",IF(AND(Crosswalk!$F$2=FALSE,H372="Commercial"),"FALSE","TRUE"))</f>
        <v>TRUE</v>
      </c>
      <c r="D372" s="28">
        <v>2027</v>
      </c>
      <c r="E372" s="28">
        <v>12</v>
      </c>
      <c r="F372" s="28">
        <v>18642</v>
      </c>
      <c r="G372" s="29" t="s">
        <v>65</v>
      </c>
      <c r="H372" s="29" t="s">
        <v>11</v>
      </c>
      <c r="I372" s="29" t="s">
        <v>794</v>
      </c>
      <c r="J372" s="29" t="s">
        <v>423</v>
      </c>
      <c r="K372" s="28">
        <v>3407</v>
      </c>
      <c r="L372" s="30" t="s">
        <v>46</v>
      </c>
      <c r="M372" s="31">
        <v>132</v>
      </c>
      <c r="N372" s="29" t="s">
        <v>28</v>
      </c>
      <c r="O372" s="29" t="s">
        <v>76</v>
      </c>
      <c r="P372" s="29" t="s">
        <v>15</v>
      </c>
    </row>
    <row r="373" spans="1:16" x14ac:dyDescent="0.25">
      <c r="A373" s="26" t="str">
        <f t="shared" si="6"/>
        <v>Conventional Steam Coal.SUB</v>
      </c>
      <c r="B373" s="26" t="str">
        <f>INDEX(Crosswalk!$B$2:$B$47,MATCH(A373,Crosswalk!$A$2:$A$47,0))</f>
        <v>hard coal</v>
      </c>
      <c r="C373" s="26" t="str">
        <f>IF(AND(Crosswalk!$F$2=FALSE,H373="Industrial"),"FALSE",IF(AND(Crosswalk!$F$2=FALSE,H373="Commercial"),"FALSE","TRUE"))</f>
        <v>TRUE</v>
      </c>
      <c r="D373" s="28">
        <v>2027</v>
      </c>
      <c r="E373" s="28">
        <v>12</v>
      </c>
      <c r="F373" s="28">
        <v>18642</v>
      </c>
      <c r="G373" s="29" t="s">
        <v>65</v>
      </c>
      <c r="H373" s="29" t="s">
        <v>11</v>
      </c>
      <c r="I373" s="29" t="s">
        <v>794</v>
      </c>
      <c r="J373" s="29" t="s">
        <v>423</v>
      </c>
      <c r="K373" s="28">
        <v>3407</v>
      </c>
      <c r="L373" s="30" t="s">
        <v>47</v>
      </c>
      <c r="M373" s="31">
        <v>174</v>
      </c>
      <c r="N373" s="29" t="s">
        <v>28</v>
      </c>
      <c r="O373" s="29" t="s">
        <v>76</v>
      </c>
      <c r="P373" s="29" t="s">
        <v>15</v>
      </c>
    </row>
    <row r="374" spans="1:16" x14ac:dyDescent="0.25">
      <c r="A374" s="26" t="str">
        <f t="shared" si="6"/>
        <v>Conventional Steam Coal.SUB</v>
      </c>
      <c r="B374" s="26" t="str">
        <f>INDEX(Crosswalk!$B$2:$B$47,MATCH(A374,Crosswalk!$A$2:$A$47,0))</f>
        <v>hard coal</v>
      </c>
      <c r="C374" s="26" t="str">
        <f>IF(AND(Crosswalk!$F$2=FALSE,H374="Industrial"),"FALSE",IF(AND(Crosswalk!$F$2=FALSE,H374="Commercial"),"FALSE","TRUE"))</f>
        <v>TRUE</v>
      </c>
      <c r="D374" s="28">
        <v>2027</v>
      </c>
      <c r="E374" s="28">
        <v>12</v>
      </c>
      <c r="F374" s="28">
        <v>18642</v>
      </c>
      <c r="G374" s="29" t="s">
        <v>65</v>
      </c>
      <c r="H374" s="29" t="s">
        <v>11</v>
      </c>
      <c r="I374" s="29" t="s">
        <v>794</v>
      </c>
      <c r="J374" s="29" t="s">
        <v>423</v>
      </c>
      <c r="K374" s="28">
        <v>3407</v>
      </c>
      <c r="L374" s="30" t="s">
        <v>31</v>
      </c>
      <c r="M374" s="31">
        <v>174</v>
      </c>
      <c r="N374" s="29" t="s">
        <v>28</v>
      </c>
      <c r="O374" s="29" t="s">
        <v>76</v>
      </c>
      <c r="P374" s="29" t="s">
        <v>15</v>
      </c>
    </row>
    <row r="375" spans="1:16" x14ac:dyDescent="0.25">
      <c r="A375" s="26" t="str">
        <f t="shared" si="6"/>
        <v>Solar Photovoltaic.SUN</v>
      </c>
      <c r="B375" s="26" t="str">
        <f>INDEX(Crosswalk!$B$2:$B$47,MATCH(A375,Crosswalk!$A$2:$A$47,0))</f>
        <v>solar PV</v>
      </c>
      <c r="C375" s="26" t="str">
        <f>IF(AND(Crosswalk!$F$2=FALSE,H375="Industrial"),"FALSE",IF(AND(Crosswalk!$F$2=FALSE,H375="Commercial"),"FALSE","TRUE"))</f>
        <v>TRUE</v>
      </c>
      <c r="D375" s="28">
        <v>2028</v>
      </c>
      <c r="E375" s="28">
        <v>1</v>
      </c>
      <c r="F375" s="28">
        <v>56997</v>
      </c>
      <c r="G375" s="29" t="s">
        <v>469</v>
      </c>
      <c r="H375" s="29" t="s">
        <v>974</v>
      </c>
      <c r="I375" s="29" t="s">
        <v>510</v>
      </c>
      <c r="J375" s="29" t="s">
        <v>78</v>
      </c>
      <c r="K375" s="28">
        <v>60759</v>
      </c>
      <c r="L375" s="30" t="s">
        <v>401</v>
      </c>
      <c r="M375" s="31">
        <v>1.5</v>
      </c>
      <c r="N375" s="29" t="s">
        <v>256</v>
      </c>
      <c r="O375" s="29" t="s">
        <v>124</v>
      </c>
      <c r="P375" s="29" t="s">
        <v>123</v>
      </c>
    </row>
    <row r="376" spans="1:16" x14ac:dyDescent="0.25">
      <c r="A376" s="26" t="str">
        <f t="shared" si="6"/>
        <v>Conventional Steam Coal.SUB</v>
      </c>
      <c r="B376" s="26" t="str">
        <f>INDEX(Crosswalk!$B$2:$B$47,MATCH(A376,Crosswalk!$A$2:$A$47,0))</f>
        <v>hard coal</v>
      </c>
      <c r="C376" s="26" t="str">
        <f>IF(AND(Crosswalk!$F$2=FALSE,H376="Industrial"),"FALSE",IF(AND(Crosswalk!$F$2=FALSE,H376="Commercial"),"FALSE","TRUE"))</f>
        <v>TRUE</v>
      </c>
      <c r="D376" s="28">
        <v>2028</v>
      </c>
      <c r="E376" s="28">
        <v>1</v>
      </c>
      <c r="F376" s="28">
        <v>17698</v>
      </c>
      <c r="G376" s="29" t="s">
        <v>206</v>
      </c>
      <c r="H376" s="29" t="s">
        <v>11</v>
      </c>
      <c r="I376" s="29" t="s">
        <v>757</v>
      </c>
      <c r="J376" s="29" t="s">
        <v>16</v>
      </c>
      <c r="K376" s="28">
        <v>6139</v>
      </c>
      <c r="L376" s="30" t="s">
        <v>24</v>
      </c>
      <c r="M376" s="31">
        <v>500</v>
      </c>
      <c r="N376" s="29" t="s">
        <v>28</v>
      </c>
      <c r="O376" s="29" t="s">
        <v>76</v>
      </c>
      <c r="P376" s="29" t="s">
        <v>15</v>
      </c>
    </row>
    <row r="377" spans="1:16" x14ac:dyDescent="0.25">
      <c r="A377" s="26" t="str">
        <f t="shared" si="6"/>
        <v>Conventional Steam Coal.SUB</v>
      </c>
      <c r="B377" s="26" t="str">
        <f>INDEX(Crosswalk!$B$2:$B$47,MATCH(A377,Crosswalk!$A$2:$A$47,0))</f>
        <v>hard coal</v>
      </c>
      <c r="C377" s="26" t="str">
        <f>IF(AND(Crosswalk!$F$2=FALSE,H377="Industrial"),"FALSE",IF(AND(Crosswalk!$F$2=FALSE,H377="Commercial"),"FALSE","TRUE"))</f>
        <v>TRUE</v>
      </c>
      <c r="D377" s="28">
        <v>2028</v>
      </c>
      <c r="E377" s="28">
        <v>1</v>
      </c>
      <c r="F377" s="28">
        <v>17698</v>
      </c>
      <c r="G377" s="29" t="s">
        <v>206</v>
      </c>
      <c r="H377" s="29" t="s">
        <v>11</v>
      </c>
      <c r="I377" s="29" t="s">
        <v>757</v>
      </c>
      <c r="J377" s="29" t="s">
        <v>16</v>
      </c>
      <c r="K377" s="28">
        <v>6139</v>
      </c>
      <c r="L377" s="30" t="s">
        <v>21</v>
      </c>
      <c r="M377" s="31">
        <v>500</v>
      </c>
      <c r="N377" s="29" t="s">
        <v>28</v>
      </c>
      <c r="O377" s="29" t="s">
        <v>76</v>
      </c>
      <c r="P377" s="29" t="s">
        <v>15</v>
      </c>
    </row>
    <row r="378" spans="1:16" x14ac:dyDescent="0.25">
      <c r="A378" s="26" t="str">
        <f t="shared" si="6"/>
        <v>Wood/Wood Waste Biomass.WDS</v>
      </c>
      <c r="B378" s="26" t="str">
        <f>INDEX(Crosswalk!$B$2:$B$47,MATCH(A378,Crosswalk!$A$2:$A$47,0))</f>
        <v>biomass</v>
      </c>
      <c r="C378" s="26" t="str">
        <f>IF(AND(Crosswalk!$F$2=FALSE,H378="Industrial"),"FALSE",IF(AND(Crosswalk!$F$2=FALSE,H378="Commercial"),"FALSE","TRUE"))</f>
        <v>TRUE</v>
      </c>
      <c r="D378" s="28">
        <v>2028</v>
      </c>
      <c r="E378" s="28">
        <v>1</v>
      </c>
      <c r="F378" s="28">
        <v>19876</v>
      </c>
      <c r="G378" s="29" t="s">
        <v>219</v>
      </c>
      <c r="H378" s="29" t="s">
        <v>11</v>
      </c>
      <c r="I378" s="29" t="s">
        <v>678</v>
      </c>
      <c r="J378" s="29" t="s">
        <v>68</v>
      </c>
      <c r="K378" s="28">
        <v>10773</v>
      </c>
      <c r="L378" s="30" t="s">
        <v>24</v>
      </c>
      <c r="M378" s="31">
        <v>51</v>
      </c>
      <c r="N378" s="29" t="s">
        <v>255</v>
      </c>
      <c r="O378" s="29" t="s">
        <v>81</v>
      </c>
      <c r="P378" s="29" t="s">
        <v>15</v>
      </c>
    </row>
    <row r="379" spans="1:16" x14ac:dyDescent="0.25">
      <c r="A379" s="26" t="str">
        <f t="shared" si="6"/>
        <v>Wood/Wood Waste Biomass.WDS</v>
      </c>
      <c r="B379" s="26" t="str">
        <f>INDEX(Crosswalk!$B$2:$B$47,MATCH(A379,Crosswalk!$A$2:$A$47,0))</f>
        <v>biomass</v>
      </c>
      <c r="C379" s="26" t="str">
        <f>IF(AND(Crosswalk!$F$2=FALSE,H379="Industrial"),"FALSE",IF(AND(Crosswalk!$F$2=FALSE,H379="Commercial"),"FALSE","TRUE"))</f>
        <v>TRUE</v>
      </c>
      <c r="D379" s="28">
        <v>2028</v>
      </c>
      <c r="E379" s="28">
        <v>1</v>
      </c>
      <c r="F379" s="28">
        <v>19876</v>
      </c>
      <c r="G379" s="29" t="s">
        <v>219</v>
      </c>
      <c r="H379" s="29" t="s">
        <v>11</v>
      </c>
      <c r="I379" s="29" t="s">
        <v>679</v>
      </c>
      <c r="J379" s="29" t="s">
        <v>68</v>
      </c>
      <c r="K379" s="28">
        <v>10771</v>
      </c>
      <c r="L379" s="30" t="s">
        <v>24</v>
      </c>
      <c r="M379" s="31">
        <v>51</v>
      </c>
      <c r="N379" s="29" t="s">
        <v>255</v>
      </c>
      <c r="O379" s="29" t="s">
        <v>81</v>
      </c>
      <c r="P379" s="29" t="s">
        <v>15</v>
      </c>
    </row>
    <row r="380" spans="1:16" x14ac:dyDescent="0.25">
      <c r="A380" s="26" t="str">
        <f t="shared" si="6"/>
        <v>Wood/Wood Waste Biomass.WDS</v>
      </c>
      <c r="B380" s="26" t="str">
        <f>INDEX(Crosswalk!$B$2:$B$47,MATCH(A380,Crosswalk!$A$2:$A$47,0))</f>
        <v>biomass</v>
      </c>
      <c r="C380" s="26" t="str">
        <f>IF(AND(Crosswalk!$F$2=FALSE,H380="Industrial"),"FALSE",IF(AND(Crosswalk!$F$2=FALSE,H380="Commercial"),"FALSE","TRUE"))</f>
        <v>TRUE</v>
      </c>
      <c r="D380" s="28">
        <v>2028</v>
      </c>
      <c r="E380" s="28">
        <v>1</v>
      </c>
      <c r="F380" s="28">
        <v>19876</v>
      </c>
      <c r="G380" s="29" t="s">
        <v>219</v>
      </c>
      <c r="H380" s="29" t="s">
        <v>11</v>
      </c>
      <c r="I380" s="29" t="s">
        <v>677</v>
      </c>
      <c r="J380" s="29" t="s">
        <v>68</v>
      </c>
      <c r="K380" s="28">
        <v>10774</v>
      </c>
      <c r="L380" s="30" t="s">
        <v>24</v>
      </c>
      <c r="M380" s="31">
        <v>51</v>
      </c>
      <c r="N380" s="29" t="s">
        <v>255</v>
      </c>
      <c r="O380" s="29" t="s">
        <v>81</v>
      </c>
      <c r="P380" s="29" t="s">
        <v>15</v>
      </c>
    </row>
    <row r="381" spans="1:16" x14ac:dyDescent="0.25">
      <c r="A381" s="26" t="str">
        <f t="shared" si="6"/>
        <v>Solar Photovoltaic.SUN</v>
      </c>
      <c r="B381" s="26" t="str">
        <f>INDEX(Crosswalk!$B$2:$B$47,MATCH(A381,Crosswalk!$A$2:$A$47,0))</f>
        <v>solar PV</v>
      </c>
      <c r="C381" s="26" t="str">
        <f>IF(AND(Crosswalk!$F$2=FALSE,H381="Industrial"),"FALSE",IF(AND(Crosswalk!$F$2=FALSE,H381="Commercial"),"FALSE","TRUE"))</f>
        <v>TRUE</v>
      </c>
      <c r="D381" s="28">
        <v>2028</v>
      </c>
      <c r="E381" s="28">
        <v>5</v>
      </c>
      <c r="F381" s="28">
        <v>56997</v>
      </c>
      <c r="G381" s="29" t="s">
        <v>469</v>
      </c>
      <c r="H381" s="29" t="s">
        <v>974</v>
      </c>
      <c r="I381" s="29" t="s">
        <v>471</v>
      </c>
      <c r="J381" s="29" t="s">
        <v>78</v>
      </c>
      <c r="K381" s="28">
        <v>62438</v>
      </c>
      <c r="L381" s="30" t="s">
        <v>125</v>
      </c>
      <c r="M381" s="31">
        <v>0.8</v>
      </c>
      <c r="N381" s="29" t="s">
        <v>256</v>
      </c>
      <c r="O381" s="29" t="s">
        <v>124</v>
      </c>
      <c r="P381" s="29" t="s">
        <v>123</v>
      </c>
    </row>
    <row r="382" spans="1:16" x14ac:dyDescent="0.25">
      <c r="A382" s="26" t="str">
        <f t="shared" si="6"/>
        <v>Solar Photovoltaic.SUN</v>
      </c>
      <c r="B382" s="26" t="str">
        <f>INDEX(Crosswalk!$B$2:$B$47,MATCH(A382,Crosswalk!$A$2:$A$47,0))</f>
        <v>solar PV</v>
      </c>
      <c r="C382" s="26" t="str">
        <f>IF(AND(Crosswalk!$F$2=FALSE,H382="Industrial"),"FALSE",IF(AND(Crosswalk!$F$2=FALSE,H382="Commercial"),"FALSE","TRUE"))</f>
        <v>TRUE</v>
      </c>
      <c r="D382" s="28">
        <v>2028</v>
      </c>
      <c r="E382" s="28">
        <v>5</v>
      </c>
      <c r="F382" s="28">
        <v>56997</v>
      </c>
      <c r="G382" s="29" t="s">
        <v>469</v>
      </c>
      <c r="H382" s="29" t="s">
        <v>974</v>
      </c>
      <c r="I382" s="29" t="s">
        <v>471</v>
      </c>
      <c r="J382" s="29" t="s">
        <v>78</v>
      </c>
      <c r="K382" s="28">
        <v>62438</v>
      </c>
      <c r="L382" s="30" t="s">
        <v>79</v>
      </c>
      <c r="M382" s="31">
        <v>0.2</v>
      </c>
      <c r="N382" s="29" t="s">
        <v>256</v>
      </c>
      <c r="O382" s="29" t="s">
        <v>124</v>
      </c>
      <c r="P382" s="29" t="s">
        <v>123</v>
      </c>
    </row>
    <row r="383" spans="1:16" x14ac:dyDescent="0.25">
      <c r="A383" s="26" t="str">
        <f t="shared" si="6"/>
        <v>Solar Photovoltaic.SUN</v>
      </c>
      <c r="B383" s="26" t="str">
        <f>INDEX(Crosswalk!$B$2:$B$47,MATCH(A383,Crosswalk!$A$2:$A$47,0))</f>
        <v>solar PV</v>
      </c>
      <c r="C383" s="26" t="str">
        <f>IF(AND(Crosswalk!$F$2=FALSE,H383="Industrial"),"FALSE",IF(AND(Crosswalk!$F$2=FALSE,H383="Commercial"),"FALSE","TRUE"))</f>
        <v>TRUE</v>
      </c>
      <c r="D383" s="28">
        <v>2028</v>
      </c>
      <c r="E383" s="28">
        <v>5</v>
      </c>
      <c r="F383" s="28">
        <v>56997</v>
      </c>
      <c r="G383" s="29" t="s">
        <v>469</v>
      </c>
      <c r="H383" s="29" t="s">
        <v>974</v>
      </c>
      <c r="I383" s="29" t="s">
        <v>471</v>
      </c>
      <c r="J383" s="29" t="s">
        <v>78</v>
      </c>
      <c r="K383" s="28">
        <v>62438</v>
      </c>
      <c r="L383" s="30" t="s">
        <v>470</v>
      </c>
      <c r="M383" s="31">
        <v>0.2</v>
      </c>
      <c r="N383" s="29" t="s">
        <v>256</v>
      </c>
      <c r="O383" s="29" t="s">
        <v>124</v>
      </c>
      <c r="P383" s="29" t="s">
        <v>123</v>
      </c>
    </row>
    <row r="384" spans="1:16" x14ac:dyDescent="0.25">
      <c r="A384" s="26" t="str">
        <f t="shared" si="6"/>
        <v>Solar Photovoltaic.SUN</v>
      </c>
      <c r="B384" s="26" t="str">
        <f>INDEX(Crosswalk!$B$2:$B$47,MATCH(A384,Crosswalk!$A$2:$A$47,0))</f>
        <v>solar PV</v>
      </c>
      <c r="C384" s="26" t="str">
        <f>IF(AND(Crosswalk!$F$2=FALSE,H384="Industrial"),"FALSE",IF(AND(Crosswalk!$F$2=FALSE,H384="Commercial"),"FALSE","TRUE"))</f>
        <v>TRUE</v>
      </c>
      <c r="D384" s="28">
        <v>2028</v>
      </c>
      <c r="E384" s="28">
        <v>5</v>
      </c>
      <c r="F384" s="28">
        <v>56997</v>
      </c>
      <c r="G384" s="29" t="s">
        <v>469</v>
      </c>
      <c r="H384" s="29" t="s">
        <v>974</v>
      </c>
      <c r="I384" s="29" t="s">
        <v>553</v>
      </c>
      <c r="J384" s="29" t="s">
        <v>78</v>
      </c>
      <c r="K384" s="28">
        <v>57869</v>
      </c>
      <c r="L384" s="30" t="s">
        <v>554</v>
      </c>
      <c r="M384" s="31">
        <v>0.8</v>
      </c>
      <c r="N384" s="29" t="s">
        <v>256</v>
      </c>
      <c r="O384" s="29" t="s">
        <v>124</v>
      </c>
      <c r="P384" s="29" t="s">
        <v>123</v>
      </c>
    </row>
    <row r="385" spans="1:16" x14ac:dyDescent="0.25">
      <c r="A385" s="26" t="str">
        <f t="shared" si="6"/>
        <v>Conventional Steam Coal.SUB</v>
      </c>
      <c r="B385" s="26" t="str">
        <f>INDEX(Crosswalk!$B$2:$B$47,MATCH(A385,Crosswalk!$A$2:$A$47,0))</f>
        <v>hard coal</v>
      </c>
      <c r="C385" s="26" t="str">
        <f>IF(AND(Crosswalk!$F$2=FALSE,H385="Industrial"),"FALSE",IF(AND(Crosswalk!$F$2=FALSE,H385="Commercial"),"FALSE","TRUE"))</f>
        <v>TRUE</v>
      </c>
      <c r="D385" s="28">
        <v>2028</v>
      </c>
      <c r="E385" s="28">
        <v>5</v>
      </c>
      <c r="F385" s="28">
        <v>13756</v>
      </c>
      <c r="G385" s="29" t="s">
        <v>69</v>
      </c>
      <c r="H385" s="29" t="s">
        <v>11</v>
      </c>
      <c r="I385" s="29" t="s">
        <v>880</v>
      </c>
      <c r="J385" s="29" t="s">
        <v>70</v>
      </c>
      <c r="K385" s="28">
        <v>997</v>
      </c>
      <c r="L385" s="30" t="s">
        <v>473</v>
      </c>
      <c r="M385" s="31">
        <v>455</v>
      </c>
      <c r="N385" s="29" t="s">
        <v>28</v>
      </c>
      <c r="O385" s="29" t="s">
        <v>76</v>
      </c>
      <c r="P385" s="29" t="s">
        <v>15</v>
      </c>
    </row>
    <row r="386" spans="1:16" x14ac:dyDescent="0.25">
      <c r="A386" s="26" t="str">
        <f t="shared" si="6"/>
        <v>Petroleum Liquids.DFO</v>
      </c>
      <c r="B386" s="26" t="str">
        <f>INDEX(Crosswalk!$B$2:$B$47,MATCH(A386,Crosswalk!$A$2:$A$47,0))</f>
        <v>petroleum</v>
      </c>
      <c r="C386" s="26" t="str">
        <f>IF(AND(Crosswalk!$F$2=FALSE,H386="Industrial"),"FALSE",IF(AND(Crosswalk!$F$2=FALSE,H386="Commercial"),"FALSE","TRUE"))</f>
        <v>TRUE</v>
      </c>
      <c r="D386" s="28">
        <v>2028</v>
      </c>
      <c r="E386" s="28">
        <v>9</v>
      </c>
      <c r="F386" s="28">
        <v>17166</v>
      </c>
      <c r="G386" s="29" t="s">
        <v>530</v>
      </c>
      <c r="H386" s="29" t="s">
        <v>11</v>
      </c>
      <c r="I386" s="29" t="s">
        <v>459</v>
      </c>
      <c r="J386" s="29" t="s">
        <v>403</v>
      </c>
      <c r="K386" s="28">
        <v>6510</v>
      </c>
      <c r="L386" s="30" t="s">
        <v>24</v>
      </c>
      <c r="M386" s="31">
        <v>2</v>
      </c>
      <c r="N386" s="29" t="s">
        <v>13</v>
      </c>
      <c r="O386" s="29" t="s">
        <v>26</v>
      </c>
      <c r="P386" s="29" t="s">
        <v>20</v>
      </c>
    </row>
    <row r="387" spans="1:16" x14ac:dyDescent="0.25">
      <c r="A387" s="26" t="str">
        <f t="shared" si="6"/>
        <v>Petroleum Liquids.DFO</v>
      </c>
      <c r="B387" s="26" t="str">
        <f>INDEX(Crosswalk!$B$2:$B$47,MATCH(A387,Crosswalk!$A$2:$A$47,0))</f>
        <v>petroleum</v>
      </c>
      <c r="C387" s="26" t="str">
        <f>IF(AND(Crosswalk!$F$2=FALSE,H387="Industrial"),"FALSE",IF(AND(Crosswalk!$F$2=FALSE,H387="Commercial"),"FALSE","TRUE"))</f>
        <v>TRUE</v>
      </c>
      <c r="D387" s="28">
        <v>2028</v>
      </c>
      <c r="E387" s="28">
        <v>9</v>
      </c>
      <c r="F387" s="28">
        <v>17166</v>
      </c>
      <c r="G387" s="29" t="s">
        <v>530</v>
      </c>
      <c r="H387" s="29" t="s">
        <v>11</v>
      </c>
      <c r="I387" s="29" t="s">
        <v>459</v>
      </c>
      <c r="J387" s="29" t="s">
        <v>403</v>
      </c>
      <c r="K387" s="28">
        <v>6510</v>
      </c>
      <c r="L387" s="30" t="s">
        <v>25</v>
      </c>
      <c r="M387" s="31">
        <v>2</v>
      </c>
      <c r="N387" s="29" t="s">
        <v>13</v>
      </c>
      <c r="O387" s="29" t="s">
        <v>26</v>
      </c>
      <c r="P387" s="29" t="s">
        <v>20</v>
      </c>
    </row>
    <row r="388" spans="1:16" x14ac:dyDescent="0.25">
      <c r="A388" s="26" t="str">
        <f t="shared" ref="A388:A451" si="7">CONCATENATE(N388,".",O388)</f>
        <v>Petroleum Liquids.DFO</v>
      </c>
      <c r="B388" s="26" t="str">
        <f>INDEX(Crosswalk!$B$2:$B$47,MATCH(A388,Crosswalk!$A$2:$A$47,0))</f>
        <v>petroleum</v>
      </c>
      <c r="C388" s="26" t="str">
        <f>IF(AND(Crosswalk!$F$2=FALSE,H388="Industrial"),"FALSE",IF(AND(Crosswalk!$F$2=FALSE,H388="Commercial"),"FALSE","TRUE"))</f>
        <v>TRUE</v>
      </c>
      <c r="D388" s="28">
        <v>2028</v>
      </c>
      <c r="E388" s="28">
        <v>9</v>
      </c>
      <c r="F388" s="28">
        <v>17166</v>
      </c>
      <c r="G388" s="29" t="s">
        <v>530</v>
      </c>
      <c r="H388" s="29" t="s">
        <v>11</v>
      </c>
      <c r="I388" s="29" t="s">
        <v>459</v>
      </c>
      <c r="J388" s="29" t="s">
        <v>403</v>
      </c>
      <c r="K388" s="28">
        <v>6510</v>
      </c>
      <c r="L388" s="30" t="s">
        <v>21</v>
      </c>
      <c r="M388" s="31">
        <v>2</v>
      </c>
      <c r="N388" s="29" t="s">
        <v>13</v>
      </c>
      <c r="O388" s="29" t="s">
        <v>26</v>
      </c>
      <c r="P388" s="29" t="s">
        <v>20</v>
      </c>
    </row>
    <row r="389" spans="1:16" x14ac:dyDescent="0.25">
      <c r="A389" s="26" t="str">
        <f t="shared" si="7"/>
        <v>Natural Gas Steam Turbine.NG</v>
      </c>
      <c r="B389" s="26" t="str">
        <f>INDEX(Crosswalk!$B$2:$B$47,MATCH(A389,Crosswalk!$A$2:$A$47,0))</f>
        <v>natural gas steam turbine</v>
      </c>
      <c r="C389" s="26" t="str">
        <f>IF(AND(Crosswalk!$F$2=FALSE,H389="Industrial"),"FALSE",IF(AND(Crosswalk!$F$2=FALSE,H389="Commercial"),"FALSE","TRUE"))</f>
        <v>TRUE</v>
      </c>
      <c r="D389" s="28">
        <v>2028</v>
      </c>
      <c r="E389" s="28">
        <v>9</v>
      </c>
      <c r="F389" s="28">
        <v>17166</v>
      </c>
      <c r="G389" s="29" t="s">
        <v>530</v>
      </c>
      <c r="H389" s="29" t="s">
        <v>11</v>
      </c>
      <c r="I389" s="29" t="s">
        <v>843</v>
      </c>
      <c r="J389" s="29" t="s">
        <v>403</v>
      </c>
      <c r="K389" s="28">
        <v>2330</v>
      </c>
      <c r="L389" s="30" t="s">
        <v>24</v>
      </c>
      <c r="M389" s="31">
        <v>113</v>
      </c>
      <c r="N389" s="29" t="s">
        <v>263</v>
      </c>
      <c r="O389" s="29" t="s">
        <v>19</v>
      </c>
      <c r="P389" s="29" t="s">
        <v>15</v>
      </c>
    </row>
    <row r="390" spans="1:16" x14ac:dyDescent="0.25">
      <c r="A390" s="26" t="str">
        <f t="shared" si="7"/>
        <v>Natural Gas Steam Turbine.NG</v>
      </c>
      <c r="B390" s="26" t="str">
        <f>INDEX(Crosswalk!$B$2:$B$47,MATCH(A390,Crosswalk!$A$2:$A$47,0))</f>
        <v>natural gas steam turbine</v>
      </c>
      <c r="C390" s="26" t="str">
        <f>IF(AND(Crosswalk!$F$2=FALSE,H390="Industrial"),"FALSE",IF(AND(Crosswalk!$F$2=FALSE,H390="Commercial"),"FALSE","TRUE"))</f>
        <v>TRUE</v>
      </c>
      <c r="D390" s="28">
        <v>2028</v>
      </c>
      <c r="E390" s="28">
        <v>9</v>
      </c>
      <c r="F390" s="28">
        <v>17166</v>
      </c>
      <c r="G390" s="29" t="s">
        <v>530</v>
      </c>
      <c r="H390" s="29" t="s">
        <v>11</v>
      </c>
      <c r="I390" s="29" t="s">
        <v>843</v>
      </c>
      <c r="J390" s="29" t="s">
        <v>403</v>
      </c>
      <c r="K390" s="28">
        <v>2330</v>
      </c>
      <c r="L390" s="30" t="s">
        <v>25</v>
      </c>
      <c r="M390" s="31">
        <v>113</v>
      </c>
      <c r="N390" s="29" t="s">
        <v>263</v>
      </c>
      <c r="O390" s="29" t="s">
        <v>19</v>
      </c>
      <c r="P390" s="29" t="s">
        <v>15</v>
      </c>
    </row>
    <row r="391" spans="1:16" x14ac:dyDescent="0.25">
      <c r="A391" s="26" t="str">
        <f t="shared" si="7"/>
        <v>Conventional Steam Coal.SUB</v>
      </c>
      <c r="B391" s="26" t="str">
        <f>INDEX(Crosswalk!$B$2:$B$47,MATCH(A391,Crosswalk!$A$2:$A$47,0))</f>
        <v>hard coal</v>
      </c>
      <c r="C391" s="26" t="str">
        <f>IF(AND(Crosswalk!$F$2=FALSE,H391="Industrial"),"FALSE",IF(AND(Crosswalk!$F$2=FALSE,H391="Commercial"),"FALSE","TRUE"))</f>
        <v>TRUE</v>
      </c>
      <c r="D391" s="28">
        <v>2028</v>
      </c>
      <c r="E391" s="28">
        <v>9</v>
      </c>
      <c r="F391" s="28">
        <v>30151</v>
      </c>
      <c r="G391" s="29" t="s">
        <v>230</v>
      </c>
      <c r="H391" s="29" t="s">
        <v>11</v>
      </c>
      <c r="I391" s="29" t="s">
        <v>765</v>
      </c>
      <c r="J391" s="29" t="s">
        <v>72</v>
      </c>
      <c r="K391" s="28">
        <v>6021</v>
      </c>
      <c r="L391" s="30" t="s">
        <v>25</v>
      </c>
      <c r="M391" s="31">
        <v>410</v>
      </c>
      <c r="N391" s="29" t="s">
        <v>28</v>
      </c>
      <c r="O391" s="29" t="s">
        <v>76</v>
      </c>
      <c r="P391" s="29" t="s">
        <v>15</v>
      </c>
    </row>
    <row r="392" spans="1:16" x14ac:dyDescent="0.25">
      <c r="A392" s="26" t="str">
        <f t="shared" si="7"/>
        <v>Conventional Steam Coal.BIT</v>
      </c>
      <c r="B392" s="26" t="str">
        <f>INDEX(Crosswalk!$B$2:$B$47,MATCH(A392,Crosswalk!$A$2:$A$47,0))</f>
        <v>hard coal</v>
      </c>
      <c r="C392" s="26" t="str">
        <f>IF(AND(Crosswalk!$F$2=FALSE,H392="Industrial"),"FALSE",IF(AND(Crosswalk!$F$2=FALSE,H392="Commercial"),"FALSE","TRUE"))</f>
        <v>TRUE</v>
      </c>
      <c r="D392" s="28">
        <v>2028</v>
      </c>
      <c r="E392" s="28">
        <v>12</v>
      </c>
      <c r="F392" s="28">
        <v>61412</v>
      </c>
      <c r="G392" s="29" t="s">
        <v>832</v>
      </c>
      <c r="H392" s="29" t="s">
        <v>974</v>
      </c>
      <c r="I392" s="29" t="s">
        <v>831</v>
      </c>
      <c r="J392" s="29" t="s">
        <v>58</v>
      </c>
      <c r="K392" s="28">
        <v>2828</v>
      </c>
      <c r="L392" s="30" t="s">
        <v>21</v>
      </c>
      <c r="M392" s="31">
        <v>620</v>
      </c>
      <c r="N392" s="29" t="s">
        <v>28</v>
      </c>
      <c r="O392" s="29" t="s">
        <v>29</v>
      </c>
      <c r="P392" s="29" t="s">
        <v>15</v>
      </c>
    </row>
    <row r="393" spans="1:16" x14ac:dyDescent="0.25">
      <c r="A393" s="26" t="str">
        <f t="shared" si="7"/>
        <v>Natural Gas Steam Turbine.NG</v>
      </c>
      <c r="B393" s="26" t="str">
        <f>INDEX(Crosswalk!$B$2:$B$47,MATCH(A393,Crosswalk!$A$2:$A$47,0))</f>
        <v>natural gas steam turbine</v>
      </c>
      <c r="C393" s="26" t="str">
        <f>IF(AND(Crosswalk!$F$2=FALSE,H393="Industrial"),"FALSE",IF(AND(Crosswalk!$F$2=FALSE,H393="Commercial"),"FALSE","TRUE"))</f>
        <v>TRUE</v>
      </c>
      <c r="D393" s="28">
        <v>2028</v>
      </c>
      <c r="E393" s="28">
        <v>12</v>
      </c>
      <c r="F393" s="28">
        <v>16604</v>
      </c>
      <c r="G393" s="29" t="s">
        <v>467</v>
      </c>
      <c r="H393" s="29" t="s">
        <v>11</v>
      </c>
      <c r="I393" s="29" t="s">
        <v>786</v>
      </c>
      <c r="J393" s="29" t="s">
        <v>16</v>
      </c>
      <c r="K393" s="28">
        <v>3611</v>
      </c>
      <c r="L393" s="30" t="s">
        <v>25</v>
      </c>
      <c r="M393" s="31">
        <v>410</v>
      </c>
      <c r="N393" s="29" t="s">
        <v>263</v>
      </c>
      <c r="O393" s="29" t="s">
        <v>19</v>
      </c>
      <c r="P393" s="29" t="s">
        <v>15</v>
      </c>
    </row>
    <row r="394" spans="1:16" x14ac:dyDescent="0.25">
      <c r="A394" s="26" t="str">
        <f t="shared" si="7"/>
        <v>Conventional Steam Coal.RC</v>
      </c>
      <c r="B394" s="26" t="str">
        <f>INDEX(Crosswalk!$B$2:$B$47,MATCH(A394,Crosswalk!$A$2:$A$47,0))</f>
        <v>hard coal</v>
      </c>
      <c r="C394" s="26" t="str">
        <f>IF(AND(Crosswalk!$F$2=FALSE,H394="Industrial"),"FALSE",IF(AND(Crosswalk!$F$2=FALSE,H394="Commercial"),"FALSE","TRUE"))</f>
        <v>TRUE</v>
      </c>
      <c r="D394" s="28">
        <v>2028</v>
      </c>
      <c r="E394" s="28">
        <v>12</v>
      </c>
      <c r="F394" s="28">
        <v>5109</v>
      </c>
      <c r="G394" s="29" t="s">
        <v>293</v>
      </c>
      <c r="H394" s="29" t="s">
        <v>11</v>
      </c>
      <c r="I394" s="29" t="s">
        <v>764</v>
      </c>
      <c r="J394" s="29" t="s">
        <v>85</v>
      </c>
      <c r="K394" s="28">
        <v>6034</v>
      </c>
      <c r="L394" s="30" t="s">
        <v>121</v>
      </c>
      <c r="M394" s="31">
        <v>635</v>
      </c>
      <c r="N394" s="29" t="s">
        <v>28</v>
      </c>
      <c r="O394" s="29" t="s">
        <v>277</v>
      </c>
      <c r="P394" s="29" t="s">
        <v>15</v>
      </c>
    </row>
    <row r="395" spans="1:16" x14ac:dyDescent="0.25">
      <c r="A395" s="26" t="str">
        <f t="shared" si="7"/>
        <v>Conventional Steam Coal.RC</v>
      </c>
      <c r="B395" s="26" t="str">
        <f>INDEX(Crosswalk!$B$2:$B$47,MATCH(A395,Crosswalk!$A$2:$A$47,0))</f>
        <v>hard coal</v>
      </c>
      <c r="C395" s="26" t="str">
        <f>IF(AND(Crosswalk!$F$2=FALSE,H395="Industrial"),"FALSE",IF(AND(Crosswalk!$F$2=FALSE,H395="Commercial"),"FALSE","TRUE"))</f>
        <v>TRUE</v>
      </c>
      <c r="D395" s="28">
        <v>2028</v>
      </c>
      <c r="E395" s="28">
        <v>12</v>
      </c>
      <c r="F395" s="28">
        <v>5109</v>
      </c>
      <c r="G395" s="29" t="s">
        <v>293</v>
      </c>
      <c r="H395" s="29" t="s">
        <v>11</v>
      </c>
      <c r="I395" s="29" t="s">
        <v>764</v>
      </c>
      <c r="J395" s="29" t="s">
        <v>85</v>
      </c>
      <c r="K395" s="28">
        <v>6034</v>
      </c>
      <c r="L395" s="30" t="s">
        <v>122</v>
      </c>
      <c r="M395" s="31">
        <v>635</v>
      </c>
      <c r="N395" s="29" t="s">
        <v>28</v>
      </c>
      <c r="O395" s="29" t="s">
        <v>277</v>
      </c>
      <c r="P395" s="29" t="s">
        <v>15</v>
      </c>
    </row>
    <row r="396" spans="1:16" x14ac:dyDescent="0.25">
      <c r="A396" s="26" t="str">
        <f t="shared" si="7"/>
        <v>Conventional Steam Coal.SUB</v>
      </c>
      <c r="B396" s="26" t="str">
        <f>INDEX(Crosswalk!$B$2:$B$47,MATCH(A396,Crosswalk!$A$2:$A$47,0))</f>
        <v>hard coal</v>
      </c>
      <c r="C396" s="26" t="str">
        <f>IF(AND(Crosswalk!$F$2=FALSE,H396="Industrial"),"FALSE",IF(AND(Crosswalk!$F$2=FALSE,H396="Commercial"),"FALSE","TRUE"))</f>
        <v>TRUE</v>
      </c>
      <c r="D396" s="28">
        <v>2028</v>
      </c>
      <c r="E396" s="28">
        <v>12</v>
      </c>
      <c r="F396" s="28">
        <v>9324</v>
      </c>
      <c r="G396" s="29" t="s">
        <v>446</v>
      </c>
      <c r="H396" s="29" t="s">
        <v>11</v>
      </c>
      <c r="I396" s="29" t="s">
        <v>755</v>
      </c>
      <c r="J396" s="29" t="s">
        <v>70</v>
      </c>
      <c r="K396" s="28">
        <v>6166</v>
      </c>
      <c r="L396" s="30" t="s">
        <v>24</v>
      </c>
      <c r="M396" s="31">
        <v>1300</v>
      </c>
      <c r="N396" s="29" t="s">
        <v>28</v>
      </c>
      <c r="O396" s="29" t="s">
        <v>76</v>
      </c>
      <c r="P396" s="29" t="s">
        <v>15</v>
      </c>
    </row>
    <row r="397" spans="1:16" x14ac:dyDescent="0.25">
      <c r="A397" s="26" t="str">
        <f t="shared" si="7"/>
        <v>Conventional Steam Coal.SUB</v>
      </c>
      <c r="B397" s="26" t="str">
        <f>INDEX(Crosswalk!$B$2:$B$47,MATCH(A397,Crosswalk!$A$2:$A$47,0))</f>
        <v>hard coal</v>
      </c>
      <c r="C397" s="26" t="str">
        <f>IF(AND(Crosswalk!$F$2=FALSE,H397="Industrial"),"FALSE",IF(AND(Crosswalk!$F$2=FALSE,H397="Commercial"),"FALSE","TRUE"))</f>
        <v>TRUE</v>
      </c>
      <c r="D397" s="28">
        <v>2028</v>
      </c>
      <c r="E397" s="28">
        <v>12</v>
      </c>
      <c r="F397" s="28">
        <v>9324</v>
      </c>
      <c r="G397" s="29" t="s">
        <v>446</v>
      </c>
      <c r="H397" s="29" t="s">
        <v>11</v>
      </c>
      <c r="I397" s="29" t="s">
        <v>755</v>
      </c>
      <c r="J397" s="29" t="s">
        <v>70</v>
      </c>
      <c r="K397" s="28">
        <v>6166</v>
      </c>
      <c r="L397" s="30" t="s">
        <v>25</v>
      </c>
      <c r="M397" s="31">
        <v>1300</v>
      </c>
      <c r="N397" s="29" t="s">
        <v>28</v>
      </c>
      <c r="O397" s="29" t="s">
        <v>76</v>
      </c>
      <c r="P397" s="29" t="s">
        <v>15</v>
      </c>
    </row>
    <row r="398" spans="1:16" x14ac:dyDescent="0.25">
      <c r="A398" s="26" t="str">
        <f t="shared" si="7"/>
        <v>Solar Photovoltaic.SUN</v>
      </c>
      <c r="B398" s="26" t="str">
        <f>INDEX(Crosswalk!$B$2:$B$47,MATCH(A398,Crosswalk!$A$2:$A$47,0))</f>
        <v>solar PV</v>
      </c>
      <c r="C398" s="26" t="str">
        <f>IF(AND(Crosswalk!$F$2=FALSE,H398="Industrial"),"FALSE",IF(AND(Crosswalk!$F$2=FALSE,H398="Commercial"),"FALSE","TRUE"))</f>
        <v>TRUE</v>
      </c>
      <c r="D398" s="28">
        <v>2028</v>
      </c>
      <c r="E398" s="28">
        <v>12</v>
      </c>
      <c r="F398" s="28">
        <v>61944</v>
      </c>
      <c r="G398" s="29" t="s">
        <v>1030</v>
      </c>
      <c r="H398" s="29" t="s">
        <v>974</v>
      </c>
      <c r="I398" s="29" t="s">
        <v>507</v>
      </c>
      <c r="J398" s="29" t="s">
        <v>78</v>
      </c>
      <c r="K398" s="28">
        <v>60802</v>
      </c>
      <c r="L398" s="30" t="s">
        <v>401</v>
      </c>
      <c r="M398" s="31">
        <v>1.4</v>
      </c>
      <c r="N398" s="29" t="s">
        <v>256</v>
      </c>
      <c r="O398" s="29" t="s">
        <v>124</v>
      </c>
      <c r="P398" s="29" t="s">
        <v>123</v>
      </c>
    </row>
    <row r="399" spans="1:16" x14ac:dyDescent="0.25">
      <c r="A399" s="26" t="str">
        <f t="shared" si="7"/>
        <v>Solar Photovoltaic.SUN</v>
      </c>
      <c r="B399" s="26" t="str">
        <f>INDEX(Crosswalk!$B$2:$B$47,MATCH(A399,Crosswalk!$A$2:$A$47,0))</f>
        <v>solar PV</v>
      </c>
      <c r="C399" s="26" t="str">
        <f>IF(AND(Crosswalk!$F$2=FALSE,H399="Industrial"),"FALSE",IF(AND(Crosswalk!$F$2=FALSE,H399="Commercial"),"FALSE","TRUE"))</f>
        <v>TRUE</v>
      </c>
      <c r="D399" s="28">
        <v>2028</v>
      </c>
      <c r="E399" s="28">
        <v>12</v>
      </c>
      <c r="F399" s="28">
        <v>61944</v>
      </c>
      <c r="G399" s="29" t="s">
        <v>1030</v>
      </c>
      <c r="H399" s="29" t="s">
        <v>974</v>
      </c>
      <c r="I399" s="29" t="s">
        <v>512</v>
      </c>
      <c r="J399" s="29" t="s">
        <v>78</v>
      </c>
      <c r="K399" s="28">
        <v>60709</v>
      </c>
      <c r="L399" s="30" t="s">
        <v>511</v>
      </c>
      <c r="M399" s="31">
        <v>3</v>
      </c>
      <c r="N399" s="29" t="s">
        <v>256</v>
      </c>
      <c r="O399" s="29" t="s">
        <v>124</v>
      </c>
      <c r="P399" s="29" t="s">
        <v>123</v>
      </c>
    </row>
    <row r="400" spans="1:16" x14ac:dyDescent="0.25">
      <c r="A400" s="26" t="str">
        <f t="shared" si="7"/>
        <v>Conventional Steam Coal.BIT</v>
      </c>
      <c r="B400" s="26" t="str">
        <f>INDEX(Crosswalk!$B$2:$B$47,MATCH(A400,Crosswalk!$A$2:$A$47,0))</f>
        <v>hard coal</v>
      </c>
      <c r="C400" s="26" t="str">
        <f>IF(AND(Crosswalk!$F$2=FALSE,H400="Industrial"),"FALSE",IF(AND(Crosswalk!$F$2=FALSE,H400="Commercial"),"FALSE","TRUE"))</f>
        <v>TRUE</v>
      </c>
      <c r="D400" s="28">
        <v>2028</v>
      </c>
      <c r="E400" s="28">
        <v>12</v>
      </c>
      <c r="F400" s="28">
        <v>15466</v>
      </c>
      <c r="G400" s="29" t="s">
        <v>465</v>
      </c>
      <c r="H400" s="29" t="s">
        <v>11</v>
      </c>
      <c r="I400" s="29" t="s">
        <v>896</v>
      </c>
      <c r="J400" s="29" t="s">
        <v>72</v>
      </c>
      <c r="K400" s="28">
        <v>525</v>
      </c>
      <c r="L400" s="30" t="s">
        <v>24</v>
      </c>
      <c r="M400" s="31">
        <v>179</v>
      </c>
      <c r="N400" s="29" t="s">
        <v>28</v>
      </c>
      <c r="O400" s="29" t="s">
        <v>29</v>
      </c>
      <c r="P400" s="29" t="s">
        <v>15</v>
      </c>
    </row>
    <row r="401" spans="1:16" x14ac:dyDescent="0.25">
      <c r="A401" s="26" t="str">
        <f t="shared" si="7"/>
        <v>Conventional Steam Coal.RC</v>
      </c>
      <c r="B401" s="26" t="str">
        <f>INDEX(Crosswalk!$B$2:$B$47,MATCH(A401,Crosswalk!$A$2:$A$47,0))</f>
        <v>hard coal</v>
      </c>
      <c r="C401" s="26" t="str">
        <f>IF(AND(Crosswalk!$F$2=FALSE,H401="Industrial"),"FALSE",IF(AND(Crosswalk!$F$2=FALSE,H401="Commercial"),"FALSE","TRUE"))</f>
        <v>TRUE</v>
      </c>
      <c r="D401" s="28">
        <v>2028</v>
      </c>
      <c r="E401" s="28">
        <v>12</v>
      </c>
      <c r="F401" s="28">
        <v>17543</v>
      </c>
      <c r="G401" s="29" t="s">
        <v>552</v>
      </c>
      <c r="H401" s="29" t="s">
        <v>11</v>
      </c>
      <c r="I401" s="29" t="s">
        <v>744</v>
      </c>
      <c r="J401" s="29" t="s">
        <v>82</v>
      </c>
      <c r="K401" s="28">
        <v>6249</v>
      </c>
      <c r="L401" s="30" t="s">
        <v>24</v>
      </c>
      <c r="M401" s="31">
        <v>275</v>
      </c>
      <c r="N401" s="29" t="s">
        <v>28</v>
      </c>
      <c r="O401" s="29" t="s">
        <v>277</v>
      </c>
      <c r="P401" s="29" t="s">
        <v>15</v>
      </c>
    </row>
    <row r="402" spans="1:16" x14ac:dyDescent="0.25">
      <c r="A402" s="26" t="str">
        <f t="shared" si="7"/>
        <v>Conventional Steam Coal.RC</v>
      </c>
      <c r="B402" s="26" t="str">
        <f>INDEX(Crosswalk!$B$2:$B$47,MATCH(A402,Crosswalk!$A$2:$A$47,0))</f>
        <v>hard coal</v>
      </c>
      <c r="C402" s="26" t="str">
        <f>IF(AND(Crosswalk!$F$2=FALSE,H402="Industrial"),"FALSE",IF(AND(Crosswalk!$F$2=FALSE,H402="Commercial"),"FALSE","TRUE"))</f>
        <v>TRUE</v>
      </c>
      <c r="D402" s="28">
        <v>2028</v>
      </c>
      <c r="E402" s="28">
        <v>12</v>
      </c>
      <c r="F402" s="28">
        <v>17543</v>
      </c>
      <c r="G402" s="29" t="s">
        <v>552</v>
      </c>
      <c r="H402" s="29" t="s">
        <v>11</v>
      </c>
      <c r="I402" s="29" t="s">
        <v>744</v>
      </c>
      <c r="J402" s="29" t="s">
        <v>82</v>
      </c>
      <c r="K402" s="28">
        <v>6249</v>
      </c>
      <c r="L402" s="30" t="s">
        <v>25</v>
      </c>
      <c r="M402" s="31">
        <v>285</v>
      </c>
      <c r="N402" s="29" t="s">
        <v>28</v>
      </c>
      <c r="O402" s="29" t="s">
        <v>277</v>
      </c>
      <c r="P402" s="29" t="s">
        <v>15</v>
      </c>
    </row>
    <row r="403" spans="1:16" x14ac:dyDescent="0.25">
      <c r="A403" s="26" t="str">
        <f t="shared" si="7"/>
        <v>Conventional Steam Coal.RC</v>
      </c>
      <c r="B403" s="26" t="str">
        <f>INDEX(Crosswalk!$B$2:$B$47,MATCH(A403,Crosswalk!$A$2:$A$47,0))</f>
        <v>hard coal</v>
      </c>
      <c r="C403" s="26" t="str">
        <f>IF(AND(Crosswalk!$F$2=FALSE,H403="Industrial"),"FALSE",IF(AND(Crosswalk!$F$2=FALSE,H403="Commercial"),"FALSE","TRUE"))</f>
        <v>TRUE</v>
      </c>
      <c r="D403" s="28">
        <v>2028</v>
      </c>
      <c r="E403" s="28">
        <v>12</v>
      </c>
      <c r="F403" s="28">
        <v>17543</v>
      </c>
      <c r="G403" s="29" t="s">
        <v>552</v>
      </c>
      <c r="H403" s="29" t="s">
        <v>11</v>
      </c>
      <c r="I403" s="29" t="s">
        <v>744</v>
      </c>
      <c r="J403" s="29" t="s">
        <v>82</v>
      </c>
      <c r="K403" s="28">
        <v>6249</v>
      </c>
      <c r="L403" s="30" t="s">
        <v>21</v>
      </c>
      <c r="M403" s="31">
        <v>285</v>
      </c>
      <c r="N403" s="29" t="s">
        <v>28</v>
      </c>
      <c r="O403" s="29" t="s">
        <v>277</v>
      </c>
      <c r="P403" s="29" t="s">
        <v>15</v>
      </c>
    </row>
    <row r="404" spans="1:16" x14ac:dyDescent="0.25">
      <c r="A404" s="26" t="str">
        <f t="shared" si="7"/>
        <v>Conventional Steam Coal.RC</v>
      </c>
      <c r="B404" s="26" t="str">
        <f>INDEX(Crosswalk!$B$2:$B$47,MATCH(A404,Crosswalk!$A$2:$A$47,0))</f>
        <v>hard coal</v>
      </c>
      <c r="C404" s="26" t="str">
        <f>IF(AND(Crosswalk!$F$2=FALSE,H404="Industrial"),"FALSE",IF(AND(Crosswalk!$F$2=FALSE,H404="Commercial"),"FALSE","TRUE"))</f>
        <v>TRUE</v>
      </c>
      <c r="D404" s="28">
        <v>2028</v>
      </c>
      <c r="E404" s="28">
        <v>12</v>
      </c>
      <c r="F404" s="28">
        <v>17543</v>
      </c>
      <c r="G404" s="29" t="s">
        <v>552</v>
      </c>
      <c r="H404" s="29" t="s">
        <v>11</v>
      </c>
      <c r="I404" s="29" t="s">
        <v>744</v>
      </c>
      <c r="J404" s="29" t="s">
        <v>82</v>
      </c>
      <c r="K404" s="28">
        <v>6249</v>
      </c>
      <c r="L404" s="30" t="s">
        <v>46</v>
      </c>
      <c r="M404" s="31">
        <v>285</v>
      </c>
      <c r="N404" s="29" t="s">
        <v>28</v>
      </c>
      <c r="O404" s="29" t="s">
        <v>277</v>
      </c>
      <c r="P404" s="29" t="s">
        <v>15</v>
      </c>
    </row>
    <row r="405" spans="1:16" x14ac:dyDescent="0.25">
      <c r="A405" s="26" t="str">
        <f t="shared" si="7"/>
        <v>Natural Gas Steam Turbine.NG</v>
      </c>
      <c r="B405" s="26" t="str">
        <f>INDEX(Crosswalk!$B$2:$B$47,MATCH(A405,Crosswalk!$A$2:$A$47,0))</f>
        <v>natural gas steam turbine</v>
      </c>
      <c r="C405" s="26" t="str">
        <f>IF(AND(Crosswalk!$F$2=FALSE,H405="Industrial"),"FALSE",IF(AND(Crosswalk!$F$2=FALSE,H405="Commercial"),"FALSE","TRUE"))</f>
        <v>TRUE</v>
      </c>
      <c r="D405" s="28">
        <v>2028</v>
      </c>
      <c r="E405" s="28">
        <v>12</v>
      </c>
      <c r="F405" s="28">
        <v>17718</v>
      </c>
      <c r="G405" s="29" t="s">
        <v>455</v>
      </c>
      <c r="H405" s="29" t="s">
        <v>11</v>
      </c>
      <c r="I405" s="29" t="s">
        <v>839</v>
      </c>
      <c r="J405" s="29" t="s">
        <v>94</v>
      </c>
      <c r="K405" s="28">
        <v>2446</v>
      </c>
      <c r="L405" s="30" t="s">
        <v>24</v>
      </c>
      <c r="M405" s="31">
        <v>112</v>
      </c>
      <c r="N405" s="29" t="s">
        <v>263</v>
      </c>
      <c r="O405" s="29" t="s">
        <v>19</v>
      </c>
      <c r="P405" s="29" t="s">
        <v>15</v>
      </c>
    </row>
    <row r="406" spans="1:16" x14ac:dyDescent="0.25">
      <c r="A406" s="26" t="str">
        <f t="shared" si="7"/>
        <v>Conventional Steam Coal.BIT</v>
      </c>
      <c r="B406" s="26" t="str">
        <f>INDEX(Crosswalk!$B$2:$B$47,MATCH(A406,Crosswalk!$A$2:$A$47,0))</f>
        <v>hard coal</v>
      </c>
      <c r="C406" s="26" t="str">
        <f>IF(AND(Crosswalk!$F$2=FALSE,H406="Industrial"),"FALSE",IF(AND(Crosswalk!$F$2=FALSE,H406="Commercial"),"FALSE","TRUE"))</f>
        <v>TRUE</v>
      </c>
      <c r="D406" s="28">
        <v>2028</v>
      </c>
      <c r="E406" s="28">
        <v>12</v>
      </c>
      <c r="F406" s="28">
        <v>18642</v>
      </c>
      <c r="G406" s="29" t="s">
        <v>65</v>
      </c>
      <c r="H406" s="29" t="s">
        <v>11</v>
      </c>
      <c r="I406" s="29" t="s">
        <v>805</v>
      </c>
      <c r="J406" s="29" t="s">
        <v>423</v>
      </c>
      <c r="K406" s="28">
        <v>3399</v>
      </c>
      <c r="L406" s="30" t="s">
        <v>24</v>
      </c>
      <c r="M406" s="31">
        <v>1239</v>
      </c>
      <c r="N406" s="29" t="s">
        <v>28</v>
      </c>
      <c r="O406" s="29" t="s">
        <v>29</v>
      </c>
      <c r="P406" s="29" t="s">
        <v>15</v>
      </c>
    </row>
    <row r="407" spans="1:16" x14ac:dyDescent="0.25">
      <c r="A407" s="26" t="str">
        <f t="shared" si="7"/>
        <v>Conventional Steam Coal.RC</v>
      </c>
      <c r="B407" s="26" t="str">
        <f>INDEX(Crosswalk!$B$2:$B$47,MATCH(A407,Crosswalk!$A$2:$A$47,0))</f>
        <v>hard coal</v>
      </c>
      <c r="C407" s="26" t="str">
        <f>IF(AND(Crosswalk!$F$2=FALSE,H407="Industrial"),"FALSE",IF(AND(Crosswalk!$F$2=FALSE,H407="Commercial"),"FALSE","TRUE"))</f>
        <v>TRUE</v>
      </c>
      <c r="D407" s="28">
        <v>2028</v>
      </c>
      <c r="E407" s="28">
        <v>12</v>
      </c>
      <c r="F407" s="28">
        <v>19436</v>
      </c>
      <c r="G407" s="29" t="s">
        <v>456</v>
      </c>
      <c r="H407" s="29" t="s">
        <v>11</v>
      </c>
      <c r="I407" s="29" t="s">
        <v>845</v>
      </c>
      <c r="J407" s="29" t="s">
        <v>75</v>
      </c>
      <c r="K407" s="28">
        <v>2107</v>
      </c>
      <c r="L407" s="30" t="s">
        <v>24</v>
      </c>
      <c r="M407" s="31">
        <v>487</v>
      </c>
      <c r="N407" s="29" t="s">
        <v>28</v>
      </c>
      <c r="O407" s="29" t="s">
        <v>277</v>
      </c>
      <c r="P407" s="29" t="s">
        <v>15</v>
      </c>
    </row>
    <row r="408" spans="1:16" x14ac:dyDescent="0.25">
      <c r="A408" s="26" t="str">
        <f t="shared" si="7"/>
        <v>Conventional Steam Coal.RC</v>
      </c>
      <c r="B408" s="26" t="str">
        <f>INDEX(Crosswalk!$B$2:$B$47,MATCH(A408,Crosswalk!$A$2:$A$47,0))</f>
        <v>hard coal</v>
      </c>
      <c r="C408" s="26" t="str">
        <f>IF(AND(Crosswalk!$F$2=FALSE,H408="Industrial"),"FALSE",IF(AND(Crosswalk!$F$2=FALSE,H408="Commercial"),"FALSE","TRUE"))</f>
        <v>TRUE</v>
      </c>
      <c r="D408" s="28">
        <v>2028</v>
      </c>
      <c r="E408" s="28">
        <v>12</v>
      </c>
      <c r="F408" s="28">
        <v>19436</v>
      </c>
      <c r="G408" s="29" t="s">
        <v>456</v>
      </c>
      <c r="H408" s="29" t="s">
        <v>11</v>
      </c>
      <c r="I408" s="29" t="s">
        <v>845</v>
      </c>
      <c r="J408" s="29" t="s">
        <v>75</v>
      </c>
      <c r="K408" s="28">
        <v>2107</v>
      </c>
      <c r="L408" s="30" t="s">
        <v>25</v>
      </c>
      <c r="M408" s="31">
        <v>487</v>
      </c>
      <c r="N408" s="29" t="s">
        <v>28</v>
      </c>
      <c r="O408" s="29" t="s">
        <v>277</v>
      </c>
      <c r="P408" s="29" t="s">
        <v>15</v>
      </c>
    </row>
    <row r="409" spans="1:16" x14ac:dyDescent="0.25">
      <c r="A409" s="26" t="str">
        <f t="shared" si="7"/>
        <v>Other Natural Gas.NG</v>
      </c>
      <c r="B409" s="26" t="str">
        <f>INDEX(Crosswalk!$B$2:$B$47,MATCH(A409,Crosswalk!$A$2:$A$47,0))</f>
        <v>natural gas peaker</v>
      </c>
      <c r="C409" s="26" t="str">
        <f>IF(AND(Crosswalk!$F$2=FALSE,H409="Industrial"),"FALSE",IF(AND(Crosswalk!$F$2=FALSE,H409="Commercial"),"FALSE","TRUE"))</f>
        <v>FALSE</v>
      </c>
      <c r="D409" s="28">
        <v>2029</v>
      </c>
      <c r="E409" s="28">
        <v>6</v>
      </c>
      <c r="F409" s="28">
        <v>65384</v>
      </c>
      <c r="G409" s="29" t="s">
        <v>1059</v>
      </c>
      <c r="H409" s="29" t="s">
        <v>981</v>
      </c>
      <c r="I409" s="29" t="s">
        <v>661</v>
      </c>
      <c r="J409" s="29" t="s">
        <v>33</v>
      </c>
      <c r="K409" s="28">
        <v>52061</v>
      </c>
      <c r="L409" s="30" t="s">
        <v>417</v>
      </c>
      <c r="M409" s="31">
        <v>1.4</v>
      </c>
      <c r="N409" s="29" t="s">
        <v>18</v>
      </c>
      <c r="O409" s="29" t="s">
        <v>19</v>
      </c>
      <c r="P409" s="29" t="s">
        <v>40</v>
      </c>
    </row>
    <row r="410" spans="1:16" x14ac:dyDescent="0.25">
      <c r="A410" s="26" t="str">
        <f t="shared" si="7"/>
        <v>Natural Gas Steam Turbine.NG</v>
      </c>
      <c r="B410" s="26" t="str">
        <f>INDEX(Crosswalk!$B$2:$B$47,MATCH(A410,Crosswalk!$A$2:$A$47,0))</f>
        <v>natural gas steam turbine</v>
      </c>
      <c r="C410" s="26" t="str">
        <f>IF(AND(Crosswalk!$F$2=FALSE,H410="Industrial"),"FALSE",IF(AND(Crosswalk!$F$2=FALSE,H410="Commercial"),"FALSE","TRUE"))</f>
        <v>TRUE</v>
      </c>
      <c r="D410" s="28">
        <v>2029</v>
      </c>
      <c r="E410" s="28">
        <v>6</v>
      </c>
      <c r="F410" s="28">
        <v>11241</v>
      </c>
      <c r="G410" s="29" t="s">
        <v>505</v>
      </c>
      <c r="H410" s="29" t="s">
        <v>11</v>
      </c>
      <c r="I410" s="29" t="s">
        <v>874</v>
      </c>
      <c r="J410" s="29" t="s">
        <v>87</v>
      </c>
      <c r="K410" s="28">
        <v>1402</v>
      </c>
      <c r="L410" s="30" t="s">
        <v>21</v>
      </c>
      <c r="M410" s="31">
        <v>513.5</v>
      </c>
      <c r="N410" s="29" t="s">
        <v>263</v>
      </c>
      <c r="O410" s="29" t="s">
        <v>19</v>
      </c>
      <c r="P410" s="29" t="s">
        <v>15</v>
      </c>
    </row>
    <row r="411" spans="1:16" x14ac:dyDescent="0.25">
      <c r="A411" s="26" t="str">
        <f t="shared" si="7"/>
        <v>Municipal Solid Waste.MSW</v>
      </c>
      <c r="B411" s="26" t="str">
        <f>INDEX(Crosswalk!$B$2:$B$47,MATCH(A411,Crosswalk!$A$2:$A$47,0))</f>
        <v>municipal solid waste</v>
      </c>
      <c r="C411" s="26" t="str">
        <f>IF(AND(Crosswalk!$F$2=FALSE,H411="Industrial"),"FALSE",IF(AND(Crosswalk!$F$2=FALSE,H411="Commercial"),"FALSE","TRUE"))</f>
        <v>TRUE</v>
      </c>
      <c r="D411" s="28">
        <v>2029</v>
      </c>
      <c r="E411" s="28">
        <v>9</v>
      </c>
      <c r="F411" s="28">
        <v>10875</v>
      </c>
      <c r="G411" s="29" t="s">
        <v>1068</v>
      </c>
      <c r="H411" s="29" t="s">
        <v>974</v>
      </c>
      <c r="I411" s="29" t="s">
        <v>1069</v>
      </c>
      <c r="J411" s="29" t="s">
        <v>12</v>
      </c>
      <c r="K411" s="28">
        <v>52010</v>
      </c>
      <c r="L411" s="30" t="s">
        <v>17</v>
      </c>
      <c r="M411" s="31">
        <v>39</v>
      </c>
      <c r="N411" s="29" t="s">
        <v>262</v>
      </c>
      <c r="O411" s="29" t="s">
        <v>117</v>
      </c>
      <c r="P411" s="29" t="s">
        <v>15</v>
      </c>
    </row>
    <row r="412" spans="1:16" x14ac:dyDescent="0.25">
      <c r="A412" s="26" t="str">
        <f t="shared" si="7"/>
        <v>Onshore Wind Turbine.WND</v>
      </c>
      <c r="B412" s="26" t="str">
        <f>INDEX(Crosswalk!$B$2:$B$47,MATCH(A412,Crosswalk!$A$2:$A$47,0))</f>
        <v>onshore wind</v>
      </c>
      <c r="C412" s="26" t="str">
        <f>IF(AND(Crosswalk!$F$2=FALSE,H412="Industrial"),"FALSE",IF(AND(Crosswalk!$F$2=FALSE,H412="Commercial"),"FALSE","TRUE"))</f>
        <v>TRUE</v>
      </c>
      <c r="D412" s="28">
        <v>2029</v>
      </c>
      <c r="E412" s="28">
        <v>10</v>
      </c>
      <c r="F412" s="28">
        <v>56667</v>
      </c>
      <c r="G412" s="29" t="s">
        <v>575</v>
      </c>
      <c r="H412" s="29" t="s">
        <v>974</v>
      </c>
      <c r="I412" s="29" t="s">
        <v>574</v>
      </c>
      <c r="J412" s="29" t="s">
        <v>16</v>
      </c>
      <c r="K412" s="28">
        <v>57303</v>
      </c>
      <c r="L412" s="30" t="s">
        <v>576</v>
      </c>
      <c r="M412" s="31">
        <v>73.5</v>
      </c>
      <c r="N412" s="29" t="s">
        <v>258</v>
      </c>
      <c r="O412" s="29" t="s">
        <v>113</v>
      </c>
      <c r="P412" s="29" t="s">
        <v>112</v>
      </c>
    </row>
    <row r="413" spans="1:16" x14ac:dyDescent="0.25">
      <c r="A413" s="26" t="str">
        <f t="shared" si="7"/>
        <v>Conventional Steam Coal.SUB</v>
      </c>
      <c r="B413" s="26" t="str">
        <f>INDEX(Crosswalk!$B$2:$B$47,MATCH(A413,Crosswalk!$A$2:$A$47,0))</f>
        <v>hard coal</v>
      </c>
      <c r="C413" s="26" t="str">
        <f>IF(AND(Crosswalk!$F$2=FALSE,H413="Industrial"),"FALSE",IF(AND(Crosswalk!$F$2=FALSE,H413="Commercial"),"FALSE","TRUE"))</f>
        <v>TRUE</v>
      </c>
      <c r="D413" s="28">
        <v>2029</v>
      </c>
      <c r="E413" s="28">
        <v>12</v>
      </c>
      <c r="F413" s="28">
        <v>3989</v>
      </c>
      <c r="G413" s="29" t="s">
        <v>610</v>
      </c>
      <c r="H413" s="29" t="s">
        <v>11</v>
      </c>
      <c r="I413" s="29" t="s">
        <v>707</v>
      </c>
      <c r="J413" s="29" t="s">
        <v>72</v>
      </c>
      <c r="K413" s="28">
        <v>8219</v>
      </c>
      <c r="L413" s="30" t="s">
        <v>24</v>
      </c>
      <c r="M413" s="31">
        <v>208</v>
      </c>
      <c r="N413" s="29" t="s">
        <v>28</v>
      </c>
      <c r="O413" s="29" t="s">
        <v>76</v>
      </c>
      <c r="P413" s="29" t="s">
        <v>15</v>
      </c>
    </row>
    <row r="414" spans="1:16" x14ac:dyDescent="0.25">
      <c r="A414" s="26" t="str">
        <f t="shared" si="7"/>
        <v>Conventional Steam Coal.SUB</v>
      </c>
      <c r="B414" s="26" t="str">
        <f>INDEX(Crosswalk!$B$2:$B$47,MATCH(A414,Crosswalk!$A$2:$A$47,0))</f>
        <v>hard coal</v>
      </c>
      <c r="C414" s="26" t="str">
        <f>IF(AND(Crosswalk!$F$2=FALSE,H414="Industrial"),"FALSE",IF(AND(Crosswalk!$F$2=FALSE,H414="Commercial"),"FALSE","TRUE"))</f>
        <v>TRUE</v>
      </c>
      <c r="D414" s="28">
        <v>2029</v>
      </c>
      <c r="E414" s="28">
        <v>12</v>
      </c>
      <c r="F414" s="28">
        <v>54888</v>
      </c>
      <c r="G414" s="29" t="s">
        <v>500</v>
      </c>
      <c r="H414" s="29" t="s">
        <v>974</v>
      </c>
      <c r="I414" s="29" t="s">
        <v>415</v>
      </c>
      <c r="J414" s="29" t="s">
        <v>16</v>
      </c>
      <c r="K414" s="28">
        <v>298</v>
      </c>
      <c r="L414" s="30" t="s">
        <v>24</v>
      </c>
      <c r="M414" s="31">
        <v>831</v>
      </c>
      <c r="N414" s="29" t="s">
        <v>28</v>
      </c>
      <c r="O414" s="29" t="s">
        <v>76</v>
      </c>
      <c r="P414" s="29" t="s">
        <v>15</v>
      </c>
    </row>
    <row r="415" spans="1:16" x14ac:dyDescent="0.25">
      <c r="A415" s="26" t="str">
        <f t="shared" si="7"/>
        <v>Conventional Steam Coal.SUB</v>
      </c>
      <c r="B415" s="26" t="str">
        <f>INDEX(Crosswalk!$B$2:$B$47,MATCH(A415,Crosswalk!$A$2:$A$47,0))</f>
        <v>hard coal</v>
      </c>
      <c r="C415" s="26" t="str">
        <f>IF(AND(Crosswalk!$F$2=FALSE,H415="Industrial"),"FALSE",IF(AND(Crosswalk!$F$2=FALSE,H415="Commercial"),"FALSE","TRUE"))</f>
        <v>TRUE</v>
      </c>
      <c r="D415" s="28">
        <v>2029</v>
      </c>
      <c r="E415" s="28">
        <v>12</v>
      </c>
      <c r="F415" s="28">
        <v>54888</v>
      </c>
      <c r="G415" s="29" t="s">
        <v>500</v>
      </c>
      <c r="H415" s="29" t="s">
        <v>974</v>
      </c>
      <c r="I415" s="29" t="s">
        <v>415</v>
      </c>
      <c r="J415" s="29" t="s">
        <v>16</v>
      </c>
      <c r="K415" s="28">
        <v>298</v>
      </c>
      <c r="L415" s="30" t="s">
        <v>25</v>
      </c>
      <c r="M415" s="31">
        <v>858</v>
      </c>
      <c r="N415" s="29" t="s">
        <v>28</v>
      </c>
      <c r="O415" s="29" t="s">
        <v>76</v>
      </c>
      <c r="P415" s="29" t="s">
        <v>15</v>
      </c>
    </row>
    <row r="416" spans="1:16" x14ac:dyDescent="0.25">
      <c r="A416" s="26" t="str">
        <f t="shared" si="7"/>
        <v>Natural Gas Steam Turbine.NG</v>
      </c>
      <c r="B416" s="26" t="str">
        <f>INDEX(Crosswalk!$B$2:$B$47,MATCH(A416,Crosswalk!$A$2:$A$47,0))</f>
        <v>natural gas steam turbine</v>
      </c>
      <c r="C416" s="26" t="str">
        <f>IF(AND(Crosswalk!$F$2=FALSE,H416="Industrial"),"FALSE",IF(AND(Crosswalk!$F$2=FALSE,H416="Commercial"),"FALSE","TRUE"))</f>
        <v>TRUE</v>
      </c>
      <c r="D416" s="28">
        <v>2029</v>
      </c>
      <c r="E416" s="28">
        <v>12</v>
      </c>
      <c r="F416" s="28">
        <v>14354</v>
      </c>
      <c r="G416" s="29" t="s">
        <v>444</v>
      </c>
      <c r="H416" s="29" t="s">
        <v>11</v>
      </c>
      <c r="I416" s="29" t="s">
        <v>771</v>
      </c>
      <c r="J416" s="29" t="s">
        <v>443</v>
      </c>
      <c r="K416" s="28">
        <v>4162</v>
      </c>
      <c r="L416" s="30" t="s">
        <v>21</v>
      </c>
      <c r="M416" s="31">
        <v>247</v>
      </c>
      <c r="N416" s="29" t="s">
        <v>263</v>
      </c>
      <c r="O416" s="29" t="s">
        <v>19</v>
      </c>
      <c r="P416" s="29" t="s">
        <v>15</v>
      </c>
    </row>
    <row r="417" spans="1:16" x14ac:dyDescent="0.25">
      <c r="A417" s="26" t="str">
        <f t="shared" si="7"/>
        <v>Conventional Steam Coal.SUB</v>
      </c>
      <c r="B417" s="26" t="str">
        <f>INDEX(Crosswalk!$B$2:$B$47,MATCH(A417,Crosswalk!$A$2:$A$47,0))</f>
        <v>hard coal</v>
      </c>
      <c r="C417" s="26" t="str">
        <f>IF(AND(Crosswalk!$F$2=FALSE,H417="Industrial"),"FALSE",IF(AND(Crosswalk!$F$2=FALSE,H417="Commercial"),"FALSE","TRUE"))</f>
        <v>TRUE</v>
      </c>
      <c r="D417" s="28">
        <v>2029</v>
      </c>
      <c r="E417" s="28">
        <v>12</v>
      </c>
      <c r="F417" s="28">
        <v>15143</v>
      </c>
      <c r="G417" s="29" t="s">
        <v>727</v>
      </c>
      <c r="H417" s="29" t="s">
        <v>11</v>
      </c>
      <c r="I417" s="29" t="s">
        <v>726</v>
      </c>
      <c r="J417" s="29" t="s">
        <v>72</v>
      </c>
      <c r="K417" s="28">
        <v>6761</v>
      </c>
      <c r="L417" s="30" t="s">
        <v>24</v>
      </c>
      <c r="M417" s="31">
        <v>280</v>
      </c>
      <c r="N417" s="29" t="s">
        <v>28</v>
      </c>
      <c r="O417" s="29" t="s">
        <v>76</v>
      </c>
      <c r="P417" s="29" t="s">
        <v>15</v>
      </c>
    </row>
    <row r="418" spans="1:16" x14ac:dyDescent="0.25">
      <c r="A418" s="26" t="str">
        <f t="shared" si="7"/>
        <v>Conventional Steam Coal.SUB</v>
      </c>
      <c r="B418" s="26" t="str">
        <f>INDEX(Crosswalk!$B$2:$B$47,MATCH(A418,Crosswalk!$A$2:$A$47,0))</f>
        <v>hard coal</v>
      </c>
      <c r="C418" s="26" t="str">
        <f>IF(AND(Crosswalk!$F$2=FALSE,H418="Industrial"),"FALSE",IF(AND(Crosswalk!$F$2=FALSE,H418="Commercial"),"FALSE","TRUE"))</f>
        <v>TRUE</v>
      </c>
      <c r="D418" s="28">
        <v>2029</v>
      </c>
      <c r="E418" s="28">
        <v>12</v>
      </c>
      <c r="F418" s="28">
        <v>30151</v>
      </c>
      <c r="G418" s="29" t="s">
        <v>230</v>
      </c>
      <c r="H418" s="29" t="s">
        <v>11</v>
      </c>
      <c r="I418" s="29" t="s">
        <v>765</v>
      </c>
      <c r="J418" s="29" t="s">
        <v>72</v>
      </c>
      <c r="K418" s="28">
        <v>6021</v>
      </c>
      <c r="L418" s="30" t="s">
        <v>21</v>
      </c>
      <c r="M418" s="31">
        <v>448</v>
      </c>
      <c r="N418" s="29" t="s">
        <v>28</v>
      </c>
      <c r="O418" s="29" t="s">
        <v>76</v>
      </c>
      <c r="P418" s="29" t="s">
        <v>15</v>
      </c>
    </row>
    <row r="419" spans="1:16" x14ac:dyDescent="0.25">
      <c r="A419" s="26" t="str">
        <f t="shared" si="7"/>
        <v>Natural Gas Internal Combustion Engine.NG</v>
      </c>
      <c r="B419" s="26" t="str">
        <f>INDEX(Crosswalk!$B$2:$B$47,MATCH(A419,Crosswalk!$A$2:$A$47,0))</f>
        <v>natural gas peaker</v>
      </c>
      <c r="C419" s="26" t="str">
        <f>IF(AND(Crosswalk!$F$2=FALSE,H419="Industrial"),"FALSE",IF(AND(Crosswalk!$F$2=FALSE,H419="Commercial"),"FALSE","TRUE"))</f>
        <v>TRUE</v>
      </c>
      <c r="D419" s="28">
        <v>2030</v>
      </c>
      <c r="E419" s="28">
        <v>5</v>
      </c>
      <c r="F419" s="28">
        <v>8973</v>
      </c>
      <c r="G419" s="29" t="s">
        <v>702</v>
      </c>
      <c r="H419" s="29" t="s">
        <v>11</v>
      </c>
      <c r="I419" s="29" t="s">
        <v>701</v>
      </c>
      <c r="J419" s="29" t="s">
        <v>30</v>
      </c>
      <c r="K419" s="28">
        <v>9038</v>
      </c>
      <c r="L419" s="30" t="s">
        <v>51</v>
      </c>
      <c r="M419" s="31">
        <v>1.9</v>
      </c>
      <c r="N419" s="29" t="s">
        <v>264</v>
      </c>
      <c r="O419" s="29" t="s">
        <v>19</v>
      </c>
      <c r="P419" s="29" t="s">
        <v>20</v>
      </c>
    </row>
    <row r="420" spans="1:16" x14ac:dyDescent="0.25">
      <c r="A420" s="26" t="str">
        <f t="shared" si="7"/>
        <v>Natural Gas Internal Combustion Engine.NG</v>
      </c>
      <c r="B420" s="26" t="str">
        <f>INDEX(Crosswalk!$B$2:$B$47,MATCH(A420,Crosswalk!$A$2:$A$47,0))</f>
        <v>natural gas peaker</v>
      </c>
      <c r="C420" s="26" t="str">
        <f>IF(AND(Crosswalk!$F$2=FALSE,H420="Industrial"),"FALSE",IF(AND(Crosswalk!$F$2=FALSE,H420="Commercial"),"FALSE","TRUE"))</f>
        <v>TRUE</v>
      </c>
      <c r="D420" s="28">
        <v>2030</v>
      </c>
      <c r="E420" s="28">
        <v>5</v>
      </c>
      <c r="F420" s="28">
        <v>8973</v>
      </c>
      <c r="G420" s="29" t="s">
        <v>702</v>
      </c>
      <c r="H420" s="29" t="s">
        <v>11</v>
      </c>
      <c r="I420" s="29" t="s">
        <v>701</v>
      </c>
      <c r="J420" s="29" t="s">
        <v>30</v>
      </c>
      <c r="K420" s="28">
        <v>9038</v>
      </c>
      <c r="L420" s="30" t="s">
        <v>472</v>
      </c>
      <c r="M420" s="31">
        <v>1.9</v>
      </c>
      <c r="N420" s="29" t="s">
        <v>264</v>
      </c>
      <c r="O420" s="29" t="s">
        <v>19</v>
      </c>
      <c r="P420" s="29" t="s">
        <v>20</v>
      </c>
    </row>
    <row r="421" spans="1:16" x14ac:dyDescent="0.25">
      <c r="A421" s="26" t="str">
        <f t="shared" si="7"/>
        <v>Natural Gas Fired Combustion Turbine.NG</v>
      </c>
      <c r="B421" s="26" t="str">
        <f>INDEX(Crosswalk!$B$2:$B$47,MATCH(A421,Crosswalk!$A$2:$A$47,0))</f>
        <v>natural gas peaker</v>
      </c>
      <c r="C421" s="26" t="str">
        <f>IF(AND(Crosswalk!$F$2=FALSE,H421="Industrial"),"FALSE",IF(AND(Crosswalk!$F$2=FALSE,H421="Commercial"),"FALSE","TRUE"))</f>
        <v>FALSE</v>
      </c>
      <c r="D421" s="28">
        <v>2030</v>
      </c>
      <c r="E421" s="28">
        <v>6</v>
      </c>
      <c r="F421" s="28">
        <v>327</v>
      </c>
      <c r="G421" s="29" t="s">
        <v>583</v>
      </c>
      <c r="H421" s="29" t="s">
        <v>985</v>
      </c>
      <c r="I421" s="29" t="s">
        <v>582</v>
      </c>
      <c r="J421" s="29" t="s">
        <v>87</v>
      </c>
      <c r="K421" s="28">
        <v>56787</v>
      </c>
      <c r="L421" s="30" t="s">
        <v>342</v>
      </c>
      <c r="M421" s="31">
        <v>72.5</v>
      </c>
      <c r="N421" s="29" t="s">
        <v>60</v>
      </c>
      <c r="O421" s="29" t="s">
        <v>19</v>
      </c>
      <c r="P421" s="29" t="s">
        <v>61</v>
      </c>
    </row>
    <row r="422" spans="1:16" x14ac:dyDescent="0.25">
      <c r="A422" s="26" t="str">
        <f t="shared" si="7"/>
        <v>Wood/Wood Waste Biomass.WDS</v>
      </c>
      <c r="B422" s="26" t="str">
        <f>INDEX(Crosswalk!$B$2:$B$47,MATCH(A422,Crosswalk!$A$2:$A$47,0))</f>
        <v>biomass</v>
      </c>
      <c r="C422" s="26" t="str">
        <f>IF(AND(Crosswalk!$F$2=FALSE,H422="Industrial"),"FALSE",IF(AND(Crosswalk!$F$2=FALSE,H422="Commercial"),"FALSE","TRUE"))</f>
        <v>TRUE</v>
      </c>
      <c r="D422" s="28">
        <v>2030</v>
      </c>
      <c r="E422" s="28">
        <v>6</v>
      </c>
      <c r="F422" s="28">
        <v>13781</v>
      </c>
      <c r="G422" s="29" t="s">
        <v>425</v>
      </c>
      <c r="H422" s="29" t="s">
        <v>11</v>
      </c>
      <c r="I422" s="29" t="s">
        <v>780</v>
      </c>
      <c r="J422" s="29" t="s">
        <v>53</v>
      </c>
      <c r="K422" s="28">
        <v>4005</v>
      </c>
      <c r="L422" s="30" t="s">
        <v>24</v>
      </c>
      <c r="M422" s="31">
        <v>9</v>
      </c>
      <c r="N422" s="29" t="s">
        <v>255</v>
      </c>
      <c r="O422" s="29" t="s">
        <v>81</v>
      </c>
      <c r="P422" s="29" t="s">
        <v>15</v>
      </c>
    </row>
    <row r="423" spans="1:16" x14ac:dyDescent="0.25">
      <c r="A423" s="26" t="str">
        <f t="shared" si="7"/>
        <v>Wood/Wood Waste Biomass.WDS</v>
      </c>
      <c r="B423" s="26" t="str">
        <f>INDEX(Crosswalk!$B$2:$B$47,MATCH(A423,Crosswalk!$A$2:$A$47,0))</f>
        <v>biomass</v>
      </c>
      <c r="C423" s="26" t="str">
        <f>IF(AND(Crosswalk!$F$2=FALSE,H423="Industrial"),"FALSE",IF(AND(Crosswalk!$F$2=FALSE,H423="Commercial"),"FALSE","TRUE"))</f>
        <v>TRUE</v>
      </c>
      <c r="D423" s="28">
        <v>2030</v>
      </c>
      <c r="E423" s="28">
        <v>6</v>
      </c>
      <c r="F423" s="28">
        <v>13781</v>
      </c>
      <c r="G423" s="29" t="s">
        <v>425</v>
      </c>
      <c r="H423" s="29" t="s">
        <v>11</v>
      </c>
      <c r="I423" s="29" t="s">
        <v>780</v>
      </c>
      <c r="J423" s="29" t="s">
        <v>53</v>
      </c>
      <c r="K423" s="28">
        <v>4005</v>
      </c>
      <c r="L423" s="30" t="s">
        <v>25</v>
      </c>
      <c r="M423" s="31">
        <v>7</v>
      </c>
      <c r="N423" s="29" t="s">
        <v>255</v>
      </c>
      <c r="O423" s="29" t="s">
        <v>81</v>
      </c>
      <c r="P423" s="29" t="s">
        <v>15</v>
      </c>
    </row>
    <row r="424" spans="1:16" x14ac:dyDescent="0.25">
      <c r="A424" s="26" t="str">
        <f t="shared" si="7"/>
        <v>Petroleum Liquids.DFO</v>
      </c>
      <c r="B424" s="26" t="str">
        <f>INDEX(Crosswalk!$B$2:$B$47,MATCH(A424,Crosswalk!$A$2:$A$47,0))</f>
        <v>petroleum</v>
      </c>
      <c r="C424" s="26" t="str">
        <f>IF(AND(Crosswalk!$F$2=FALSE,H424="Industrial"),"FALSE",IF(AND(Crosswalk!$F$2=FALSE,H424="Commercial"),"FALSE","TRUE"))</f>
        <v>TRUE</v>
      </c>
      <c r="D424" s="28">
        <v>2030</v>
      </c>
      <c r="E424" s="28">
        <v>6</v>
      </c>
      <c r="F424" s="28">
        <v>13781</v>
      </c>
      <c r="G424" s="29" t="s">
        <v>425</v>
      </c>
      <c r="H424" s="29" t="s">
        <v>11</v>
      </c>
      <c r="I424" s="29" t="s">
        <v>780</v>
      </c>
      <c r="J424" s="29" t="s">
        <v>53</v>
      </c>
      <c r="K424" s="28">
        <v>4005</v>
      </c>
      <c r="L424" s="30" t="s">
        <v>21</v>
      </c>
      <c r="M424" s="31">
        <v>61</v>
      </c>
      <c r="N424" s="29" t="s">
        <v>13</v>
      </c>
      <c r="O424" s="29" t="s">
        <v>26</v>
      </c>
      <c r="P424" s="29" t="s">
        <v>61</v>
      </c>
    </row>
    <row r="425" spans="1:16" x14ac:dyDescent="0.25">
      <c r="A425" s="26" t="str">
        <f t="shared" si="7"/>
        <v>Petroleum Liquids.DFO</v>
      </c>
      <c r="B425" s="26" t="str">
        <f>INDEX(Crosswalk!$B$2:$B$47,MATCH(A425,Crosswalk!$A$2:$A$47,0))</f>
        <v>petroleum</v>
      </c>
      <c r="C425" s="26" t="str">
        <f>IF(AND(Crosswalk!$F$2=FALSE,H425="Industrial"),"FALSE",IF(AND(Crosswalk!$F$2=FALSE,H425="Commercial"),"FALSE","TRUE"))</f>
        <v>TRUE</v>
      </c>
      <c r="D425" s="28">
        <v>2030</v>
      </c>
      <c r="E425" s="28">
        <v>6</v>
      </c>
      <c r="F425" s="28">
        <v>13781</v>
      </c>
      <c r="G425" s="29" t="s">
        <v>425</v>
      </c>
      <c r="H425" s="29" t="s">
        <v>11</v>
      </c>
      <c r="I425" s="29" t="s">
        <v>780</v>
      </c>
      <c r="J425" s="29" t="s">
        <v>53</v>
      </c>
      <c r="K425" s="28">
        <v>4005</v>
      </c>
      <c r="L425" s="30" t="s">
        <v>46</v>
      </c>
      <c r="M425" s="31">
        <v>58</v>
      </c>
      <c r="N425" s="29" t="s">
        <v>13</v>
      </c>
      <c r="O425" s="29" t="s">
        <v>26</v>
      </c>
      <c r="P425" s="29" t="s">
        <v>61</v>
      </c>
    </row>
    <row r="426" spans="1:16" x14ac:dyDescent="0.25">
      <c r="A426" s="26" t="str">
        <f t="shared" si="7"/>
        <v>Natural Gas Fired Combustion Turbine.NG</v>
      </c>
      <c r="B426" s="26" t="str">
        <f>INDEX(Crosswalk!$B$2:$B$47,MATCH(A426,Crosswalk!$A$2:$A$47,0))</f>
        <v>natural gas peaker</v>
      </c>
      <c r="C426" s="26" t="str">
        <f>IF(AND(Crosswalk!$F$2=FALSE,H426="Industrial"),"FALSE",IF(AND(Crosswalk!$F$2=FALSE,H426="Commercial"),"FALSE","TRUE"))</f>
        <v>FALSE</v>
      </c>
      <c r="D426" s="28">
        <v>2030</v>
      </c>
      <c r="E426" s="28">
        <v>6</v>
      </c>
      <c r="F426" s="28">
        <v>16732</v>
      </c>
      <c r="G426" s="29" t="s">
        <v>1070</v>
      </c>
      <c r="H426" s="29" t="s">
        <v>981</v>
      </c>
      <c r="I426" s="29" t="s">
        <v>1071</v>
      </c>
      <c r="J426" s="29" t="s">
        <v>35</v>
      </c>
      <c r="K426" s="28">
        <v>10548</v>
      </c>
      <c r="L426" s="30" t="s">
        <v>17</v>
      </c>
      <c r="M426" s="31">
        <v>5.6</v>
      </c>
      <c r="N426" s="29" t="s">
        <v>60</v>
      </c>
      <c r="O426" s="29" t="s">
        <v>19</v>
      </c>
      <c r="P426" s="29" t="s">
        <v>61</v>
      </c>
    </row>
    <row r="427" spans="1:16" x14ac:dyDescent="0.25">
      <c r="A427" s="26" t="str">
        <f t="shared" si="7"/>
        <v>Conventional Hydroelectric.WAT</v>
      </c>
      <c r="B427" s="26" t="str">
        <f>INDEX(Crosswalk!$B$2:$B$47,MATCH(A427,Crosswalk!$A$2:$A$47,0))</f>
        <v>hydro</v>
      </c>
      <c r="C427" s="26" t="str">
        <f>IF(AND(Crosswalk!$F$2=FALSE,H427="Industrial"),"FALSE",IF(AND(Crosswalk!$F$2=FALSE,H427="Commercial"),"FALSE","TRUE"))</f>
        <v>TRUE</v>
      </c>
      <c r="D427" s="28">
        <v>2030</v>
      </c>
      <c r="E427" s="28">
        <v>10</v>
      </c>
      <c r="F427" s="28">
        <v>6013</v>
      </c>
      <c r="G427" s="29" t="s">
        <v>721</v>
      </c>
      <c r="H427" s="29" t="s">
        <v>11</v>
      </c>
      <c r="I427" s="29" t="s">
        <v>821</v>
      </c>
      <c r="J427" s="29" t="s">
        <v>131</v>
      </c>
      <c r="K427" s="28">
        <v>3067</v>
      </c>
      <c r="L427" s="30" t="s">
        <v>21</v>
      </c>
      <c r="M427" s="31">
        <v>3.8</v>
      </c>
      <c r="N427" s="29" t="s">
        <v>42</v>
      </c>
      <c r="O427" s="29" t="s">
        <v>43</v>
      </c>
      <c r="P427" s="29" t="s">
        <v>44</v>
      </c>
    </row>
    <row r="428" spans="1:16" x14ac:dyDescent="0.25">
      <c r="A428" s="26" t="str">
        <f t="shared" si="7"/>
        <v>Natural Gas Fired Combined Cycle.NG</v>
      </c>
      <c r="B428" s="26" t="str">
        <f>INDEX(Crosswalk!$B$2:$B$47,MATCH(A428,Crosswalk!$A$2:$A$47,0))</f>
        <v>natural gas combined cycle</v>
      </c>
      <c r="C428" s="26" t="str">
        <f>IF(AND(Crosswalk!$F$2=FALSE,H428="Industrial"),"FALSE",IF(AND(Crosswalk!$F$2=FALSE,H428="Commercial"),"FALSE","TRUE"))</f>
        <v>TRUE</v>
      </c>
      <c r="D428" s="28">
        <v>2030</v>
      </c>
      <c r="E428" s="28">
        <v>10</v>
      </c>
      <c r="F428" s="28">
        <v>13365</v>
      </c>
      <c r="G428" s="29" t="s">
        <v>660</v>
      </c>
      <c r="H428" s="29" t="s">
        <v>990</v>
      </c>
      <c r="I428" s="29" t="s">
        <v>659</v>
      </c>
      <c r="J428" s="29" t="s">
        <v>403</v>
      </c>
      <c r="K428" s="28">
        <v>54349</v>
      </c>
      <c r="L428" s="30" t="s">
        <v>658</v>
      </c>
      <c r="M428" s="31">
        <v>21.7</v>
      </c>
      <c r="N428" s="29" t="s">
        <v>34</v>
      </c>
      <c r="O428" s="29" t="s">
        <v>19</v>
      </c>
      <c r="P428" s="29" t="s">
        <v>33</v>
      </c>
    </row>
    <row r="429" spans="1:16" x14ac:dyDescent="0.25">
      <c r="A429" s="26" t="str">
        <f t="shared" si="7"/>
        <v>Natural Gas Fired Combined Cycle.NG</v>
      </c>
      <c r="B429" s="26" t="str">
        <f>INDEX(Crosswalk!$B$2:$B$47,MATCH(A429,Crosswalk!$A$2:$A$47,0))</f>
        <v>natural gas combined cycle</v>
      </c>
      <c r="C429" s="26" t="str">
        <f>IF(AND(Crosswalk!$F$2=FALSE,H429="Industrial"),"FALSE",IF(AND(Crosswalk!$F$2=FALSE,H429="Commercial"),"FALSE","TRUE"))</f>
        <v>TRUE</v>
      </c>
      <c r="D429" s="28">
        <v>2030</v>
      </c>
      <c r="E429" s="28">
        <v>10</v>
      </c>
      <c r="F429" s="28">
        <v>13365</v>
      </c>
      <c r="G429" s="29" t="s">
        <v>660</v>
      </c>
      <c r="H429" s="29" t="s">
        <v>990</v>
      </c>
      <c r="I429" s="29" t="s">
        <v>659</v>
      </c>
      <c r="J429" s="29" t="s">
        <v>403</v>
      </c>
      <c r="K429" s="28">
        <v>54349</v>
      </c>
      <c r="L429" s="30" t="s">
        <v>657</v>
      </c>
      <c r="M429" s="31">
        <v>21.7</v>
      </c>
      <c r="N429" s="29" t="s">
        <v>34</v>
      </c>
      <c r="O429" s="29" t="s">
        <v>19</v>
      </c>
      <c r="P429" s="29" t="s">
        <v>33</v>
      </c>
    </row>
    <row r="430" spans="1:16" x14ac:dyDescent="0.25">
      <c r="A430" s="26" t="str">
        <f t="shared" si="7"/>
        <v>Natural Gas Fired Combined Cycle.NG</v>
      </c>
      <c r="B430" s="26" t="str">
        <f>INDEX(Crosswalk!$B$2:$B$47,MATCH(A430,Crosswalk!$A$2:$A$47,0))</f>
        <v>natural gas combined cycle</v>
      </c>
      <c r="C430" s="26" t="str">
        <f>IF(AND(Crosswalk!$F$2=FALSE,H430="Industrial"),"FALSE",IF(AND(Crosswalk!$F$2=FALSE,H430="Commercial"),"FALSE","TRUE"))</f>
        <v>TRUE</v>
      </c>
      <c r="D430" s="28">
        <v>2030</v>
      </c>
      <c r="E430" s="28">
        <v>10</v>
      </c>
      <c r="F430" s="28">
        <v>13365</v>
      </c>
      <c r="G430" s="29" t="s">
        <v>660</v>
      </c>
      <c r="H430" s="29" t="s">
        <v>990</v>
      </c>
      <c r="I430" s="29" t="s">
        <v>659</v>
      </c>
      <c r="J430" s="29" t="s">
        <v>403</v>
      </c>
      <c r="K430" s="28">
        <v>54349</v>
      </c>
      <c r="L430" s="30" t="s">
        <v>656</v>
      </c>
      <c r="M430" s="31">
        <v>21.7</v>
      </c>
      <c r="N430" s="29" t="s">
        <v>34</v>
      </c>
      <c r="O430" s="29" t="s">
        <v>19</v>
      </c>
      <c r="P430" s="29" t="s">
        <v>33</v>
      </c>
    </row>
    <row r="431" spans="1:16" x14ac:dyDescent="0.25">
      <c r="A431" s="26" t="str">
        <f t="shared" si="7"/>
        <v>Natural Gas Fired Combined Cycle.NG</v>
      </c>
      <c r="B431" s="26" t="str">
        <f>INDEX(Crosswalk!$B$2:$B$47,MATCH(A431,Crosswalk!$A$2:$A$47,0))</f>
        <v>natural gas combined cycle</v>
      </c>
      <c r="C431" s="26" t="str">
        <f>IF(AND(Crosswalk!$F$2=FALSE,H431="Industrial"),"FALSE",IF(AND(Crosswalk!$F$2=FALSE,H431="Commercial"),"FALSE","TRUE"))</f>
        <v>TRUE</v>
      </c>
      <c r="D431" s="28">
        <v>2030</v>
      </c>
      <c r="E431" s="28">
        <v>10</v>
      </c>
      <c r="F431" s="28">
        <v>13365</v>
      </c>
      <c r="G431" s="29" t="s">
        <v>660</v>
      </c>
      <c r="H431" s="29" t="s">
        <v>990</v>
      </c>
      <c r="I431" s="29" t="s">
        <v>659</v>
      </c>
      <c r="J431" s="29" t="s">
        <v>403</v>
      </c>
      <c r="K431" s="28">
        <v>54349</v>
      </c>
      <c r="L431" s="30" t="s">
        <v>653</v>
      </c>
      <c r="M431" s="31">
        <v>28</v>
      </c>
      <c r="N431" s="29" t="s">
        <v>34</v>
      </c>
      <c r="O431" s="29" t="s">
        <v>19</v>
      </c>
      <c r="P431" s="29" t="s">
        <v>35</v>
      </c>
    </row>
    <row r="432" spans="1:16" x14ac:dyDescent="0.25">
      <c r="A432" s="26" t="str">
        <f t="shared" si="7"/>
        <v>Natural Gas Fired Combustion Turbine.NG</v>
      </c>
      <c r="B432" s="26" t="str">
        <f>INDEX(Crosswalk!$B$2:$B$47,MATCH(A432,Crosswalk!$A$2:$A$47,0))</f>
        <v>natural gas peaker</v>
      </c>
      <c r="C432" s="26" t="str">
        <f>IF(AND(Crosswalk!$F$2=FALSE,H432="Industrial"),"FALSE",IF(AND(Crosswalk!$F$2=FALSE,H432="Commercial"),"FALSE","TRUE"))</f>
        <v>TRUE</v>
      </c>
      <c r="D432" s="28">
        <v>2030</v>
      </c>
      <c r="E432" s="28">
        <v>12</v>
      </c>
      <c r="F432" s="28">
        <v>5701</v>
      </c>
      <c r="G432" s="29" t="s">
        <v>422</v>
      </c>
      <c r="H432" s="29" t="s">
        <v>11</v>
      </c>
      <c r="I432" s="29" t="s">
        <v>915</v>
      </c>
      <c r="J432" s="29" t="s">
        <v>16</v>
      </c>
      <c r="K432" s="28">
        <v>9</v>
      </c>
      <c r="L432" s="30" t="s">
        <v>24</v>
      </c>
      <c r="M432" s="31">
        <v>63</v>
      </c>
      <c r="N432" s="29" t="s">
        <v>60</v>
      </c>
      <c r="O432" s="29" t="s">
        <v>19</v>
      </c>
      <c r="P432" s="29" t="s">
        <v>61</v>
      </c>
    </row>
    <row r="433" spans="1:16" x14ac:dyDescent="0.25">
      <c r="A433" s="26" t="str">
        <f t="shared" si="7"/>
        <v>Natural Gas Steam Turbine.NG</v>
      </c>
      <c r="B433" s="26" t="str">
        <f>INDEX(Crosswalk!$B$2:$B$47,MATCH(A433,Crosswalk!$A$2:$A$47,0))</f>
        <v>natural gas steam turbine</v>
      </c>
      <c r="C433" s="26" t="str">
        <f>IF(AND(Crosswalk!$F$2=FALSE,H433="Industrial"),"FALSE",IF(AND(Crosswalk!$F$2=FALSE,H433="Commercial"),"FALSE","TRUE"))</f>
        <v>TRUE</v>
      </c>
      <c r="D433" s="28">
        <v>2030</v>
      </c>
      <c r="E433" s="28">
        <v>12</v>
      </c>
      <c r="F433" s="28">
        <v>17718</v>
      </c>
      <c r="G433" s="29" t="s">
        <v>455</v>
      </c>
      <c r="H433" s="29" t="s">
        <v>11</v>
      </c>
      <c r="I433" s="29" t="s">
        <v>789</v>
      </c>
      <c r="J433" s="29" t="s">
        <v>16</v>
      </c>
      <c r="K433" s="28">
        <v>3484</v>
      </c>
      <c r="L433" s="30" t="s">
        <v>21</v>
      </c>
      <c r="M433" s="31">
        <v>244</v>
      </c>
      <c r="N433" s="29" t="s">
        <v>263</v>
      </c>
      <c r="O433" s="29" t="s">
        <v>19</v>
      </c>
      <c r="P433" s="29" t="s">
        <v>15</v>
      </c>
    </row>
    <row r="434" spans="1:16" x14ac:dyDescent="0.25">
      <c r="A434" s="26" t="str">
        <f t="shared" si="7"/>
        <v>Other Natural Gas.NG</v>
      </c>
      <c r="B434" s="26" t="str">
        <f>INDEX(Crosswalk!$B$2:$B$47,MATCH(A434,Crosswalk!$A$2:$A$47,0))</f>
        <v>natural gas peaker</v>
      </c>
      <c r="C434" s="26" t="str">
        <f>IF(AND(Crosswalk!$F$2=FALSE,H434="Industrial"),"FALSE",IF(AND(Crosswalk!$F$2=FALSE,H434="Commercial"),"FALSE","TRUE"))</f>
        <v>TRUE</v>
      </c>
      <c r="D434" s="28">
        <v>2031</v>
      </c>
      <c r="E434" s="28">
        <v>3</v>
      </c>
      <c r="F434" s="28">
        <v>56778</v>
      </c>
      <c r="G434" s="29" t="s">
        <v>247</v>
      </c>
      <c r="H434" s="29" t="s">
        <v>974</v>
      </c>
      <c r="I434" s="29" t="s">
        <v>563</v>
      </c>
      <c r="J434" s="29" t="s">
        <v>35</v>
      </c>
      <c r="K434" s="28">
        <v>57460</v>
      </c>
      <c r="L434" s="30" t="s">
        <v>573</v>
      </c>
      <c r="M434" s="31">
        <v>0.1</v>
      </c>
      <c r="N434" s="29" t="s">
        <v>18</v>
      </c>
      <c r="O434" s="29" t="s">
        <v>19</v>
      </c>
      <c r="P434" s="29" t="s">
        <v>40</v>
      </c>
    </row>
    <row r="435" spans="1:16" x14ac:dyDescent="0.25">
      <c r="A435" s="26" t="str">
        <f t="shared" si="7"/>
        <v>Other Natural Gas.NG</v>
      </c>
      <c r="B435" s="26" t="str">
        <f>INDEX(Crosswalk!$B$2:$B$47,MATCH(A435,Crosswalk!$A$2:$A$47,0))</f>
        <v>natural gas peaker</v>
      </c>
      <c r="C435" s="26" t="str">
        <f>IF(AND(Crosswalk!$F$2=FALSE,H435="Industrial"),"FALSE",IF(AND(Crosswalk!$F$2=FALSE,H435="Commercial"),"FALSE","TRUE"))</f>
        <v>TRUE</v>
      </c>
      <c r="D435" s="28">
        <v>2031</v>
      </c>
      <c r="E435" s="28">
        <v>3</v>
      </c>
      <c r="F435" s="28">
        <v>56778</v>
      </c>
      <c r="G435" s="29" t="s">
        <v>247</v>
      </c>
      <c r="H435" s="29" t="s">
        <v>974</v>
      </c>
      <c r="I435" s="29" t="s">
        <v>563</v>
      </c>
      <c r="J435" s="29" t="s">
        <v>35</v>
      </c>
      <c r="K435" s="28">
        <v>57460</v>
      </c>
      <c r="L435" s="30" t="s">
        <v>572</v>
      </c>
      <c r="M435" s="31">
        <v>0.1</v>
      </c>
      <c r="N435" s="29" t="s">
        <v>18</v>
      </c>
      <c r="O435" s="29" t="s">
        <v>19</v>
      </c>
      <c r="P435" s="29" t="s">
        <v>40</v>
      </c>
    </row>
    <row r="436" spans="1:16" x14ac:dyDescent="0.25">
      <c r="A436" s="26" t="str">
        <f t="shared" si="7"/>
        <v>Other Natural Gas.NG</v>
      </c>
      <c r="B436" s="26" t="str">
        <f>INDEX(Crosswalk!$B$2:$B$47,MATCH(A436,Crosswalk!$A$2:$A$47,0))</f>
        <v>natural gas peaker</v>
      </c>
      <c r="C436" s="26" t="str">
        <f>IF(AND(Crosswalk!$F$2=FALSE,H436="Industrial"),"FALSE",IF(AND(Crosswalk!$F$2=FALSE,H436="Commercial"),"FALSE","TRUE"))</f>
        <v>TRUE</v>
      </c>
      <c r="D436" s="28">
        <v>2031</v>
      </c>
      <c r="E436" s="28">
        <v>3</v>
      </c>
      <c r="F436" s="28">
        <v>56778</v>
      </c>
      <c r="G436" s="29" t="s">
        <v>247</v>
      </c>
      <c r="H436" s="29" t="s">
        <v>974</v>
      </c>
      <c r="I436" s="29" t="s">
        <v>563</v>
      </c>
      <c r="J436" s="29" t="s">
        <v>35</v>
      </c>
      <c r="K436" s="28">
        <v>57460</v>
      </c>
      <c r="L436" s="30" t="s">
        <v>571</v>
      </c>
      <c r="M436" s="31">
        <v>0.1</v>
      </c>
      <c r="N436" s="29" t="s">
        <v>18</v>
      </c>
      <c r="O436" s="29" t="s">
        <v>19</v>
      </c>
      <c r="P436" s="29" t="s">
        <v>40</v>
      </c>
    </row>
    <row r="437" spans="1:16" x14ac:dyDescent="0.25">
      <c r="A437" s="26" t="str">
        <f t="shared" si="7"/>
        <v>Other Natural Gas.NG</v>
      </c>
      <c r="B437" s="26" t="str">
        <f>INDEX(Crosswalk!$B$2:$B$47,MATCH(A437,Crosswalk!$A$2:$A$47,0))</f>
        <v>natural gas peaker</v>
      </c>
      <c r="C437" s="26" t="str">
        <f>IF(AND(Crosswalk!$F$2=FALSE,H437="Industrial"),"FALSE",IF(AND(Crosswalk!$F$2=FALSE,H437="Commercial"),"FALSE","TRUE"))</f>
        <v>TRUE</v>
      </c>
      <c r="D437" s="28">
        <v>2031</v>
      </c>
      <c r="E437" s="28">
        <v>3</v>
      </c>
      <c r="F437" s="28">
        <v>56778</v>
      </c>
      <c r="G437" s="29" t="s">
        <v>247</v>
      </c>
      <c r="H437" s="29" t="s">
        <v>974</v>
      </c>
      <c r="I437" s="29" t="s">
        <v>563</v>
      </c>
      <c r="J437" s="29" t="s">
        <v>35</v>
      </c>
      <c r="K437" s="28">
        <v>57460</v>
      </c>
      <c r="L437" s="30" t="s">
        <v>570</v>
      </c>
      <c r="M437" s="31">
        <v>0.1</v>
      </c>
      <c r="N437" s="29" t="s">
        <v>18</v>
      </c>
      <c r="O437" s="29" t="s">
        <v>19</v>
      </c>
      <c r="P437" s="29" t="s">
        <v>40</v>
      </c>
    </row>
    <row r="438" spans="1:16" x14ac:dyDescent="0.25">
      <c r="A438" s="26" t="str">
        <f t="shared" si="7"/>
        <v>Other Natural Gas.NG</v>
      </c>
      <c r="B438" s="26" t="str">
        <f>INDEX(Crosswalk!$B$2:$B$47,MATCH(A438,Crosswalk!$A$2:$A$47,0))</f>
        <v>natural gas peaker</v>
      </c>
      <c r="C438" s="26" t="str">
        <f>IF(AND(Crosswalk!$F$2=FALSE,H438="Industrial"),"FALSE",IF(AND(Crosswalk!$F$2=FALSE,H438="Commercial"),"FALSE","TRUE"))</f>
        <v>TRUE</v>
      </c>
      <c r="D438" s="28">
        <v>2031</v>
      </c>
      <c r="E438" s="28">
        <v>3</v>
      </c>
      <c r="F438" s="28">
        <v>56778</v>
      </c>
      <c r="G438" s="29" t="s">
        <v>247</v>
      </c>
      <c r="H438" s="29" t="s">
        <v>974</v>
      </c>
      <c r="I438" s="29" t="s">
        <v>563</v>
      </c>
      <c r="J438" s="29" t="s">
        <v>35</v>
      </c>
      <c r="K438" s="28">
        <v>57460</v>
      </c>
      <c r="L438" s="30" t="s">
        <v>569</v>
      </c>
      <c r="M438" s="31">
        <v>0.1</v>
      </c>
      <c r="N438" s="29" t="s">
        <v>18</v>
      </c>
      <c r="O438" s="29" t="s">
        <v>19</v>
      </c>
      <c r="P438" s="29" t="s">
        <v>40</v>
      </c>
    </row>
    <row r="439" spans="1:16" x14ac:dyDescent="0.25">
      <c r="A439" s="26" t="str">
        <f t="shared" si="7"/>
        <v>Other Natural Gas.NG</v>
      </c>
      <c r="B439" s="26" t="str">
        <f>INDEX(Crosswalk!$B$2:$B$47,MATCH(A439,Crosswalk!$A$2:$A$47,0))</f>
        <v>natural gas peaker</v>
      </c>
      <c r="C439" s="26" t="str">
        <f>IF(AND(Crosswalk!$F$2=FALSE,H439="Industrial"),"FALSE",IF(AND(Crosswalk!$F$2=FALSE,H439="Commercial"),"FALSE","TRUE"))</f>
        <v>TRUE</v>
      </c>
      <c r="D439" s="28">
        <v>2031</v>
      </c>
      <c r="E439" s="28">
        <v>3</v>
      </c>
      <c r="F439" s="28">
        <v>56778</v>
      </c>
      <c r="G439" s="29" t="s">
        <v>247</v>
      </c>
      <c r="H439" s="29" t="s">
        <v>974</v>
      </c>
      <c r="I439" s="29" t="s">
        <v>563</v>
      </c>
      <c r="J439" s="29" t="s">
        <v>35</v>
      </c>
      <c r="K439" s="28">
        <v>57460</v>
      </c>
      <c r="L439" s="30" t="s">
        <v>568</v>
      </c>
      <c r="M439" s="31">
        <v>0.1</v>
      </c>
      <c r="N439" s="29" t="s">
        <v>18</v>
      </c>
      <c r="O439" s="29" t="s">
        <v>19</v>
      </c>
      <c r="P439" s="29" t="s">
        <v>40</v>
      </c>
    </row>
    <row r="440" spans="1:16" x14ac:dyDescent="0.25">
      <c r="A440" s="26" t="str">
        <f t="shared" si="7"/>
        <v>Other Natural Gas.NG</v>
      </c>
      <c r="B440" s="26" t="str">
        <f>INDEX(Crosswalk!$B$2:$B$47,MATCH(A440,Crosswalk!$A$2:$A$47,0))</f>
        <v>natural gas peaker</v>
      </c>
      <c r="C440" s="26" t="str">
        <f>IF(AND(Crosswalk!$F$2=FALSE,H440="Industrial"),"FALSE",IF(AND(Crosswalk!$F$2=FALSE,H440="Commercial"),"FALSE","TRUE"))</f>
        <v>TRUE</v>
      </c>
      <c r="D440" s="28">
        <v>2031</v>
      </c>
      <c r="E440" s="28">
        <v>3</v>
      </c>
      <c r="F440" s="28">
        <v>56778</v>
      </c>
      <c r="G440" s="29" t="s">
        <v>247</v>
      </c>
      <c r="H440" s="29" t="s">
        <v>974</v>
      </c>
      <c r="I440" s="29" t="s">
        <v>563</v>
      </c>
      <c r="J440" s="29" t="s">
        <v>35</v>
      </c>
      <c r="K440" s="28">
        <v>57460</v>
      </c>
      <c r="L440" s="30" t="s">
        <v>567</v>
      </c>
      <c r="M440" s="31">
        <v>0.1</v>
      </c>
      <c r="N440" s="29" t="s">
        <v>18</v>
      </c>
      <c r="O440" s="29" t="s">
        <v>19</v>
      </c>
      <c r="P440" s="29" t="s">
        <v>40</v>
      </c>
    </row>
    <row r="441" spans="1:16" x14ac:dyDescent="0.25">
      <c r="A441" s="26" t="str">
        <f t="shared" si="7"/>
        <v>Other Natural Gas.NG</v>
      </c>
      <c r="B441" s="26" t="str">
        <f>INDEX(Crosswalk!$B$2:$B$47,MATCH(A441,Crosswalk!$A$2:$A$47,0))</f>
        <v>natural gas peaker</v>
      </c>
      <c r="C441" s="26" t="str">
        <f>IF(AND(Crosswalk!$F$2=FALSE,H441="Industrial"),"FALSE",IF(AND(Crosswalk!$F$2=FALSE,H441="Commercial"),"FALSE","TRUE"))</f>
        <v>TRUE</v>
      </c>
      <c r="D441" s="28">
        <v>2031</v>
      </c>
      <c r="E441" s="28">
        <v>3</v>
      </c>
      <c r="F441" s="28">
        <v>56778</v>
      </c>
      <c r="G441" s="29" t="s">
        <v>247</v>
      </c>
      <c r="H441" s="29" t="s">
        <v>974</v>
      </c>
      <c r="I441" s="29" t="s">
        <v>563</v>
      </c>
      <c r="J441" s="29" t="s">
        <v>35</v>
      </c>
      <c r="K441" s="28">
        <v>57460</v>
      </c>
      <c r="L441" s="30" t="s">
        <v>566</v>
      </c>
      <c r="M441" s="31">
        <v>0.1</v>
      </c>
      <c r="N441" s="29" t="s">
        <v>18</v>
      </c>
      <c r="O441" s="29" t="s">
        <v>19</v>
      </c>
      <c r="P441" s="29" t="s">
        <v>40</v>
      </c>
    </row>
    <row r="442" spans="1:16" x14ac:dyDescent="0.25">
      <c r="A442" s="26" t="str">
        <f t="shared" si="7"/>
        <v>Other Natural Gas.NG</v>
      </c>
      <c r="B442" s="26" t="str">
        <f>INDEX(Crosswalk!$B$2:$B$47,MATCH(A442,Crosswalk!$A$2:$A$47,0))</f>
        <v>natural gas peaker</v>
      </c>
      <c r="C442" s="26" t="str">
        <f>IF(AND(Crosswalk!$F$2=FALSE,H442="Industrial"),"FALSE",IF(AND(Crosswalk!$F$2=FALSE,H442="Commercial"),"FALSE","TRUE"))</f>
        <v>TRUE</v>
      </c>
      <c r="D442" s="28">
        <v>2031</v>
      </c>
      <c r="E442" s="28">
        <v>3</v>
      </c>
      <c r="F442" s="28">
        <v>56778</v>
      </c>
      <c r="G442" s="29" t="s">
        <v>247</v>
      </c>
      <c r="H442" s="29" t="s">
        <v>974</v>
      </c>
      <c r="I442" s="29" t="s">
        <v>563</v>
      </c>
      <c r="J442" s="29" t="s">
        <v>35</v>
      </c>
      <c r="K442" s="28">
        <v>57460</v>
      </c>
      <c r="L442" s="30" t="s">
        <v>565</v>
      </c>
      <c r="M442" s="31">
        <v>0.1</v>
      </c>
      <c r="N442" s="29" t="s">
        <v>18</v>
      </c>
      <c r="O442" s="29" t="s">
        <v>19</v>
      </c>
      <c r="P442" s="29" t="s">
        <v>40</v>
      </c>
    </row>
    <row r="443" spans="1:16" x14ac:dyDescent="0.25">
      <c r="A443" s="26" t="str">
        <f t="shared" si="7"/>
        <v>Other Natural Gas.NG</v>
      </c>
      <c r="B443" s="26" t="str">
        <f>INDEX(Crosswalk!$B$2:$B$47,MATCH(A443,Crosswalk!$A$2:$A$47,0))</f>
        <v>natural gas peaker</v>
      </c>
      <c r="C443" s="26" t="str">
        <f>IF(AND(Crosswalk!$F$2=FALSE,H443="Industrial"),"FALSE",IF(AND(Crosswalk!$F$2=FALSE,H443="Commercial"),"FALSE","TRUE"))</f>
        <v>TRUE</v>
      </c>
      <c r="D443" s="28">
        <v>2031</v>
      </c>
      <c r="E443" s="28">
        <v>3</v>
      </c>
      <c r="F443" s="28">
        <v>56778</v>
      </c>
      <c r="G443" s="29" t="s">
        <v>247</v>
      </c>
      <c r="H443" s="29" t="s">
        <v>974</v>
      </c>
      <c r="I443" s="29" t="s">
        <v>563</v>
      </c>
      <c r="J443" s="29" t="s">
        <v>35</v>
      </c>
      <c r="K443" s="28">
        <v>57460</v>
      </c>
      <c r="L443" s="30" t="s">
        <v>564</v>
      </c>
      <c r="M443" s="31">
        <v>0.1</v>
      </c>
      <c r="N443" s="29" t="s">
        <v>18</v>
      </c>
      <c r="O443" s="29" t="s">
        <v>19</v>
      </c>
      <c r="P443" s="29" t="s">
        <v>40</v>
      </c>
    </row>
    <row r="444" spans="1:16" x14ac:dyDescent="0.25">
      <c r="A444" s="26" t="str">
        <f t="shared" si="7"/>
        <v>Other Natural Gas.NG</v>
      </c>
      <c r="B444" s="26" t="str">
        <f>INDEX(Crosswalk!$B$2:$B$47,MATCH(A444,Crosswalk!$A$2:$A$47,0))</f>
        <v>natural gas peaker</v>
      </c>
      <c r="C444" s="26" t="str">
        <f>IF(AND(Crosswalk!$F$2=FALSE,H444="Industrial"),"FALSE",IF(AND(Crosswalk!$F$2=FALSE,H444="Commercial"),"FALSE","TRUE"))</f>
        <v>TRUE</v>
      </c>
      <c r="D444" s="28">
        <v>2031</v>
      </c>
      <c r="E444" s="28">
        <v>3</v>
      </c>
      <c r="F444" s="28">
        <v>56778</v>
      </c>
      <c r="G444" s="29" t="s">
        <v>247</v>
      </c>
      <c r="H444" s="29" t="s">
        <v>974</v>
      </c>
      <c r="I444" s="29" t="s">
        <v>563</v>
      </c>
      <c r="J444" s="29" t="s">
        <v>35</v>
      </c>
      <c r="K444" s="28">
        <v>57460</v>
      </c>
      <c r="L444" s="30" t="s">
        <v>562</v>
      </c>
      <c r="M444" s="31">
        <v>0.1</v>
      </c>
      <c r="N444" s="29" t="s">
        <v>18</v>
      </c>
      <c r="O444" s="29" t="s">
        <v>19</v>
      </c>
      <c r="P444" s="29" t="s">
        <v>40</v>
      </c>
    </row>
    <row r="445" spans="1:16" x14ac:dyDescent="0.25">
      <c r="A445" s="26" t="str">
        <f t="shared" si="7"/>
        <v>Natural Gas Steam Turbine.NG</v>
      </c>
      <c r="B445" s="26" t="str">
        <f>INDEX(Crosswalk!$B$2:$B$47,MATCH(A445,Crosswalk!$A$2:$A$47,0))</f>
        <v>natural gas steam turbine</v>
      </c>
      <c r="C445" s="26" t="str">
        <f>IF(AND(Crosswalk!$F$2=FALSE,H445="Industrial"),"FALSE",IF(AND(Crosswalk!$F$2=FALSE,H445="Commercial"),"FALSE","TRUE"))</f>
        <v>TRUE</v>
      </c>
      <c r="D445" s="28">
        <v>2031</v>
      </c>
      <c r="E445" s="28">
        <v>6</v>
      </c>
      <c r="F445" s="28">
        <v>11241</v>
      </c>
      <c r="G445" s="29" t="s">
        <v>505</v>
      </c>
      <c r="H445" s="29" t="s">
        <v>11</v>
      </c>
      <c r="I445" s="29" t="s">
        <v>872</v>
      </c>
      <c r="J445" s="29" t="s">
        <v>87</v>
      </c>
      <c r="K445" s="28">
        <v>1403</v>
      </c>
      <c r="L445" s="30" t="s">
        <v>873</v>
      </c>
      <c r="M445" s="31">
        <v>738</v>
      </c>
      <c r="N445" s="29" t="s">
        <v>263</v>
      </c>
      <c r="O445" s="29" t="s">
        <v>19</v>
      </c>
      <c r="P445" s="29" t="s">
        <v>15</v>
      </c>
    </row>
    <row r="446" spans="1:16" x14ac:dyDescent="0.25">
      <c r="A446" s="26" t="str">
        <f t="shared" si="7"/>
        <v>Conventional Steam Coal.SUB</v>
      </c>
      <c r="B446" s="26" t="str">
        <f>INDEX(Crosswalk!$B$2:$B$47,MATCH(A446,Crosswalk!$A$2:$A$47,0))</f>
        <v>hard coal</v>
      </c>
      <c r="C446" s="26" t="str">
        <f>IF(AND(Crosswalk!$F$2=FALSE,H446="Industrial"),"FALSE",IF(AND(Crosswalk!$F$2=FALSE,H446="Commercial"),"FALSE","TRUE"))</f>
        <v>TRUE</v>
      </c>
      <c r="D446" s="28">
        <v>2031</v>
      </c>
      <c r="E446" s="28">
        <v>12</v>
      </c>
      <c r="F446" s="28">
        <v>803</v>
      </c>
      <c r="G446" s="29" t="s">
        <v>62</v>
      </c>
      <c r="H446" s="29" t="s">
        <v>11</v>
      </c>
      <c r="I446" s="29" t="s">
        <v>840</v>
      </c>
      <c r="J446" s="29" t="s">
        <v>94</v>
      </c>
      <c r="K446" s="28">
        <v>2442</v>
      </c>
      <c r="L446" s="30" t="s">
        <v>46</v>
      </c>
      <c r="M446" s="31">
        <v>770</v>
      </c>
      <c r="N446" s="29" t="s">
        <v>28</v>
      </c>
      <c r="O446" s="29" t="s">
        <v>76</v>
      </c>
      <c r="P446" s="29" t="s">
        <v>15</v>
      </c>
    </row>
    <row r="447" spans="1:16" x14ac:dyDescent="0.25">
      <c r="A447" s="26" t="str">
        <f t="shared" si="7"/>
        <v>Conventional Steam Coal.SUB</v>
      </c>
      <c r="B447" s="26" t="str">
        <f>INDEX(Crosswalk!$B$2:$B$47,MATCH(A447,Crosswalk!$A$2:$A$47,0))</f>
        <v>hard coal</v>
      </c>
      <c r="C447" s="26" t="str">
        <f>IF(AND(Crosswalk!$F$2=FALSE,H447="Industrial"),"FALSE",IF(AND(Crosswalk!$F$2=FALSE,H447="Commercial"),"FALSE","TRUE"))</f>
        <v>TRUE</v>
      </c>
      <c r="D447" s="28">
        <v>2031</v>
      </c>
      <c r="E447" s="28">
        <v>12</v>
      </c>
      <c r="F447" s="28">
        <v>803</v>
      </c>
      <c r="G447" s="29" t="s">
        <v>62</v>
      </c>
      <c r="H447" s="29" t="s">
        <v>11</v>
      </c>
      <c r="I447" s="29" t="s">
        <v>840</v>
      </c>
      <c r="J447" s="29" t="s">
        <v>94</v>
      </c>
      <c r="K447" s="28">
        <v>2442</v>
      </c>
      <c r="L447" s="30" t="s">
        <v>47</v>
      </c>
      <c r="M447" s="31">
        <v>770</v>
      </c>
      <c r="N447" s="29" t="s">
        <v>28</v>
      </c>
      <c r="O447" s="29" t="s">
        <v>76</v>
      </c>
      <c r="P447" s="29" t="s">
        <v>15</v>
      </c>
    </row>
    <row r="448" spans="1:16" x14ac:dyDescent="0.25">
      <c r="A448" s="26" t="str">
        <f t="shared" si="7"/>
        <v>Natural Gas Steam Turbine.NG</v>
      </c>
      <c r="B448" s="26" t="str">
        <f>INDEX(Crosswalk!$B$2:$B$47,MATCH(A448,Crosswalk!$A$2:$A$47,0))</f>
        <v>natural gas steam turbine</v>
      </c>
      <c r="C448" s="26" t="str">
        <f>IF(AND(Crosswalk!$F$2=FALSE,H448="Industrial"),"FALSE",IF(AND(Crosswalk!$F$2=FALSE,H448="Commercial"),"FALSE","TRUE"))</f>
        <v>TRUE</v>
      </c>
      <c r="D448" s="28">
        <v>2031</v>
      </c>
      <c r="E448" s="28">
        <v>12</v>
      </c>
      <c r="F448" s="28">
        <v>5701</v>
      </c>
      <c r="G448" s="29" t="s">
        <v>422</v>
      </c>
      <c r="H448" s="29" t="s">
        <v>11</v>
      </c>
      <c r="I448" s="29" t="s">
        <v>793</v>
      </c>
      <c r="J448" s="29" t="s">
        <v>16</v>
      </c>
      <c r="K448" s="28">
        <v>3456</v>
      </c>
      <c r="L448" s="30" t="s">
        <v>21</v>
      </c>
      <c r="M448" s="31">
        <v>95</v>
      </c>
      <c r="N448" s="29" t="s">
        <v>263</v>
      </c>
      <c r="O448" s="29" t="s">
        <v>19</v>
      </c>
      <c r="P448" s="29" t="s">
        <v>15</v>
      </c>
    </row>
    <row r="449" spans="1:16" x14ac:dyDescent="0.25">
      <c r="A449" s="26" t="str">
        <f t="shared" si="7"/>
        <v>Natural Gas Fired Combined Cycle.NG</v>
      </c>
      <c r="B449" s="26" t="str">
        <f>INDEX(Crosswalk!$B$2:$B$47,MATCH(A449,Crosswalk!$A$2:$A$47,0))</f>
        <v>natural gas combined cycle</v>
      </c>
      <c r="C449" s="26" t="str">
        <f>IF(AND(Crosswalk!$F$2=FALSE,H449="Industrial"),"FALSE",IF(AND(Crosswalk!$F$2=FALSE,H449="Commercial"),"FALSE","TRUE"))</f>
        <v>TRUE</v>
      </c>
      <c r="D449" s="28">
        <v>2031</v>
      </c>
      <c r="E449" s="28">
        <v>12</v>
      </c>
      <c r="F449" s="28">
        <v>5701</v>
      </c>
      <c r="G449" s="29" t="s">
        <v>422</v>
      </c>
      <c r="H449" s="29" t="s">
        <v>11</v>
      </c>
      <c r="I449" s="29" t="s">
        <v>793</v>
      </c>
      <c r="J449" s="29" t="s">
        <v>16</v>
      </c>
      <c r="K449" s="28">
        <v>3456</v>
      </c>
      <c r="L449" s="30" t="s">
        <v>46</v>
      </c>
      <c r="M449" s="31">
        <v>89</v>
      </c>
      <c r="N449" s="29" t="s">
        <v>34</v>
      </c>
      <c r="O449" s="29" t="s">
        <v>19</v>
      </c>
      <c r="P449" s="29" t="s">
        <v>35</v>
      </c>
    </row>
    <row r="450" spans="1:16" x14ac:dyDescent="0.25">
      <c r="A450" s="26" t="str">
        <f t="shared" si="7"/>
        <v>Natural Gas Steam Turbine.NG</v>
      </c>
      <c r="B450" s="26" t="str">
        <f>INDEX(Crosswalk!$B$2:$B$47,MATCH(A450,Crosswalk!$A$2:$A$47,0))</f>
        <v>natural gas steam turbine</v>
      </c>
      <c r="C450" s="26" t="str">
        <f>IF(AND(Crosswalk!$F$2=FALSE,H450="Industrial"),"FALSE",IF(AND(Crosswalk!$F$2=FALSE,H450="Commercial"),"FALSE","TRUE"))</f>
        <v>TRUE</v>
      </c>
      <c r="D450" s="28">
        <v>2031</v>
      </c>
      <c r="E450" s="28">
        <v>12</v>
      </c>
      <c r="F450" s="28">
        <v>6909</v>
      </c>
      <c r="G450" s="29" t="s">
        <v>369</v>
      </c>
      <c r="H450" s="29" t="s">
        <v>11</v>
      </c>
      <c r="I450" s="29" t="s">
        <v>890</v>
      </c>
      <c r="J450" s="29" t="s">
        <v>12</v>
      </c>
      <c r="K450" s="28">
        <v>663</v>
      </c>
      <c r="L450" s="30" t="s">
        <v>25</v>
      </c>
      <c r="M450" s="31">
        <v>232</v>
      </c>
      <c r="N450" s="29" t="s">
        <v>263</v>
      </c>
      <c r="O450" s="29" t="s">
        <v>19</v>
      </c>
      <c r="P450" s="29" t="s">
        <v>15</v>
      </c>
    </row>
    <row r="451" spans="1:16" x14ac:dyDescent="0.25">
      <c r="A451" s="26" t="str">
        <f t="shared" si="7"/>
        <v>Natural Gas Fired Combustion Turbine.NG</v>
      </c>
      <c r="B451" s="26" t="str">
        <f>INDEX(Crosswalk!$B$2:$B$47,MATCH(A451,Crosswalk!$A$2:$A$47,0))</f>
        <v>natural gas peaker</v>
      </c>
      <c r="C451" s="26" t="str">
        <f>IF(AND(Crosswalk!$F$2=FALSE,H451="Industrial"),"FALSE",IF(AND(Crosswalk!$F$2=FALSE,H451="Commercial"),"FALSE","TRUE"))</f>
        <v>TRUE</v>
      </c>
      <c r="D451" s="28">
        <v>2031</v>
      </c>
      <c r="E451" s="28">
        <v>12</v>
      </c>
      <c r="F451" s="28">
        <v>54888</v>
      </c>
      <c r="G451" s="29" t="s">
        <v>500</v>
      </c>
      <c r="H451" s="29" t="s">
        <v>974</v>
      </c>
      <c r="I451" s="29" t="s">
        <v>724</v>
      </c>
      <c r="J451" s="29" t="s">
        <v>16</v>
      </c>
      <c r="K451" s="28">
        <v>7325</v>
      </c>
      <c r="L451" s="30" t="s">
        <v>24</v>
      </c>
      <c r="M451" s="31">
        <v>81</v>
      </c>
      <c r="N451" s="29" t="s">
        <v>60</v>
      </c>
      <c r="O451" s="29" t="s">
        <v>19</v>
      </c>
      <c r="P451" s="29" t="s">
        <v>61</v>
      </c>
    </row>
    <row r="452" spans="1:16" x14ac:dyDescent="0.25">
      <c r="A452" s="26" t="str">
        <f t="shared" ref="A452:A515" si="8">CONCATENATE(N452,".",O452)</f>
        <v>Natural Gas Fired Combustion Turbine.NG</v>
      </c>
      <c r="B452" s="26" t="str">
        <f>INDEX(Crosswalk!$B$2:$B$47,MATCH(A452,Crosswalk!$A$2:$A$47,0))</f>
        <v>natural gas peaker</v>
      </c>
      <c r="C452" s="26" t="str">
        <f>IF(AND(Crosswalk!$F$2=FALSE,H452="Industrial"),"FALSE",IF(AND(Crosswalk!$F$2=FALSE,H452="Commercial"),"FALSE","TRUE"))</f>
        <v>TRUE</v>
      </c>
      <c r="D452" s="28">
        <v>2031</v>
      </c>
      <c r="E452" s="28">
        <v>12</v>
      </c>
      <c r="F452" s="28">
        <v>54888</v>
      </c>
      <c r="G452" s="29" t="s">
        <v>500</v>
      </c>
      <c r="H452" s="29" t="s">
        <v>974</v>
      </c>
      <c r="I452" s="29" t="s">
        <v>724</v>
      </c>
      <c r="J452" s="29" t="s">
        <v>16</v>
      </c>
      <c r="K452" s="28">
        <v>7325</v>
      </c>
      <c r="L452" s="30" t="s">
        <v>25</v>
      </c>
      <c r="M452" s="31">
        <v>81</v>
      </c>
      <c r="N452" s="29" t="s">
        <v>60</v>
      </c>
      <c r="O452" s="29" t="s">
        <v>19</v>
      </c>
      <c r="P452" s="29" t="s">
        <v>61</v>
      </c>
    </row>
    <row r="453" spans="1:16" x14ac:dyDescent="0.25">
      <c r="A453" s="26" t="str">
        <f t="shared" si="8"/>
        <v>Natural Gas Fired Combined Cycle.NG</v>
      </c>
      <c r="B453" s="26" t="str">
        <f>INDEX(Crosswalk!$B$2:$B$47,MATCH(A453,Crosswalk!$A$2:$A$47,0))</f>
        <v>natural gas combined cycle</v>
      </c>
      <c r="C453" s="26" t="str">
        <f>IF(AND(Crosswalk!$F$2=FALSE,H453="Industrial"),"FALSE",IF(AND(Crosswalk!$F$2=FALSE,H453="Commercial"),"FALSE","TRUE"))</f>
        <v>TRUE</v>
      </c>
      <c r="D453" s="28">
        <v>2031</v>
      </c>
      <c r="E453" s="28">
        <v>12</v>
      </c>
      <c r="F453" s="28">
        <v>13781</v>
      </c>
      <c r="G453" s="29" t="s">
        <v>425</v>
      </c>
      <c r="H453" s="29" t="s">
        <v>11</v>
      </c>
      <c r="I453" s="29" t="s">
        <v>857</v>
      </c>
      <c r="J453" s="29" t="s">
        <v>88</v>
      </c>
      <c r="K453" s="28">
        <v>1904</v>
      </c>
      <c r="L453" s="30" t="s">
        <v>25</v>
      </c>
      <c r="M453" s="31">
        <v>117</v>
      </c>
      <c r="N453" s="29" t="s">
        <v>34</v>
      </c>
      <c r="O453" s="29" t="s">
        <v>19</v>
      </c>
      <c r="P453" s="29" t="s">
        <v>35</v>
      </c>
    </row>
    <row r="454" spans="1:16" x14ac:dyDescent="0.25">
      <c r="A454" s="26" t="str">
        <f t="shared" si="8"/>
        <v>Natural Gas Fired Combined Cycle.NG</v>
      </c>
      <c r="B454" s="26" t="str">
        <f>INDEX(Crosswalk!$B$2:$B$47,MATCH(A454,Crosswalk!$A$2:$A$47,0))</f>
        <v>natural gas combined cycle</v>
      </c>
      <c r="C454" s="26" t="str">
        <f>IF(AND(Crosswalk!$F$2=FALSE,H454="Industrial"),"FALSE",IF(AND(Crosswalk!$F$2=FALSE,H454="Commercial"),"FALSE","TRUE"))</f>
        <v>TRUE</v>
      </c>
      <c r="D454" s="28">
        <v>2031</v>
      </c>
      <c r="E454" s="28">
        <v>12</v>
      </c>
      <c r="F454" s="28">
        <v>13781</v>
      </c>
      <c r="G454" s="29" t="s">
        <v>425</v>
      </c>
      <c r="H454" s="29" t="s">
        <v>11</v>
      </c>
      <c r="I454" s="29" t="s">
        <v>857</v>
      </c>
      <c r="J454" s="29" t="s">
        <v>88</v>
      </c>
      <c r="K454" s="28">
        <v>1904</v>
      </c>
      <c r="L454" s="30" t="s">
        <v>47</v>
      </c>
      <c r="M454" s="31">
        <v>165</v>
      </c>
      <c r="N454" s="29" t="s">
        <v>34</v>
      </c>
      <c r="O454" s="29" t="s">
        <v>19</v>
      </c>
      <c r="P454" s="29" t="s">
        <v>33</v>
      </c>
    </row>
    <row r="455" spans="1:16" x14ac:dyDescent="0.25">
      <c r="A455" s="26" t="str">
        <f t="shared" si="8"/>
        <v>Natural Gas Steam Turbine.NG</v>
      </c>
      <c r="B455" s="26" t="str">
        <f>INDEX(Crosswalk!$B$2:$B$47,MATCH(A455,Crosswalk!$A$2:$A$47,0))</f>
        <v>natural gas steam turbine</v>
      </c>
      <c r="C455" s="26" t="str">
        <f>IF(AND(Crosswalk!$F$2=FALSE,H455="Industrial"),"FALSE",IF(AND(Crosswalk!$F$2=FALSE,H455="Commercial"),"FALSE","TRUE"))</f>
        <v>TRUE</v>
      </c>
      <c r="D455" s="28">
        <v>2031</v>
      </c>
      <c r="E455" s="28">
        <v>12</v>
      </c>
      <c r="F455" s="28">
        <v>17718</v>
      </c>
      <c r="G455" s="29" t="s">
        <v>455</v>
      </c>
      <c r="H455" s="29" t="s">
        <v>11</v>
      </c>
      <c r="I455" s="29" t="s">
        <v>402</v>
      </c>
      <c r="J455" s="29" t="s">
        <v>16</v>
      </c>
      <c r="K455" s="28">
        <v>3482</v>
      </c>
      <c r="L455" s="30" t="s">
        <v>24</v>
      </c>
      <c r="M455" s="31">
        <v>243</v>
      </c>
      <c r="N455" s="29" t="s">
        <v>263</v>
      </c>
      <c r="O455" s="29" t="s">
        <v>19</v>
      </c>
      <c r="P455" s="29" t="s">
        <v>15</v>
      </c>
    </row>
    <row r="456" spans="1:16" x14ac:dyDescent="0.25">
      <c r="A456" s="26" t="str">
        <f t="shared" si="8"/>
        <v>Conventional Steam Coal.BIT</v>
      </c>
      <c r="B456" s="26" t="str">
        <f>INDEX(Crosswalk!$B$2:$B$47,MATCH(A456,Crosswalk!$A$2:$A$47,0))</f>
        <v>hard coal</v>
      </c>
      <c r="C456" s="26" t="str">
        <f>IF(AND(Crosswalk!$F$2=FALSE,H456="Industrial"),"FALSE",IF(AND(Crosswalk!$F$2=FALSE,H456="Commercial"),"FALSE","TRUE"))</f>
        <v>TRUE</v>
      </c>
      <c r="D456" s="28">
        <v>2031</v>
      </c>
      <c r="E456" s="28">
        <v>12</v>
      </c>
      <c r="F456" s="28">
        <v>18642</v>
      </c>
      <c r="G456" s="29" t="s">
        <v>65</v>
      </c>
      <c r="H456" s="29" t="s">
        <v>11</v>
      </c>
      <c r="I456" s="29" t="s">
        <v>804</v>
      </c>
      <c r="J456" s="29" t="s">
        <v>423</v>
      </c>
      <c r="K456" s="28">
        <v>3403</v>
      </c>
      <c r="L456" s="30" t="s">
        <v>24</v>
      </c>
      <c r="M456" s="31">
        <v>225</v>
      </c>
      <c r="N456" s="29" t="s">
        <v>28</v>
      </c>
      <c r="O456" s="29" t="s">
        <v>29</v>
      </c>
      <c r="P456" s="29" t="s">
        <v>15</v>
      </c>
    </row>
    <row r="457" spans="1:16" x14ac:dyDescent="0.25">
      <c r="A457" s="26" t="str">
        <f t="shared" si="8"/>
        <v>Conventional Steam Coal.BIT</v>
      </c>
      <c r="B457" s="26" t="str">
        <f>INDEX(Crosswalk!$B$2:$B$47,MATCH(A457,Crosswalk!$A$2:$A$47,0))</f>
        <v>hard coal</v>
      </c>
      <c r="C457" s="26" t="str">
        <f>IF(AND(Crosswalk!$F$2=FALSE,H457="Industrial"),"FALSE",IF(AND(Crosswalk!$F$2=FALSE,H457="Commercial"),"FALSE","TRUE"))</f>
        <v>TRUE</v>
      </c>
      <c r="D457" s="28">
        <v>2031</v>
      </c>
      <c r="E457" s="28">
        <v>12</v>
      </c>
      <c r="F457" s="28">
        <v>18642</v>
      </c>
      <c r="G457" s="29" t="s">
        <v>65</v>
      </c>
      <c r="H457" s="29" t="s">
        <v>11</v>
      </c>
      <c r="I457" s="29" t="s">
        <v>804</v>
      </c>
      <c r="J457" s="29" t="s">
        <v>423</v>
      </c>
      <c r="K457" s="28">
        <v>3403</v>
      </c>
      <c r="L457" s="30" t="s">
        <v>25</v>
      </c>
      <c r="M457" s="31">
        <v>225</v>
      </c>
      <c r="N457" s="29" t="s">
        <v>28</v>
      </c>
      <c r="O457" s="29" t="s">
        <v>29</v>
      </c>
      <c r="P457" s="29" t="s">
        <v>15</v>
      </c>
    </row>
    <row r="458" spans="1:16" x14ac:dyDescent="0.25">
      <c r="A458" s="26" t="str">
        <f t="shared" si="8"/>
        <v>Conventional Steam Coal.BIT</v>
      </c>
      <c r="B458" s="26" t="str">
        <f>INDEX(Crosswalk!$B$2:$B$47,MATCH(A458,Crosswalk!$A$2:$A$47,0))</f>
        <v>hard coal</v>
      </c>
      <c r="C458" s="26" t="str">
        <f>IF(AND(Crosswalk!$F$2=FALSE,H458="Industrial"),"FALSE",IF(AND(Crosswalk!$F$2=FALSE,H458="Commercial"),"FALSE","TRUE"))</f>
        <v>TRUE</v>
      </c>
      <c r="D458" s="28">
        <v>2031</v>
      </c>
      <c r="E458" s="28">
        <v>12</v>
      </c>
      <c r="F458" s="28">
        <v>18642</v>
      </c>
      <c r="G458" s="29" t="s">
        <v>65</v>
      </c>
      <c r="H458" s="29" t="s">
        <v>11</v>
      </c>
      <c r="I458" s="29" t="s">
        <v>804</v>
      </c>
      <c r="J458" s="29" t="s">
        <v>423</v>
      </c>
      <c r="K458" s="28">
        <v>3403</v>
      </c>
      <c r="L458" s="30" t="s">
        <v>21</v>
      </c>
      <c r="M458" s="31">
        <v>263</v>
      </c>
      <c r="N458" s="29" t="s">
        <v>28</v>
      </c>
      <c r="O458" s="29" t="s">
        <v>29</v>
      </c>
      <c r="P458" s="29" t="s">
        <v>15</v>
      </c>
    </row>
    <row r="459" spans="1:16" x14ac:dyDescent="0.25">
      <c r="A459" s="26" t="str">
        <f t="shared" si="8"/>
        <v>Conventional Steam Coal.BIT</v>
      </c>
      <c r="B459" s="26" t="str">
        <f>INDEX(Crosswalk!$B$2:$B$47,MATCH(A459,Crosswalk!$A$2:$A$47,0))</f>
        <v>hard coal</v>
      </c>
      <c r="C459" s="26" t="str">
        <f>IF(AND(Crosswalk!$F$2=FALSE,H459="Industrial"),"FALSE",IF(AND(Crosswalk!$F$2=FALSE,H459="Commercial"),"FALSE","TRUE"))</f>
        <v>TRUE</v>
      </c>
      <c r="D459" s="28">
        <v>2031</v>
      </c>
      <c r="E459" s="28">
        <v>12</v>
      </c>
      <c r="F459" s="28">
        <v>18642</v>
      </c>
      <c r="G459" s="29" t="s">
        <v>65</v>
      </c>
      <c r="H459" s="29" t="s">
        <v>11</v>
      </c>
      <c r="I459" s="29" t="s">
        <v>804</v>
      </c>
      <c r="J459" s="29" t="s">
        <v>423</v>
      </c>
      <c r="K459" s="28">
        <v>3403</v>
      </c>
      <c r="L459" s="30" t="s">
        <v>46</v>
      </c>
      <c r="M459" s="31">
        <v>263</v>
      </c>
      <c r="N459" s="29" t="s">
        <v>28</v>
      </c>
      <c r="O459" s="29" t="s">
        <v>29</v>
      </c>
      <c r="P459" s="29" t="s">
        <v>15</v>
      </c>
    </row>
    <row r="460" spans="1:16" x14ac:dyDescent="0.25">
      <c r="A460" s="26" t="str">
        <f t="shared" si="8"/>
        <v>Natural Gas Fired Combustion Turbine.NG</v>
      </c>
      <c r="B460" s="26" t="str">
        <f>INDEX(Crosswalk!$B$2:$B$47,MATCH(A460,Crosswalk!$A$2:$A$47,0))</f>
        <v>natural gas peaker</v>
      </c>
      <c r="C460" s="26" t="str">
        <f>IF(AND(Crosswalk!$F$2=FALSE,H460="Industrial"),"FALSE",IF(AND(Crosswalk!$F$2=FALSE,H460="Commercial"),"FALSE","TRUE"))</f>
        <v>TRUE</v>
      </c>
      <c r="D460" s="28">
        <v>2031</v>
      </c>
      <c r="E460" s="28">
        <v>12</v>
      </c>
      <c r="F460" s="28">
        <v>18642</v>
      </c>
      <c r="G460" s="29" t="s">
        <v>65</v>
      </c>
      <c r="H460" s="29" t="s">
        <v>11</v>
      </c>
      <c r="I460" s="29" t="s">
        <v>804</v>
      </c>
      <c r="J460" s="29" t="s">
        <v>423</v>
      </c>
      <c r="K460" s="28">
        <v>3403</v>
      </c>
      <c r="L460" s="30" t="s">
        <v>59</v>
      </c>
      <c r="M460" s="31">
        <v>71.5</v>
      </c>
      <c r="N460" s="29" t="s">
        <v>60</v>
      </c>
      <c r="O460" s="29" t="s">
        <v>19</v>
      </c>
      <c r="P460" s="29" t="s">
        <v>61</v>
      </c>
    </row>
    <row r="461" spans="1:16" x14ac:dyDescent="0.25">
      <c r="A461" s="26" t="str">
        <f t="shared" si="8"/>
        <v>Natural Gas Fired Combustion Turbine.NG</v>
      </c>
      <c r="B461" s="26" t="str">
        <f>INDEX(Crosswalk!$B$2:$B$47,MATCH(A461,Crosswalk!$A$2:$A$47,0))</f>
        <v>natural gas peaker</v>
      </c>
      <c r="C461" s="26" t="str">
        <f>IF(AND(Crosswalk!$F$2=FALSE,H461="Industrial"),"FALSE",IF(AND(Crosswalk!$F$2=FALSE,H461="Commercial"),"FALSE","TRUE"))</f>
        <v>TRUE</v>
      </c>
      <c r="D461" s="28">
        <v>2031</v>
      </c>
      <c r="E461" s="28">
        <v>12</v>
      </c>
      <c r="F461" s="28">
        <v>18642</v>
      </c>
      <c r="G461" s="29" t="s">
        <v>65</v>
      </c>
      <c r="H461" s="29" t="s">
        <v>11</v>
      </c>
      <c r="I461" s="29" t="s">
        <v>804</v>
      </c>
      <c r="J461" s="29" t="s">
        <v>423</v>
      </c>
      <c r="K461" s="28">
        <v>3403</v>
      </c>
      <c r="L461" s="30" t="s">
        <v>97</v>
      </c>
      <c r="M461" s="31">
        <v>71.5</v>
      </c>
      <c r="N461" s="29" t="s">
        <v>60</v>
      </c>
      <c r="O461" s="29" t="s">
        <v>19</v>
      </c>
      <c r="P461" s="29" t="s">
        <v>61</v>
      </c>
    </row>
    <row r="462" spans="1:16" x14ac:dyDescent="0.25">
      <c r="A462" s="26" t="str">
        <f t="shared" si="8"/>
        <v>Natural Gas Fired Combustion Turbine.NG</v>
      </c>
      <c r="B462" s="26" t="str">
        <f>INDEX(Crosswalk!$B$2:$B$47,MATCH(A462,Crosswalk!$A$2:$A$47,0))</f>
        <v>natural gas peaker</v>
      </c>
      <c r="C462" s="26" t="str">
        <f>IF(AND(Crosswalk!$F$2=FALSE,H462="Industrial"),"FALSE",IF(AND(Crosswalk!$F$2=FALSE,H462="Commercial"),"FALSE","TRUE"))</f>
        <v>TRUE</v>
      </c>
      <c r="D462" s="28">
        <v>2031</v>
      </c>
      <c r="E462" s="28">
        <v>12</v>
      </c>
      <c r="F462" s="28">
        <v>18642</v>
      </c>
      <c r="G462" s="29" t="s">
        <v>65</v>
      </c>
      <c r="H462" s="29" t="s">
        <v>11</v>
      </c>
      <c r="I462" s="29" t="s">
        <v>804</v>
      </c>
      <c r="J462" s="29" t="s">
        <v>423</v>
      </c>
      <c r="K462" s="28">
        <v>3403</v>
      </c>
      <c r="L462" s="30" t="s">
        <v>98</v>
      </c>
      <c r="M462" s="31">
        <v>71.5</v>
      </c>
      <c r="N462" s="29" t="s">
        <v>60</v>
      </c>
      <c r="O462" s="29" t="s">
        <v>19</v>
      </c>
      <c r="P462" s="29" t="s">
        <v>61</v>
      </c>
    </row>
    <row r="463" spans="1:16" x14ac:dyDescent="0.25">
      <c r="A463" s="26" t="str">
        <f t="shared" si="8"/>
        <v>Natural Gas Fired Combustion Turbine.NG</v>
      </c>
      <c r="B463" s="26" t="str">
        <f>INDEX(Crosswalk!$B$2:$B$47,MATCH(A463,Crosswalk!$A$2:$A$47,0))</f>
        <v>natural gas peaker</v>
      </c>
      <c r="C463" s="26" t="str">
        <f>IF(AND(Crosswalk!$F$2=FALSE,H463="Industrial"),"FALSE",IF(AND(Crosswalk!$F$2=FALSE,H463="Commercial"),"FALSE","TRUE"))</f>
        <v>TRUE</v>
      </c>
      <c r="D463" s="28">
        <v>2031</v>
      </c>
      <c r="E463" s="28">
        <v>12</v>
      </c>
      <c r="F463" s="28">
        <v>18642</v>
      </c>
      <c r="G463" s="29" t="s">
        <v>65</v>
      </c>
      <c r="H463" s="29" t="s">
        <v>11</v>
      </c>
      <c r="I463" s="29" t="s">
        <v>804</v>
      </c>
      <c r="J463" s="29" t="s">
        <v>423</v>
      </c>
      <c r="K463" s="28">
        <v>3403</v>
      </c>
      <c r="L463" s="30" t="s">
        <v>99</v>
      </c>
      <c r="M463" s="31">
        <v>71.5</v>
      </c>
      <c r="N463" s="29" t="s">
        <v>60</v>
      </c>
      <c r="O463" s="29" t="s">
        <v>19</v>
      </c>
      <c r="P463" s="29" t="s">
        <v>61</v>
      </c>
    </row>
    <row r="464" spans="1:16" x14ac:dyDescent="0.25">
      <c r="A464" s="26" t="str">
        <f t="shared" si="8"/>
        <v>Natural Gas Fired Combustion Turbine.NG</v>
      </c>
      <c r="B464" s="26" t="str">
        <f>INDEX(Crosswalk!$B$2:$B$47,MATCH(A464,Crosswalk!$A$2:$A$47,0))</f>
        <v>natural gas peaker</v>
      </c>
      <c r="C464" s="26" t="str">
        <f>IF(AND(Crosswalk!$F$2=FALSE,H464="Industrial"),"FALSE",IF(AND(Crosswalk!$F$2=FALSE,H464="Commercial"),"FALSE","TRUE"))</f>
        <v>TRUE</v>
      </c>
      <c r="D464" s="28">
        <v>2031</v>
      </c>
      <c r="E464" s="28">
        <v>12</v>
      </c>
      <c r="F464" s="28">
        <v>18642</v>
      </c>
      <c r="G464" s="29" t="s">
        <v>65</v>
      </c>
      <c r="H464" s="29" t="s">
        <v>11</v>
      </c>
      <c r="I464" s="29" t="s">
        <v>804</v>
      </c>
      <c r="J464" s="29" t="s">
        <v>423</v>
      </c>
      <c r="K464" s="28">
        <v>3403</v>
      </c>
      <c r="L464" s="30" t="s">
        <v>100</v>
      </c>
      <c r="M464" s="31">
        <v>73.400000000000006</v>
      </c>
      <c r="N464" s="29" t="s">
        <v>60</v>
      </c>
      <c r="O464" s="29" t="s">
        <v>19</v>
      </c>
      <c r="P464" s="29" t="s">
        <v>61</v>
      </c>
    </row>
    <row r="465" spans="1:16" x14ac:dyDescent="0.25">
      <c r="A465" s="26" t="str">
        <f t="shared" si="8"/>
        <v>Natural Gas Fired Combustion Turbine.NG</v>
      </c>
      <c r="B465" s="26" t="str">
        <f>INDEX(Crosswalk!$B$2:$B$47,MATCH(A465,Crosswalk!$A$2:$A$47,0))</f>
        <v>natural gas peaker</v>
      </c>
      <c r="C465" s="26" t="str">
        <f>IF(AND(Crosswalk!$F$2=FALSE,H465="Industrial"),"FALSE",IF(AND(Crosswalk!$F$2=FALSE,H465="Commercial"),"FALSE","TRUE"))</f>
        <v>TRUE</v>
      </c>
      <c r="D465" s="28">
        <v>2031</v>
      </c>
      <c r="E465" s="28">
        <v>12</v>
      </c>
      <c r="F465" s="28">
        <v>18642</v>
      </c>
      <c r="G465" s="29" t="s">
        <v>65</v>
      </c>
      <c r="H465" s="29" t="s">
        <v>11</v>
      </c>
      <c r="I465" s="29" t="s">
        <v>804</v>
      </c>
      <c r="J465" s="29" t="s">
        <v>423</v>
      </c>
      <c r="K465" s="28">
        <v>3403</v>
      </c>
      <c r="L465" s="30" t="s">
        <v>101</v>
      </c>
      <c r="M465" s="31">
        <v>73.400000000000006</v>
      </c>
      <c r="N465" s="29" t="s">
        <v>60</v>
      </c>
      <c r="O465" s="29" t="s">
        <v>19</v>
      </c>
      <c r="P465" s="29" t="s">
        <v>61</v>
      </c>
    </row>
    <row r="466" spans="1:16" x14ac:dyDescent="0.25">
      <c r="A466" s="26" t="str">
        <f t="shared" si="8"/>
        <v>Natural Gas Fired Combustion Turbine.NG</v>
      </c>
      <c r="B466" s="26" t="str">
        <f>INDEX(Crosswalk!$B$2:$B$47,MATCH(A466,Crosswalk!$A$2:$A$47,0))</f>
        <v>natural gas peaker</v>
      </c>
      <c r="C466" s="26" t="str">
        <f>IF(AND(Crosswalk!$F$2=FALSE,H466="Industrial"),"FALSE",IF(AND(Crosswalk!$F$2=FALSE,H466="Commercial"),"FALSE","TRUE"))</f>
        <v>TRUE</v>
      </c>
      <c r="D466" s="28">
        <v>2031</v>
      </c>
      <c r="E466" s="28">
        <v>12</v>
      </c>
      <c r="F466" s="28">
        <v>18642</v>
      </c>
      <c r="G466" s="29" t="s">
        <v>65</v>
      </c>
      <c r="H466" s="29" t="s">
        <v>11</v>
      </c>
      <c r="I466" s="29" t="s">
        <v>804</v>
      </c>
      <c r="J466" s="29" t="s">
        <v>423</v>
      </c>
      <c r="K466" s="28">
        <v>3403</v>
      </c>
      <c r="L466" s="30" t="s">
        <v>102</v>
      </c>
      <c r="M466" s="31">
        <v>73.400000000000006</v>
      </c>
      <c r="N466" s="29" t="s">
        <v>60</v>
      </c>
      <c r="O466" s="29" t="s">
        <v>19</v>
      </c>
      <c r="P466" s="29" t="s">
        <v>61</v>
      </c>
    </row>
    <row r="467" spans="1:16" x14ac:dyDescent="0.25">
      <c r="A467" s="26" t="str">
        <f t="shared" si="8"/>
        <v>Natural Gas Fired Combustion Turbine.NG</v>
      </c>
      <c r="B467" s="26" t="str">
        <f>INDEX(Crosswalk!$B$2:$B$47,MATCH(A467,Crosswalk!$A$2:$A$47,0))</f>
        <v>natural gas peaker</v>
      </c>
      <c r="C467" s="26" t="str">
        <f>IF(AND(Crosswalk!$F$2=FALSE,H467="Industrial"),"FALSE",IF(AND(Crosswalk!$F$2=FALSE,H467="Commercial"),"FALSE","TRUE"))</f>
        <v>TRUE</v>
      </c>
      <c r="D467" s="28">
        <v>2031</v>
      </c>
      <c r="E467" s="28">
        <v>12</v>
      </c>
      <c r="F467" s="28">
        <v>18642</v>
      </c>
      <c r="G467" s="29" t="s">
        <v>65</v>
      </c>
      <c r="H467" s="29" t="s">
        <v>11</v>
      </c>
      <c r="I467" s="29" t="s">
        <v>804</v>
      </c>
      <c r="J467" s="29" t="s">
        <v>423</v>
      </c>
      <c r="K467" s="28">
        <v>3403</v>
      </c>
      <c r="L467" s="30" t="s">
        <v>103</v>
      </c>
      <c r="M467" s="31">
        <v>73.400000000000006</v>
      </c>
      <c r="N467" s="29" t="s">
        <v>60</v>
      </c>
      <c r="O467" s="29" t="s">
        <v>19</v>
      </c>
      <c r="P467" s="29" t="s">
        <v>61</v>
      </c>
    </row>
    <row r="468" spans="1:16" x14ac:dyDescent="0.25">
      <c r="A468" s="26" t="str">
        <f t="shared" si="8"/>
        <v>Batteries.MWH</v>
      </c>
      <c r="B468" s="26" t="str">
        <f>INDEX(Crosswalk!$B$2:$B$47,MATCH(A468,Crosswalk!$A$2:$A$47,0))</f>
        <v>battery storage</v>
      </c>
      <c r="C468" s="26" t="str">
        <f>IF(AND(Crosswalk!$F$2=FALSE,H468="Industrial"),"FALSE",IF(AND(Crosswalk!$F$2=FALSE,H468="Commercial"),"FALSE","TRUE"))</f>
        <v>TRUE</v>
      </c>
      <c r="D468" s="28">
        <v>2032</v>
      </c>
      <c r="E468" s="28">
        <v>8</v>
      </c>
      <c r="F468" s="28">
        <v>64400</v>
      </c>
      <c r="G468" s="29" t="s">
        <v>421</v>
      </c>
      <c r="H468" s="29" t="s">
        <v>974</v>
      </c>
      <c r="I468" s="29" t="s">
        <v>420</v>
      </c>
      <c r="J468" s="29" t="s">
        <v>16</v>
      </c>
      <c r="K468" s="28">
        <v>64915</v>
      </c>
      <c r="L468" s="30" t="s">
        <v>419</v>
      </c>
      <c r="M468" s="31">
        <v>9.9</v>
      </c>
      <c r="N468" s="29" t="s">
        <v>279</v>
      </c>
      <c r="O468" s="29" t="s">
        <v>90</v>
      </c>
      <c r="P468" s="29" t="s">
        <v>89</v>
      </c>
    </row>
    <row r="469" spans="1:16" x14ac:dyDescent="0.25">
      <c r="A469" s="26" t="str">
        <f t="shared" si="8"/>
        <v>Natural Gas Steam Turbine.NG</v>
      </c>
      <c r="B469" s="26" t="str">
        <f>INDEX(Crosswalk!$B$2:$B$47,MATCH(A469,Crosswalk!$A$2:$A$47,0))</f>
        <v>natural gas steam turbine</v>
      </c>
      <c r="C469" s="26" t="str">
        <f>IF(AND(Crosswalk!$F$2=FALSE,H469="Industrial"),"FALSE",IF(AND(Crosswalk!$F$2=FALSE,H469="Commercial"),"FALSE","TRUE"))</f>
        <v>TRUE</v>
      </c>
      <c r="D469" s="28">
        <v>2032</v>
      </c>
      <c r="E469" s="28">
        <v>12</v>
      </c>
      <c r="F469" s="28">
        <v>14354</v>
      </c>
      <c r="G469" s="29" t="s">
        <v>444</v>
      </c>
      <c r="H469" s="29" t="s">
        <v>11</v>
      </c>
      <c r="I469" s="29" t="s">
        <v>784</v>
      </c>
      <c r="J469" s="29" t="s">
        <v>38</v>
      </c>
      <c r="K469" s="28">
        <v>3648</v>
      </c>
      <c r="L469" s="30" t="s">
        <v>24</v>
      </c>
      <c r="M469" s="31">
        <v>64</v>
      </c>
      <c r="N469" s="29" t="s">
        <v>263</v>
      </c>
      <c r="O469" s="29" t="s">
        <v>19</v>
      </c>
      <c r="P469" s="29" t="s">
        <v>15</v>
      </c>
    </row>
    <row r="470" spans="1:16" x14ac:dyDescent="0.25">
      <c r="A470" s="26" t="str">
        <f t="shared" si="8"/>
        <v>Natural Gas Steam Turbine.NG</v>
      </c>
      <c r="B470" s="26" t="str">
        <f>INDEX(Crosswalk!$B$2:$B$47,MATCH(A470,Crosswalk!$A$2:$A$47,0))</f>
        <v>natural gas steam turbine</v>
      </c>
      <c r="C470" s="26" t="str">
        <f>IF(AND(Crosswalk!$F$2=FALSE,H470="Industrial"),"FALSE",IF(AND(Crosswalk!$F$2=FALSE,H470="Commercial"),"FALSE","TRUE"))</f>
        <v>TRUE</v>
      </c>
      <c r="D470" s="28">
        <v>2032</v>
      </c>
      <c r="E470" s="28">
        <v>12</v>
      </c>
      <c r="F470" s="28">
        <v>14354</v>
      </c>
      <c r="G470" s="29" t="s">
        <v>444</v>
      </c>
      <c r="H470" s="29" t="s">
        <v>11</v>
      </c>
      <c r="I470" s="29" t="s">
        <v>784</v>
      </c>
      <c r="J470" s="29" t="s">
        <v>38</v>
      </c>
      <c r="K470" s="28">
        <v>3648</v>
      </c>
      <c r="L470" s="30" t="s">
        <v>25</v>
      </c>
      <c r="M470" s="31">
        <v>69</v>
      </c>
      <c r="N470" s="29" t="s">
        <v>263</v>
      </c>
      <c r="O470" s="29" t="s">
        <v>19</v>
      </c>
      <c r="P470" s="29" t="s">
        <v>15</v>
      </c>
    </row>
    <row r="471" spans="1:16" x14ac:dyDescent="0.25">
      <c r="A471" s="26" t="str">
        <f t="shared" si="8"/>
        <v>Natural Gas Steam Turbine.NG</v>
      </c>
      <c r="B471" s="26" t="str">
        <f>INDEX(Crosswalk!$B$2:$B$47,MATCH(A471,Crosswalk!$A$2:$A$47,0))</f>
        <v>natural gas steam turbine</v>
      </c>
      <c r="C471" s="26" t="str">
        <f>IF(AND(Crosswalk!$F$2=FALSE,H471="Industrial"),"FALSE",IF(AND(Crosswalk!$F$2=FALSE,H471="Commercial"),"FALSE","TRUE"))</f>
        <v>TRUE</v>
      </c>
      <c r="D471" s="28">
        <v>2032</v>
      </c>
      <c r="E471" s="28">
        <v>12</v>
      </c>
      <c r="F471" s="28">
        <v>14354</v>
      </c>
      <c r="G471" s="29" t="s">
        <v>444</v>
      </c>
      <c r="H471" s="29" t="s">
        <v>11</v>
      </c>
      <c r="I471" s="29" t="s">
        <v>784</v>
      </c>
      <c r="J471" s="29" t="s">
        <v>38</v>
      </c>
      <c r="K471" s="28">
        <v>3648</v>
      </c>
      <c r="L471" s="30" t="s">
        <v>21</v>
      </c>
      <c r="M471" s="31">
        <v>104.5</v>
      </c>
      <c r="N471" s="29" t="s">
        <v>263</v>
      </c>
      <c r="O471" s="29" t="s">
        <v>19</v>
      </c>
      <c r="P471" s="29" t="s">
        <v>15</v>
      </c>
    </row>
    <row r="472" spans="1:16" x14ac:dyDescent="0.25">
      <c r="A472" s="26" t="str">
        <f t="shared" si="8"/>
        <v>Natural Gas Fired Combustion Turbine.NG</v>
      </c>
      <c r="B472" s="26" t="str">
        <f>INDEX(Crosswalk!$B$2:$B$47,MATCH(A472,Crosswalk!$A$2:$A$47,0))</f>
        <v>natural gas peaker</v>
      </c>
      <c r="C472" s="26" t="str">
        <f>IF(AND(Crosswalk!$F$2=FALSE,H472="Industrial"),"FALSE",IF(AND(Crosswalk!$F$2=FALSE,H472="Commercial"),"FALSE","TRUE"))</f>
        <v>TRUE</v>
      </c>
      <c r="D472" s="28">
        <v>2032</v>
      </c>
      <c r="E472" s="28">
        <v>12</v>
      </c>
      <c r="F472" s="28">
        <v>14354</v>
      </c>
      <c r="G472" s="29" t="s">
        <v>444</v>
      </c>
      <c r="H472" s="29" t="s">
        <v>11</v>
      </c>
      <c r="I472" s="29" t="s">
        <v>784</v>
      </c>
      <c r="J472" s="29" t="s">
        <v>38</v>
      </c>
      <c r="K472" s="28">
        <v>3648</v>
      </c>
      <c r="L472" s="30" t="s">
        <v>46</v>
      </c>
      <c r="M472" s="31">
        <v>39.6</v>
      </c>
      <c r="N472" s="29" t="s">
        <v>60</v>
      </c>
      <c r="O472" s="29" t="s">
        <v>19</v>
      </c>
      <c r="P472" s="29" t="s">
        <v>61</v>
      </c>
    </row>
    <row r="473" spans="1:16" x14ac:dyDescent="0.25">
      <c r="A473" s="26" t="str">
        <f t="shared" si="8"/>
        <v>Natural Gas Fired Combustion Turbine.NG</v>
      </c>
      <c r="B473" s="26" t="str">
        <f>INDEX(Crosswalk!$B$2:$B$47,MATCH(A473,Crosswalk!$A$2:$A$47,0))</f>
        <v>natural gas peaker</v>
      </c>
      <c r="C473" s="26" t="str">
        <f>IF(AND(Crosswalk!$F$2=FALSE,H473="Industrial"),"FALSE",IF(AND(Crosswalk!$F$2=FALSE,H473="Commercial"),"FALSE","TRUE"))</f>
        <v>TRUE</v>
      </c>
      <c r="D473" s="28">
        <v>2032</v>
      </c>
      <c r="E473" s="28">
        <v>12</v>
      </c>
      <c r="F473" s="28">
        <v>14354</v>
      </c>
      <c r="G473" s="29" t="s">
        <v>444</v>
      </c>
      <c r="H473" s="29" t="s">
        <v>11</v>
      </c>
      <c r="I473" s="29" t="s">
        <v>784</v>
      </c>
      <c r="J473" s="29" t="s">
        <v>38</v>
      </c>
      <c r="K473" s="28">
        <v>3648</v>
      </c>
      <c r="L473" s="30" t="s">
        <v>47</v>
      </c>
      <c r="M473" s="31">
        <v>39.6</v>
      </c>
      <c r="N473" s="29" t="s">
        <v>60</v>
      </c>
      <c r="O473" s="29" t="s">
        <v>19</v>
      </c>
      <c r="P473" s="29" t="s">
        <v>61</v>
      </c>
    </row>
    <row r="474" spans="1:16" x14ac:dyDescent="0.25">
      <c r="A474" s="26" t="str">
        <f t="shared" si="8"/>
        <v>Natural Gas Fired Combustion Turbine.NG</v>
      </c>
      <c r="B474" s="26" t="str">
        <f>INDEX(Crosswalk!$B$2:$B$47,MATCH(A474,Crosswalk!$A$2:$A$47,0))</f>
        <v>natural gas peaker</v>
      </c>
      <c r="C474" s="26" t="str">
        <f>IF(AND(Crosswalk!$F$2=FALSE,H474="Industrial"),"FALSE",IF(AND(Crosswalk!$F$2=FALSE,H474="Commercial"),"FALSE","TRUE"))</f>
        <v>TRUE</v>
      </c>
      <c r="D474" s="28">
        <v>2032</v>
      </c>
      <c r="E474" s="28">
        <v>12</v>
      </c>
      <c r="F474" s="28">
        <v>14354</v>
      </c>
      <c r="G474" s="29" t="s">
        <v>444</v>
      </c>
      <c r="H474" s="29" t="s">
        <v>11</v>
      </c>
      <c r="I474" s="29" t="s">
        <v>784</v>
      </c>
      <c r="J474" s="29" t="s">
        <v>38</v>
      </c>
      <c r="K474" s="28">
        <v>3648</v>
      </c>
      <c r="L474" s="30" t="s">
        <v>31</v>
      </c>
      <c r="M474" s="31">
        <v>36.9</v>
      </c>
      <c r="N474" s="29" t="s">
        <v>60</v>
      </c>
      <c r="O474" s="29" t="s">
        <v>19</v>
      </c>
      <c r="P474" s="29" t="s">
        <v>61</v>
      </c>
    </row>
    <row r="475" spans="1:16" x14ac:dyDescent="0.25">
      <c r="A475" s="26" t="str">
        <f t="shared" si="8"/>
        <v>Conventional Steam Coal.RC</v>
      </c>
      <c r="B475" s="26" t="str">
        <f>INDEX(Crosswalk!$B$2:$B$47,MATCH(A475,Crosswalk!$A$2:$A$47,0))</f>
        <v>hard coal</v>
      </c>
      <c r="C475" s="26" t="str">
        <f>IF(AND(Crosswalk!$F$2=FALSE,H475="Industrial"),"FALSE",IF(AND(Crosswalk!$F$2=FALSE,H475="Commercial"),"FALSE","TRUE"))</f>
        <v>TRUE</v>
      </c>
      <c r="D475" s="28">
        <v>2032</v>
      </c>
      <c r="E475" s="28">
        <v>12</v>
      </c>
      <c r="F475" s="28">
        <v>16572</v>
      </c>
      <c r="G475" s="29" t="s">
        <v>509</v>
      </c>
      <c r="H475" s="29" t="s">
        <v>11</v>
      </c>
      <c r="I475" s="29" t="s">
        <v>753</v>
      </c>
      <c r="J475" s="29" t="s">
        <v>48</v>
      </c>
      <c r="K475" s="28">
        <v>6177</v>
      </c>
      <c r="L475" s="30" t="s">
        <v>754</v>
      </c>
      <c r="M475" s="31">
        <v>380</v>
      </c>
      <c r="N475" s="29" t="s">
        <v>28</v>
      </c>
      <c r="O475" s="29" t="s">
        <v>277</v>
      </c>
      <c r="P475" s="29" t="s">
        <v>15</v>
      </c>
    </row>
    <row r="476" spans="1:16" x14ac:dyDescent="0.25">
      <c r="A476" s="26" t="str">
        <f t="shared" si="8"/>
        <v>Conventional Steam Coal.RC</v>
      </c>
      <c r="B476" s="26" t="str">
        <f>INDEX(Crosswalk!$B$2:$B$47,MATCH(A476,Crosswalk!$A$2:$A$47,0))</f>
        <v>hard coal</v>
      </c>
      <c r="C476" s="26" t="str">
        <f>IF(AND(Crosswalk!$F$2=FALSE,H476="Industrial"),"FALSE",IF(AND(Crosswalk!$F$2=FALSE,H476="Commercial"),"FALSE","TRUE"))</f>
        <v>TRUE</v>
      </c>
      <c r="D476" s="28">
        <v>2032</v>
      </c>
      <c r="E476" s="28">
        <v>12</v>
      </c>
      <c r="F476" s="28">
        <v>16572</v>
      </c>
      <c r="G476" s="29" t="s">
        <v>509</v>
      </c>
      <c r="H476" s="29" t="s">
        <v>11</v>
      </c>
      <c r="I476" s="29" t="s">
        <v>753</v>
      </c>
      <c r="J476" s="29" t="s">
        <v>48</v>
      </c>
      <c r="K476" s="28">
        <v>6177</v>
      </c>
      <c r="L476" s="30" t="s">
        <v>752</v>
      </c>
      <c r="M476" s="31">
        <v>382</v>
      </c>
      <c r="N476" s="29" t="s">
        <v>28</v>
      </c>
      <c r="O476" s="29" t="s">
        <v>277</v>
      </c>
      <c r="P476" s="29" t="s">
        <v>15</v>
      </c>
    </row>
    <row r="477" spans="1:16" x14ac:dyDescent="0.25">
      <c r="A477" s="26" t="str">
        <f t="shared" si="8"/>
        <v>Natural Gas Steam Turbine.NG</v>
      </c>
      <c r="B477" s="26" t="str">
        <f>INDEX(Crosswalk!$B$2:$B$47,MATCH(A477,Crosswalk!$A$2:$A$47,0))</f>
        <v>natural gas steam turbine</v>
      </c>
      <c r="C477" s="26" t="str">
        <f>IF(AND(Crosswalk!$F$2=FALSE,H477="Industrial"),"FALSE",IF(AND(Crosswalk!$F$2=FALSE,H477="Commercial"),"FALSE","TRUE"))</f>
        <v>TRUE</v>
      </c>
      <c r="D477" s="28">
        <v>2033</v>
      </c>
      <c r="E477" s="28">
        <v>6</v>
      </c>
      <c r="F477" s="28">
        <v>11241</v>
      </c>
      <c r="G477" s="29" t="s">
        <v>505</v>
      </c>
      <c r="H477" s="29" t="s">
        <v>11</v>
      </c>
      <c r="I477" s="29" t="s">
        <v>872</v>
      </c>
      <c r="J477" s="29" t="s">
        <v>87</v>
      </c>
      <c r="K477" s="28">
        <v>1403</v>
      </c>
      <c r="L477" s="30" t="s">
        <v>47</v>
      </c>
      <c r="M477" s="31">
        <v>742.1</v>
      </c>
      <c r="N477" s="29" t="s">
        <v>263</v>
      </c>
      <c r="O477" s="29" t="s">
        <v>19</v>
      </c>
      <c r="P477" s="29" t="s">
        <v>15</v>
      </c>
    </row>
    <row r="478" spans="1:16" x14ac:dyDescent="0.25">
      <c r="A478" s="26" t="str">
        <f t="shared" si="8"/>
        <v>Conventional Steam Coal.SUB</v>
      </c>
      <c r="B478" s="26" t="str">
        <f>INDEX(Crosswalk!$B$2:$B$47,MATCH(A478,Crosswalk!$A$2:$A$47,0))</f>
        <v>hard coal</v>
      </c>
      <c r="C478" s="26" t="str">
        <f>IF(AND(Crosswalk!$F$2=FALSE,H478="Industrial"),"FALSE",IF(AND(Crosswalk!$F$2=FALSE,H478="Commercial"),"FALSE","TRUE"))</f>
        <v>TRUE</v>
      </c>
      <c r="D478" s="28">
        <v>2033</v>
      </c>
      <c r="E478" s="28">
        <v>12</v>
      </c>
      <c r="F478" s="28">
        <v>18642</v>
      </c>
      <c r="G478" s="29" t="s">
        <v>65</v>
      </c>
      <c r="H478" s="29" t="s">
        <v>11</v>
      </c>
      <c r="I478" s="29" t="s">
        <v>580</v>
      </c>
      <c r="J478" s="29" t="s">
        <v>27</v>
      </c>
      <c r="K478" s="28">
        <v>1379</v>
      </c>
      <c r="L478" s="30" t="s">
        <v>24</v>
      </c>
      <c r="M478" s="31">
        <v>134</v>
      </c>
      <c r="N478" s="29" t="s">
        <v>28</v>
      </c>
      <c r="O478" s="29" t="s">
        <v>76</v>
      </c>
      <c r="P478" s="29" t="s">
        <v>15</v>
      </c>
    </row>
    <row r="479" spans="1:16" x14ac:dyDescent="0.25">
      <c r="A479" s="26" t="str">
        <f t="shared" si="8"/>
        <v>Conventional Steam Coal.SUB</v>
      </c>
      <c r="B479" s="26" t="str">
        <f>INDEX(Crosswalk!$B$2:$B$47,MATCH(A479,Crosswalk!$A$2:$A$47,0))</f>
        <v>hard coal</v>
      </c>
      <c r="C479" s="26" t="str">
        <f>IF(AND(Crosswalk!$F$2=FALSE,H479="Industrial"),"FALSE",IF(AND(Crosswalk!$F$2=FALSE,H479="Commercial"),"FALSE","TRUE"))</f>
        <v>TRUE</v>
      </c>
      <c r="D479" s="28">
        <v>2033</v>
      </c>
      <c r="E479" s="28">
        <v>12</v>
      </c>
      <c r="F479" s="28">
        <v>18642</v>
      </c>
      <c r="G479" s="29" t="s">
        <v>65</v>
      </c>
      <c r="H479" s="29" t="s">
        <v>11</v>
      </c>
      <c r="I479" s="29" t="s">
        <v>580</v>
      </c>
      <c r="J479" s="29" t="s">
        <v>27</v>
      </c>
      <c r="K479" s="28">
        <v>1379</v>
      </c>
      <c r="L479" s="30" t="s">
        <v>25</v>
      </c>
      <c r="M479" s="31">
        <v>134</v>
      </c>
      <c r="N479" s="29" t="s">
        <v>28</v>
      </c>
      <c r="O479" s="29" t="s">
        <v>76</v>
      </c>
      <c r="P479" s="29" t="s">
        <v>15</v>
      </c>
    </row>
    <row r="480" spans="1:16" x14ac:dyDescent="0.25">
      <c r="A480" s="26" t="str">
        <f t="shared" si="8"/>
        <v>Conventional Steam Coal.SUB</v>
      </c>
      <c r="B480" s="26" t="str">
        <f>INDEX(Crosswalk!$B$2:$B$47,MATCH(A480,Crosswalk!$A$2:$A$47,0))</f>
        <v>hard coal</v>
      </c>
      <c r="C480" s="26" t="str">
        <f>IF(AND(Crosswalk!$F$2=FALSE,H480="Industrial"),"FALSE",IF(AND(Crosswalk!$F$2=FALSE,H480="Commercial"),"FALSE","TRUE"))</f>
        <v>TRUE</v>
      </c>
      <c r="D480" s="28">
        <v>2033</v>
      </c>
      <c r="E480" s="28">
        <v>12</v>
      </c>
      <c r="F480" s="28">
        <v>18642</v>
      </c>
      <c r="G480" s="29" t="s">
        <v>65</v>
      </c>
      <c r="H480" s="29" t="s">
        <v>11</v>
      </c>
      <c r="I480" s="29" t="s">
        <v>580</v>
      </c>
      <c r="J480" s="29" t="s">
        <v>27</v>
      </c>
      <c r="K480" s="28">
        <v>1379</v>
      </c>
      <c r="L480" s="30" t="s">
        <v>46</v>
      </c>
      <c r="M480" s="31">
        <v>134</v>
      </c>
      <c r="N480" s="29" t="s">
        <v>28</v>
      </c>
      <c r="O480" s="29" t="s">
        <v>76</v>
      </c>
      <c r="P480" s="29" t="s">
        <v>15</v>
      </c>
    </row>
    <row r="481" spans="1:16" x14ac:dyDescent="0.25">
      <c r="A481" s="26" t="str">
        <f t="shared" si="8"/>
        <v>Conventional Steam Coal.SUB</v>
      </c>
      <c r="B481" s="26" t="str">
        <f>INDEX(Crosswalk!$B$2:$B$47,MATCH(A481,Crosswalk!$A$2:$A$47,0))</f>
        <v>hard coal</v>
      </c>
      <c r="C481" s="26" t="str">
        <f>IF(AND(Crosswalk!$F$2=FALSE,H481="Industrial"),"FALSE",IF(AND(Crosswalk!$F$2=FALSE,H481="Commercial"),"FALSE","TRUE"))</f>
        <v>TRUE</v>
      </c>
      <c r="D481" s="28">
        <v>2033</v>
      </c>
      <c r="E481" s="28">
        <v>12</v>
      </c>
      <c r="F481" s="28">
        <v>18642</v>
      </c>
      <c r="G481" s="29" t="s">
        <v>65</v>
      </c>
      <c r="H481" s="29" t="s">
        <v>11</v>
      </c>
      <c r="I481" s="29" t="s">
        <v>580</v>
      </c>
      <c r="J481" s="29" t="s">
        <v>27</v>
      </c>
      <c r="K481" s="28">
        <v>1379</v>
      </c>
      <c r="L481" s="30" t="s">
        <v>47</v>
      </c>
      <c r="M481" s="31">
        <v>134</v>
      </c>
      <c r="N481" s="29" t="s">
        <v>28</v>
      </c>
      <c r="O481" s="29" t="s">
        <v>76</v>
      </c>
      <c r="P481" s="29" t="s">
        <v>15</v>
      </c>
    </row>
    <row r="482" spans="1:16" x14ac:dyDescent="0.25">
      <c r="A482" s="26" t="str">
        <f t="shared" si="8"/>
        <v>Conventional Steam Coal.SUB</v>
      </c>
      <c r="B482" s="26" t="str">
        <f>INDEX(Crosswalk!$B$2:$B$47,MATCH(A482,Crosswalk!$A$2:$A$47,0))</f>
        <v>hard coal</v>
      </c>
      <c r="C482" s="26" t="str">
        <f>IF(AND(Crosswalk!$F$2=FALSE,H482="Industrial"),"FALSE",IF(AND(Crosswalk!$F$2=FALSE,H482="Commercial"),"FALSE","TRUE"))</f>
        <v>TRUE</v>
      </c>
      <c r="D482" s="28">
        <v>2033</v>
      </c>
      <c r="E482" s="28">
        <v>12</v>
      </c>
      <c r="F482" s="28">
        <v>18642</v>
      </c>
      <c r="G482" s="29" t="s">
        <v>65</v>
      </c>
      <c r="H482" s="29" t="s">
        <v>11</v>
      </c>
      <c r="I482" s="29" t="s">
        <v>580</v>
      </c>
      <c r="J482" s="29" t="s">
        <v>27</v>
      </c>
      <c r="K482" s="28">
        <v>1379</v>
      </c>
      <c r="L482" s="30" t="s">
        <v>31</v>
      </c>
      <c r="M482" s="31">
        <v>134</v>
      </c>
      <c r="N482" s="29" t="s">
        <v>28</v>
      </c>
      <c r="O482" s="29" t="s">
        <v>76</v>
      </c>
      <c r="P482" s="29" t="s">
        <v>15</v>
      </c>
    </row>
    <row r="483" spans="1:16" x14ac:dyDescent="0.25">
      <c r="A483" s="26" t="str">
        <f t="shared" si="8"/>
        <v>Conventional Steam Coal.SUB</v>
      </c>
      <c r="B483" s="26" t="str">
        <f>INDEX(Crosswalk!$B$2:$B$47,MATCH(A483,Crosswalk!$A$2:$A$47,0))</f>
        <v>hard coal</v>
      </c>
      <c r="C483" s="26" t="str">
        <f>IF(AND(Crosswalk!$F$2=FALSE,H483="Industrial"),"FALSE",IF(AND(Crosswalk!$F$2=FALSE,H483="Commercial"),"FALSE","TRUE"))</f>
        <v>TRUE</v>
      </c>
      <c r="D483" s="28">
        <v>2033</v>
      </c>
      <c r="E483" s="28">
        <v>12</v>
      </c>
      <c r="F483" s="28">
        <v>18642</v>
      </c>
      <c r="G483" s="29" t="s">
        <v>65</v>
      </c>
      <c r="H483" s="29" t="s">
        <v>11</v>
      </c>
      <c r="I483" s="29" t="s">
        <v>580</v>
      </c>
      <c r="J483" s="29" t="s">
        <v>27</v>
      </c>
      <c r="K483" s="28">
        <v>1379</v>
      </c>
      <c r="L483" s="30" t="s">
        <v>49</v>
      </c>
      <c r="M483" s="31">
        <v>134</v>
      </c>
      <c r="N483" s="29" t="s">
        <v>28</v>
      </c>
      <c r="O483" s="29" t="s">
        <v>76</v>
      </c>
      <c r="P483" s="29" t="s">
        <v>15</v>
      </c>
    </row>
    <row r="484" spans="1:16" x14ac:dyDescent="0.25">
      <c r="A484" s="26" t="str">
        <f t="shared" si="8"/>
        <v>Conventional Steam Coal.SUB</v>
      </c>
      <c r="B484" s="26" t="str">
        <f>INDEX(Crosswalk!$B$2:$B$47,MATCH(A484,Crosswalk!$A$2:$A$47,0))</f>
        <v>hard coal</v>
      </c>
      <c r="C484" s="26" t="str">
        <f>IF(AND(Crosswalk!$F$2=FALSE,H484="Industrial"),"FALSE",IF(AND(Crosswalk!$F$2=FALSE,H484="Commercial"),"FALSE","TRUE"))</f>
        <v>TRUE</v>
      </c>
      <c r="D484" s="28">
        <v>2033</v>
      </c>
      <c r="E484" s="28">
        <v>12</v>
      </c>
      <c r="F484" s="28">
        <v>18642</v>
      </c>
      <c r="G484" s="29" t="s">
        <v>65</v>
      </c>
      <c r="H484" s="29" t="s">
        <v>11</v>
      </c>
      <c r="I484" s="29" t="s">
        <v>580</v>
      </c>
      <c r="J484" s="29" t="s">
        <v>27</v>
      </c>
      <c r="K484" s="28">
        <v>1379</v>
      </c>
      <c r="L484" s="30" t="s">
        <v>32</v>
      </c>
      <c r="M484" s="31">
        <v>134</v>
      </c>
      <c r="N484" s="29" t="s">
        <v>28</v>
      </c>
      <c r="O484" s="29" t="s">
        <v>76</v>
      </c>
      <c r="P484" s="29" t="s">
        <v>15</v>
      </c>
    </row>
    <row r="485" spans="1:16" x14ac:dyDescent="0.25">
      <c r="A485" s="26" t="str">
        <f t="shared" si="8"/>
        <v>Conventional Steam Coal.SUB</v>
      </c>
      <c r="B485" s="26" t="str">
        <f>INDEX(Crosswalk!$B$2:$B$47,MATCH(A485,Crosswalk!$A$2:$A$47,0))</f>
        <v>hard coal</v>
      </c>
      <c r="C485" s="26" t="str">
        <f>IF(AND(Crosswalk!$F$2=FALSE,H485="Industrial"),"FALSE",IF(AND(Crosswalk!$F$2=FALSE,H485="Commercial"),"FALSE","TRUE"))</f>
        <v>TRUE</v>
      </c>
      <c r="D485" s="28">
        <v>2033</v>
      </c>
      <c r="E485" s="28">
        <v>12</v>
      </c>
      <c r="F485" s="28">
        <v>18642</v>
      </c>
      <c r="G485" s="29" t="s">
        <v>65</v>
      </c>
      <c r="H485" s="29" t="s">
        <v>11</v>
      </c>
      <c r="I485" s="29" t="s">
        <v>580</v>
      </c>
      <c r="J485" s="29" t="s">
        <v>27</v>
      </c>
      <c r="K485" s="28">
        <v>1379</v>
      </c>
      <c r="L485" s="30" t="s">
        <v>52</v>
      </c>
      <c r="M485" s="31">
        <v>134</v>
      </c>
      <c r="N485" s="29" t="s">
        <v>28</v>
      </c>
      <c r="O485" s="29" t="s">
        <v>76</v>
      </c>
      <c r="P485" s="29" t="s">
        <v>15</v>
      </c>
    </row>
    <row r="486" spans="1:16" x14ac:dyDescent="0.25">
      <c r="A486" s="26" t="str">
        <f t="shared" si="8"/>
        <v>Natural Gas Steam Turbine.NG</v>
      </c>
      <c r="B486" s="26" t="str">
        <f>INDEX(Crosswalk!$B$2:$B$47,MATCH(A486,Crosswalk!$A$2:$A$47,0))</f>
        <v>natural gas steam turbine</v>
      </c>
      <c r="C486" s="26" t="str">
        <f>IF(AND(Crosswalk!$F$2=FALSE,H486="Industrial"),"FALSE",IF(AND(Crosswalk!$F$2=FALSE,H486="Commercial"),"FALSE","TRUE"))</f>
        <v>TRUE</v>
      </c>
      <c r="D486" s="28">
        <v>2034</v>
      </c>
      <c r="E486" s="28">
        <v>6</v>
      </c>
      <c r="F486" s="28">
        <v>55937</v>
      </c>
      <c r="G486" s="29" t="s">
        <v>506</v>
      </c>
      <c r="H486" s="29" t="s">
        <v>11</v>
      </c>
      <c r="I486" s="29" t="s">
        <v>792</v>
      </c>
      <c r="J486" s="29" t="s">
        <v>16</v>
      </c>
      <c r="K486" s="28">
        <v>3457</v>
      </c>
      <c r="L486" s="30" t="s">
        <v>24</v>
      </c>
      <c r="M486" s="31">
        <v>250</v>
      </c>
      <c r="N486" s="29" t="s">
        <v>263</v>
      </c>
      <c r="O486" s="29" t="s">
        <v>19</v>
      </c>
      <c r="P486" s="29" t="s">
        <v>15</v>
      </c>
    </row>
    <row r="487" spans="1:16" x14ac:dyDescent="0.25">
      <c r="A487" s="26" t="str">
        <f t="shared" si="8"/>
        <v>Natural Gas Steam Turbine.NG</v>
      </c>
      <c r="B487" s="26" t="str">
        <f>INDEX(Crosswalk!$B$2:$B$47,MATCH(A487,Crosswalk!$A$2:$A$47,0))</f>
        <v>natural gas steam turbine</v>
      </c>
      <c r="C487" s="26" t="str">
        <f>IF(AND(Crosswalk!$F$2=FALSE,H487="Industrial"),"FALSE",IF(AND(Crosswalk!$F$2=FALSE,H487="Commercial"),"FALSE","TRUE"))</f>
        <v>TRUE</v>
      </c>
      <c r="D487" s="28">
        <v>2034</v>
      </c>
      <c r="E487" s="28">
        <v>6</v>
      </c>
      <c r="F487" s="28">
        <v>55937</v>
      </c>
      <c r="G487" s="29" t="s">
        <v>506</v>
      </c>
      <c r="H487" s="29" t="s">
        <v>11</v>
      </c>
      <c r="I487" s="29" t="s">
        <v>792</v>
      </c>
      <c r="J487" s="29" t="s">
        <v>16</v>
      </c>
      <c r="K487" s="28">
        <v>3457</v>
      </c>
      <c r="L487" s="30" t="s">
        <v>25</v>
      </c>
      <c r="M487" s="31">
        <v>250</v>
      </c>
      <c r="N487" s="29" t="s">
        <v>263</v>
      </c>
      <c r="O487" s="29" t="s">
        <v>19</v>
      </c>
      <c r="P487" s="29" t="s">
        <v>15</v>
      </c>
    </row>
    <row r="488" spans="1:16" x14ac:dyDescent="0.25">
      <c r="A488" s="26" t="str">
        <f t="shared" si="8"/>
        <v>Conventional Steam Coal.BIT</v>
      </c>
      <c r="B488" s="26" t="str">
        <f>INDEX(Crosswalk!$B$2:$B$47,MATCH(A488,Crosswalk!$A$2:$A$47,0))</f>
        <v>hard coal</v>
      </c>
      <c r="C488" s="26" t="str">
        <f>IF(AND(Crosswalk!$F$2=FALSE,H488="Industrial"),"FALSE",IF(AND(Crosswalk!$F$2=FALSE,H488="Commercial"),"FALSE","TRUE"))</f>
        <v>TRUE</v>
      </c>
      <c r="D488" s="28">
        <v>2034</v>
      </c>
      <c r="E488" s="28">
        <v>12</v>
      </c>
      <c r="F488" s="28">
        <v>5416</v>
      </c>
      <c r="G488" s="29" t="s">
        <v>54</v>
      </c>
      <c r="H488" s="29" t="s">
        <v>11</v>
      </c>
      <c r="I488" s="29" t="s">
        <v>834</v>
      </c>
      <c r="J488" s="29" t="s">
        <v>36</v>
      </c>
      <c r="K488" s="28">
        <v>2727</v>
      </c>
      <c r="L488" s="30" t="s">
        <v>24</v>
      </c>
      <c r="M488" s="31">
        <v>370</v>
      </c>
      <c r="N488" s="29" t="s">
        <v>28</v>
      </c>
      <c r="O488" s="29" t="s">
        <v>29</v>
      </c>
      <c r="P488" s="29" t="s">
        <v>15</v>
      </c>
    </row>
    <row r="489" spans="1:16" x14ac:dyDescent="0.25">
      <c r="A489" s="26" t="str">
        <f t="shared" si="8"/>
        <v>Conventional Steam Coal.BIT</v>
      </c>
      <c r="B489" s="26" t="str">
        <f>INDEX(Crosswalk!$B$2:$B$47,MATCH(A489,Crosswalk!$A$2:$A$47,0))</f>
        <v>hard coal</v>
      </c>
      <c r="C489" s="26" t="str">
        <f>IF(AND(Crosswalk!$F$2=FALSE,H489="Industrial"),"FALSE",IF(AND(Crosswalk!$F$2=FALSE,H489="Commercial"),"FALSE","TRUE"))</f>
        <v>TRUE</v>
      </c>
      <c r="D489" s="28">
        <v>2034</v>
      </c>
      <c r="E489" s="28">
        <v>12</v>
      </c>
      <c r="F489" s="28">
        <v>5416</v>
      </c>
      <c r="G489" s="29" t="s">
        <v>54</v>
      </c>
      <c r="H489" s="29" t="s">
        <v>11</v>
      </c>
      <c r="I489" s="29" t="s">
        <v>834</v>
      </c>
      <c r="J489" s="29" t="s">
        <v>36</v>
      </c>
      <c r="K489" s="28">
        <v>2727</v>
      </c>
      <c r="L489" s="30" t="s">
        <v>25</v>
      </c>
      <c r="M489" s="31">
        <v>370</v>
      </c>
      <c r="N489" s="29" t="s">
        <v>28</v>
      </c>
      <c r="O489" s="29" t="s">
        <v>29</v>
      </c>
      <c r="P489" s="29" t="s">
        <v>15</v>
      </c>
    </row>
    <row r="490" spans="1:16" x14ac:dyDescent="0.25">
      <c r="A490" s="26" t="str">
        <f t="shared" si="8"/>
        <v>Conventional Steam Coal.SUB</v>
      </c>
      <c r="B490" s="26" t="str">
        <f>INDEX(Crosswalk!$B$2:$B$47,MATCH(A490,Crosswalk!$A$2:$A$47,0))</f>
        <v>hard coal</v>
      </c>
      <c r="C490" s="26" t="str">
        <f>IF(AND(Crosswalk!$F$2=FALSE,H490="Industrial"),"FALSE",IF(AND(Crosswalk!$F$2=FALSE,H490="Commercial"),"FALSE","TRUE"))</f>
        <v>TRUE</v>
      </c>
      <c r="D490" s="28">
        <v>2034</v>
      </c>
      <c r="E490" s="28">
        <v>12</v>
      </c>
      <c r="F490" s="28">
        <v>13781</v>
      </c>
      <c r="G490" s="29" t="s">
        <v>425</v>
      </c>
      <c r="H490" s="29" t="s">
        <v>11</v>
      </c>
      <c r="I490" s="29" t="s">
        <v>761</v>
      </c>
      <c r="J490" s="29" t="s">
        <v>88</v>
      </c>
      <c r="K490" s="28">
        <v>6090</v>
      </c>
      <c r="L490" s="30" t="s">
        <v>21</v>
      </c>
      <c r="M490" s="31">
        <v>876</v>
      </c>
      <c r="N490" s="29" t="s">
        <v>28</v>
      </c>
      <c r="O490" s="29" t="s">
        <v>76</v>
      </c>
      <c r="P490" s="29" t="s">
        <v>15</v>
      </c>
    </row>
    <row r="491" spans="1:16" x14ac:dyDescent="0.25">
      <c r="A491" s="26" t="str">
        <f t="shared" si="8"/>
        <v>Natural Gas Steam Turbine.NG</v>
      </c>
      <c r="B491" s="26" t="str">
        <f>INDEX(Crosswalk!$B$2:$B$47,MATCH(A491,Crosswalk!$A$2:$A$47,0))</f>
        <v>natural gas steam turbine</v>
      </c>
      <c r="C491" s="26" t="str">
        <f>IF(AND(Crosswalk!$F$2=FALSE,H491="Industrial"),"FALSE",IF(AND(Crosswalk!$F$2=FALSE,H491="Commercial"),"FALSE","TRUE"))</f>
        <v>TRUE</v>
      </c>
      <c r="D491" s="28">
        <v>2034</v>
      </c>
      <c r="E491" s="28">
        <v>12</v>
      </c>
      <c r="F491" s="28">
        <v>17718</v>
      </c>
      <c r="G491" s="29" t="s">
        <v>455</v>
      </c>
      <c r="H491" s="29" t="s">
        <v>11</v>
      </c>
      <c r="I491" s="29" t="s">
        <v>402</v>
      </c>
      <c r="J491" s="29" t="s">
        <v>16</v>
      </c>
      <c r="K491" s="28">
        <v>3482</v>
      </c>
      <c r="L491" s="30" t="s">
        <v>25</v>
      </c>
      <c r="M491" s="31">
        <v>243</v>
      </c>
      <c r="N491" s="29" t="s">
        <v>263</v>
      </c>
      <c r="O491" s="29" t="s">
        <v>19</v>
      </c>
      <c r="P491" s="29" t="s">
        <v>15</v>
      </c>
    </row>
    <row r="492" spans="1:16" x14ac:dyDescent="0.25">
      <c r="A492" s="26" t="str">
        <f t="shared" si="8"/>
        <v>Petroleum Liquids.DFO</v>
      </c>
      <c r="B492" s="26" t="str">
        <f>INDEX(Crosswalk!$B$2:$B$47,MATCH(A492,Crosswalk!$A$2:$A$47,0))</f>
        <v>petroleum</v>
      </c>
      <c r="C492" s="26" t="str">
        <f>IF(AND(Crosswalk!$F$2=FALSE,H492="Industrial"),"FALSE",IF(AND(Crosswalk!$F$2=FALSE,H492="Commercial"),"FALSE","TRUE"))</f>
        <v>TRUE</v>
      </c>
      <c r="D492" s="28">
        <v>2034</v>
      </c>
      <c r="E492" s="28">
        <v>12</v>
      </c>
      <c r="F492" s="28">
        <v>17718</v>
      </c>
      <c r="G492" s="29" t="s">
        <v>455</v>
      </c>
      <c r="H492" s="29" t="s">
        <v>11</v>
      </c>
      <c r="I492" s="29" t="s">
        <v>550</v>
      </c>
      <c r="J492" s="29" t="s">
        <v>94</v>
      </c>
      <c r="K492" s="28">
        <v>58125</v>
      </c>
      <c r="L492" s="30" t="s">
        <v>24</v>
      </c>
      <c r="M492" s="31">
        <v>17</v>
      </c>
      <c r="N492" s="29" t="s">
        <v>13</v>
      </c>
      <c r="O492" s="29" t="s">
        <v>26</v>
      </c>
      <c r="P492" s="29" t="s">
        <v>61</v>
      </c>
    </row>
    <row r="493" spans="1:16" x14ac:dyDescent="0.25">
      <c r="A493" s="26" t="str">
        <f t="shared" si="8"/>
        <v>Natural Gas Steam Turbine.NG</v>
      </c>
      <c r="B493" s="26" t="str">
        <f>INDEX(Crosswalk!$B$2:$B$47,MATCH(A493,Crosswalk!$A$2:$A$47,0))</f>
        <v>natural gas steam turbine</v>
      </c>
      <c r="C493" s="26" t="str">
        <f>IF(AND(Crosswalk!$F$2=FALSE,H493="Industrial"),"FALSE",IF(AND(Crosswalk!$F$2=FALSE,H493="Commercial"),"FALSE","TRUE"))</f>
        <v>TRUE</v>
      </c>
      <c r="D493" s="28">
        <v>2035</v>
      </c>
      <c r="E493" s="28">
        <v>6</v>
      </c>
      <c r="F493" s="28">
        <v>12685</v>
      </c>
      <c r="G493" s="29" t="s">
        <v>597</v>
      </c>
      <c r="H493" s="29" t="s">
        <v>11</v>
      </c>
      <c r="I493" s="29" t="s">
        <v>714</v>
      </c>
      <c r="J493" s="29" t="s">
        <v>413</v>
      </c>
      <c r="K493" s="28">
        <v>8054</v>
      </c>
      <c r="L493" s="30" t="s">
        <v>24</v>
      </c>
      <c r="M493" s="31">
        <v>706.5</v>
      </c>
      <c r="N493" s="29" t="s">
        <v>263</v>
      </c>
      <c r="O493" s="29" t="s">
        <v>19</v>
      </c>
      <c r="P493" s="29" t="s">
        <v>15</v>
      </c>
    </row>
    <row r="494" spans="1:16" x14ac:dyDescent="0.25">
      <c r="A494" s="26" t="str">
        <f t="shared" si="8"/>
        <v>Natural Gas Fired Combustion Turbine.NG</v>
      </c>
      <c r="B494" s="26" t="str">
        <f>INDEX(Crosswalk!$B$2:$B$47,MATCH(A494,Crosswalk!$A$2:$A$47,0))</f>
        <v>natural gas peaker</v>
      </c>
      <c r="C494" s="26" t="str">
        <f>IF(AND(Crosswalk!$F$2=FALSE,H494="Industrial"),"FALSE",IF(AND(Crosswalk!$F$2=FALSE,H494="Commercial"),"FALSE","TRUE"))</f>
        <v>TRUE</v>
      </c>
      <c r="D494" s="28">
        <v>2035</v>
      </c>
      <c r="E494" s="28">
        <v>12</v>
      </c>
      <c r="F494" s="28">
        <v>20169</v>
      </c>
      <c r="G494" s="29" t="s">
        <v>700</v>
      </c>
      <c r="H494" s="29" t="s">
        <v>11</v>
      </c>
      <c r="I494" s="29" t="s">
        <v>747</v>
      </c>
      <c r="J494" s="29" t="s">
        <v>71</v>
      </c>
      <c r="K494" s="28">
        <v>6210</v>
      </c>
      <c r="L494" s="30" t="s">
        <v>24</v>
      </c>
      <c r="M494" s="31">
        <v>45</v>
      </c>
      <c r="N494" s="29" t="s">
        <v>60</v>
      </c>
      <c r="O494" s="29" t="s">
        <v>19</v>
      </c>
      <c r="P494" s="29" t="s">
        <v>61</v>
      </c>
    </row>
    <row r="495" spans="1:16" x14ac:dyDescent="0.25">
      <c r="A495" s="26" t="str">
        <f t="shared" si="8"/>
        <v>Batteries.MWH</v>
      </c>
      <c r="B495" s="26" t="str">
        <f>INDEX(Crosswalk!$B$2:$B$47,MATCH(A495,Crosswalk!$A$2:$A$47,0))</f>
        <v>battery storage</v>
      </c>
      <c r="C495" s="26" t="str">
        <f>IF(AND(Crosswalk!$F$2=FALSE,H495="Industrial"),"FALSE",IF(AND(Crosswalk!$F$2=FALSE,H495="Commercial"),"FALSE","TRUE"))</f>
        <v>TRUE</v>
      </c>
      <c r="D495" s="28">
        <v>2035</v>
      </c>
      <c r="E495" s="28">
        <v>12</v>
      </c>
      <c r="F495" s="28">
        <v>59474</v>
      </c>
      <c r="G495" s="29" t="s">
        <v>449</v>
      </c>
      <c r="H495" s="29" t="s">
        <v>974</v>
      </c>
      <c r="I495" s="29" t="s">
        <v>448</v>
      </c>
      <c r="J495" s="29" t="s">
        <v>45</v>
      </c>
      <c r="K495" s="28">
        <v>63774</v>
      </c>
      <c r="L495" s="30" t="s">
        <v>450</v>
      </c>
      <c r="M495" s="31">
        <v>0.5</v>
      </c>
      <c r="N495" s="29" t="s">
        <v>279</v>
      </c>
      <c r="O495" s="29" t="s">
        <v>90</v>
      </c>
      <c r="P495" s="29" t="s">
        <v>89</v>
      </c>
    </row>
    <row r="496" spans="1:16" x14ac:dyDescent="0.25">
      <c r="A496" s="26" t="str">
        <f t="shared" si="8"/>
        <v>Natural Gas Fired Combustion Turbine.NG</v>
      </c>
      <c r="B496" s="26" t="str">
        <f>INDEX(Crosswalk!$B$2:$B$47,MATCH(A496,Crosswalk!$A$2:$A$47,0))</f>
        <v>natural gas peaker</v>
      </c>
      <c r="C496" s="26" t="str">
        <f>IF(AND(Crosswalk!$F$2=FALSE,H496="Industrial"),"FALSE",IF(AND(Crosswalk!$F$2=FALSE,H496="Commercial"),"FALSE","TRUE"))</f>
        <v>TRUE</v>
      </c>
      <c r="D496" s="28">
        <v>2035</v>
      </c>
      <c r="E496" s="28">
        <v>12</v>
      </c>
      <c r="F496" s="28">
        <v>5860</v>
      </c>
      <c r="G496" s="29" t="s">
        <v>73</v>
      </c>
      <c r="H496" s="29" t="s">
        <v>11</v>
      </c>
      <c r="I496" s="29" t="s">
        <v>746</v>
      </c>
      <c r="J496" s="29" t="s">
        <v>75</v>
      </c>
      <c r="K496" s="28">
        <v>6223</v>
      </c>
      <c r="L496" s="30" t="s">
        <v>24</v>
      </c>
      <c r="M496" s="31">
        <v>80</v>
      </c>
      <c r="N496" s="29" t="s">
        <v>60</v>
      </c>
      <c r="O496" s="29" t="s">
        <v>19</v>
      </c>
      <c r="P496" s="29" t="s">
        <v>61</v>
      </c>
    </row>
    <row r="497" spans="1:16" x14ac:dyDescent="0.25">
      <c r="A497" s="26" t="str">
        <f t="shared" si="8"/>
        <v>Natural Gas Fired Combustion Turbine.NG</v>
      </c>
      <c r="B497" s="26" t="str">
        <f>INDEX(Crosswalk!$B$2:$B$47,MATCH(A497,Crosswalk!$A$2:$A$47,0))</f>
        <v>natural gas peaker</v>
      </c>
      <c r="C497" s="26" t="str">
        <f>IF(AND(Crosswalk!$F$2=FALSE,H497="Industrial"),"FALSE",IF(AND(Crosswalk!$F$2=FALSE,H497="Commercial"),"FALSE","TRUE"))</f>
        <v>TRUE</v>
      </c>
      <c r="D497" s="28">
        <v>2035</v>
      </c>
      <c r="E497" s="28">
        <v>12</v>
      </c>
      <c r="F497" s="28">
        <v>5860</v>
      </c>
      <c r="G497" s="29" t="s">
        <v>73</v>
      </c>
      <c r="H497" s="29" t="s">
        <v>11</v>
      </c>
      <c r="I497" s="29" t="s">
        <v>746</v>
      </c>
      <c r="J497" s="29" t="s">
        <v>75</v>
      </c>
      <c r="K497" s="28">
        <v>6223</v>
      </c>
      <c r="L497" s="30" t="s">
        <v>25</v>
      </c>
      <c r="M497" s="31">
        <v>82</v>
      </c>
      <c r="N497" s="29" t="s">
        <v>60</v>
      </c>
      <c r="O497" s="29" t="s">
        <v>19</v>
      </c>
      <c r="P497" s="29" t="s">
        <v>61</v>
      </c>
    </row>
    <row r="498" spans="1:16" x14ac:dyDescent="0.25">
      <c r="A498" s="26" t="str">
        <f t="shared" si="8"/>
        <v>Conventional Steam Coal.BIT</v>
      </c>
      <c r="B498" s="26" t="str">
        <f>INDEX(Crosswalk!$B$2:$B$47,MATCH(A498,Crosswalk!$A$2:$A$47,0))</f>
        <v>hard coal</v>
      </c>
      <c r="C498" s="26" t="str">
        <f>IF(AND(Crosswalk!$F$2=FALSE,H498="Industrial"),"FALSE",IF(AND(Crosswalk!$F$2=FALSE,H498="Commercial"),"FALSE","TRUE"))</f>
        <v>TRUE</v>
      </c>
      <c r="D498" s="28">
        <v>2036</v>
      </c>
      <c r="E498" s="28">
        <v>12</v>
      </c>
      <c r="F498" s="28">
        <v>14354</v>
      </c>
      <c r="G498" s="29" t="s">
        <v>444</v>
      </c>
      <c r="H498" s="29" t="s">
        <v>11</v>
      </c>
      <c r="I498" s="29" t="s">
        <v>710</v>
      </c>
      <c r="J498" s="29" t="s">
        <v>38</v>
      </c>
      <c r="K498" s="28">
        <v>8069</v>
      </c>
      <c r="L498" s="30" t="s">
        <v>24</v>
      </c>
      <c r="M498" s="31">
        <v>459</v>
      </c>
      <c r="N498" s="29" t="s">
        <v>28</v>
      </c>
      <c r="O498" s="29" t="s">
        <v>29</v>
      </c>
      <c r="P498" s="29" t="s">
        <v>15</v>
      </c>
    </row>
    <row r="499" spans="1:16" x14ac:dyDescent="0.25">
      <c r="A499" s="26" t="str">
        <f t="shared" si="8"/>
        <v>Conventional Steam Coal.BIT</v>
      </c>
      <c r="B499" s="26" t="str">
        <f>INDEX(Crosswalk!$B$2:$B$47,MATCH(A499,Crosswalk!$A$2:$A$47,0))</f>
        <v>hard coal</v>
      </c>
      <c r="C499" s="26" t="str">
        <f>IF(AND(Crosswalk!$F$2=FALSE,H499="Industrial"),"FALSE",IF(AND(Crosswalk!$F$2=FALSE,H499="Commercial"),"FALSE","TRUE"))</f>
        <v>TRUE</v>
      </c>
      <c r="D499" s="28">
        <v>2036</v>
      </c>
      <c r="E499" s="28">
        <v>12</v>
      </c>
      <c r="F499" s="28">
        <v>14354</v>
      </c>
      <c r="G499" s="29" t="s">
        <v>444</v>
      </c>
      <c r="H499" s="29" t="s">
        <v>11</v>
      </c>
      <c r="I499" s="29" t="s">
        <v>710</v>
      </c>
      <c r="J499" s="29" t="s">
        <v>38</v>
      </c>
      <c r="K499" s="28">
        <v>8069</v>
      </c>
      <c r="L499" s="30" t="s">
        <v>25</v>
      </c>
      <c r="M499" s="31">
        <v>450</v>
      </c>
      <c r="N499" s="29" t="s">
        <v>28</v>
      </c>
      <c r="O499" s="29" t="s">
        <v>29</v>
      </c>
      <c r="P499" s="29" t="s">
        <v>15</v>
      </c>
    </row>
    <row r="500" spans="1:16" x14ac:dyDescent="0.25">
      <c r="A500" s="26" t="str">
        <f t="shared" si="8"/>
        <v>Conventional Steam Coal.SUB</v>
      </c>
      <c r="B500" s="26" t="str">
        <f>INDEX(Crosswalk!$B$2:$B$47,MATCH(A500,Crosswalk!$A$2:$A$47,0))</f>
        <v>hard coal</v>
      </c>
      <c r="C500" s="26" t="str">
        <f>IF(AND(Crosswalk!$F$2=FALSE,H500="Industrial"),"FALSE",IF(AND(Crosswalk!$F$2=FALSE,H500="Commercial"),"FALSE","TRUE"))</f>
        <v>TRUE</v>
      </c>
      <c r="D500" s="28">
        <v>2036</v>
      </c>
      <c r="E500" s="28">
        <v>12</v>
      </c>
      <c r="F500" s="28">
        <v>17718</v>
      </c>
      <c r="G500" s="29" t="s">
        <v>455</v>
      </c>
      <c r="H500" s="29" t="s">
        <v>11</v>
      </c>
      <c r="I500" s="29" t="s">
        <v>749</v>
      </c>
      <c r="J500" s="29" t="s">
        <v>16</v>
      </c>
      <c r="K500" s="28">
        <v>6193</v>
      </c>
      <c r="L500" s="30" t="s">
        <v>24</v>
      </c>
      <c r="M500" s="31">
        <v>339</v>
      </c>
      <c r="N500" s="29" t="s">
        <v>28</v>
      </c>
      <c r="O500" s="29" t="s">
        <v>76</v>
      </c>
      <c r="P500" s="29" t="s">
        <v>15</v>
      </c>
    </row>
    <row r="501" spans="1:16" x14ac:dyDescent="0.25">
      <c r="A501" s="26" t="str">
        <f t="shared" si="8"/>
        <v>Conventional Steam Coal.SUB</v>
      </c>
      <c r="B501" s="26" t="str">
        <f>INDEX(Crosswalk!$B$2:$B$47,MATCH(A501,Crosswalk!$A$2:$A$47,0))</f>
        <v>hard coal</v>
      </c>
      <c r="C501" s="26" t="str">
        <f>IF(AND(Crosswalk!$F$2=FALSE,H501="Industrial"),"FALSE",IF(AND(Crosswalk!$F$2=FALSE,H501="Commercial"),"FALSE","TRUE"))</f>
        <v>TRUE</v>
      </c>
      <c r="D501" s="28">
        <v>2037</v>
      </c>
      <c r="E501" s="28">
        <v>12</v>
      </c>
      <c r="F501" s="28">
        <v>14354</v>
      </c>
      <c r="G501" s="29" t="s">
        <v>444</v>
      </c>
      <c r="H501" s="29" t="s">
        <v>11</v>
      </c>
      <c r="I501" s="29" t="s">
        <v>712</v>
      </c>
      <c r="J501" s="29" t="s">
        <v>443</v>
      </c>
      <c r="K501" s="28">
        <v>8066</v>
      </c>
      <c r="L501" s="30" t="s">
        <v>24</v>
      </c>
      <c r="M501" s="31">
        <v>531</v>
      </c>
      <c r="N501" s="29" t="s">
        <v>28</v>
      </c>
      <c r="O501" s="29" t="s">
        <v>76</v>
      </c>
      <c r="P501" s="29" t="s">
        <v>15</v>
      </c>
    </row>
    <row r="502" spans="1:16" x14ac:dyDescent="0.25">
      <c r="A502" s="26" t="str">
        <f t="shared" si="8"/>
        <v>Conventional Steam Coal.SUB</v>
      </c>
      <c r="B502" s="26" t="str">
        <f>INDEX(Crosswalk!$B$2:$B$47,MATCH(A502,Crosswalk!$A$2:$A$47,0))</f>
        <v>hard coal</v>
      </c>
      <c r="C502" s="26" t="str">
        <f>IF(AND(Crosswalk!$F$2=FALSE,H502="Industrial"),"FALSE",IF(AND(Crosswalk!$F$2=FALSE,H502="Commercial"),"FALSE","TRUE"))</f>
        <v>TRUE</v>
      </c>
      <c r="D502" s="28">
        <v>2037</v>
      </c>
      <c r="E502" s="28">
        <v>12</v>
      </c>
      <c r="F502" s="28">
        <v>14354</v>
      </c>
      <c r="G502" s="29" t="s">
        <v>444</v>
      </c>
      <c r="H502" s="29" t="s">
        <v>11</v>
      </c>
      <c r="I502" s="29" t="s">
        <v>712</v>
      </c>
      <c r="J502" s="29" t="s">
        <v>443</v>
      </c>
      <c r="K502" s="28">
        <v>8066</v>
      </c>
      <c r="L502" s="30" t="s">
        <v>25</v>
      </c>
      <c r="M502" s="31">
        <v>539</v>
      </c>
      <c r="N502" s="29" t="s">
        <v>28</v>
      </c>
      <c r="O502" s="29" t="s">
        <v>76</v>
      </c>
      <c r="P502" s="29" t="s">
        <v>15</v>
      </c>
    </row>
    <row r="503" spans="1:16" x14ac:dyDescent="0.25">
      <c r="A503" s="26" t="str">
        <f t="shared" si="8"/>
        <v>Conventional Steam Coal.SUB</v>
      </c>
      <c r="B503" s="26" t="str">
        <f>INDEX(Crosswalk!$B$2:$B$47,MATCH(A503,Crosswalk!$A$2:$A$47,0))</f>
        <v>hard coal</v>
      </c>
      <c r="C503" s="26" t="str">
        <f>IF(AND(Crosswalk!$F$2=FALSE,H503="Industrial"),"FALSE",IF(AND(Crosswalk!$F$2=FALSE,H503="Commercial"),"FALSE","TRUE"))</f>
        <v>TRUE</v>
      </c>
      <c r="D503" s="28">
        <v>2037</v>
      </c>
      <c r="E503" s="28">
        <v>12</v>
      </c>
      <c r="F503" s="28">
        <v>14354</v>
      </c>
      <c r="G503" s="29" t="s">
        <v>444</v>
      </c>
      <c r="H503" s="29" t="s">
        <v>11</v>
      </c>
      <c r="I503" s="29" t="s">
        <v>712</v>
      </c>
      <c r="J503" s="29" t="s">
        <v>443</v>
      </c>
      <c r="K503" s="28">
        <v>8066</v>
      </c>
      <c r="L503" s="30" t="s">
        <v>21</v>
      </c>
      <c r="M503" s="31">
        <v>523</v>
      </c>
      <c r="N503" s="29" t="s">
        <v>28</v>
      </c>
      <c r="O503" s="29" t="s">
        <v>76</v>
      </c>
      <c r="P503" s="29" t="s">
        <v>15</v>
      </c>
    </row>
    <row r="504" spans="1:16" x14ac:dyDescent="0.25">
      <c r="A504" s="26" t="str">
        <f t="shared" si="8"/>
        <v>Conventional Steam Coal.SUB</v>
      </c>
      <c r="B504" s="26" t="str">
        <f>INDEX(Crosswalk!$B$2:$B$47,MATCH(A504,Crosswalk!$A$2:$A$47,0))</f>
        <v>hard coal</v>
      </c>
      <c r="C504" s="26" t="str">
        <f>IF(AND(Crosswalk!$F$2=FALSE,H504="Industrial"),"FALSE",IF(AND(Crosswalk!$F$2=FALSE,H504="Commercial"),"FALSE","TRUE"))</f>
        <v>TRUE</v>
      </c>
      <c r="D504" s="28">
        <v>2037</v>
      </c>
      <c r="E504" s="28">
        <v>12</v>
      </c>
      <c r="F504" s="28">
        <v>14354</v>
      </c>
      <c r="G504" s="29" t="s">
        <v>444</v>
      </c>
      <c r="H504" s="29" t="s">
        <v>11</v>
      </c>
      <c r="I504" s="29" t="s">
        <v>712</v>
      </c>
      <c r="J504" s="29" t="s">
        <v>443</v>
      </c>
      <c r="K504" s="28">
        <v>8066</v>
      </c>
      <c r="L504" s="30" t="s">
        <v>46</v>
      </c>
      <c r="M504" s="31">
        <v>526</v>
      </c>
      <c r="N504" s="29" t="s">
        <v>28</v>
      </c>
      <c r="O504" s="29" t="s">
        <v>76</v>
      </c>
      <c r="P504" s="29" t="s">
        <v>15</v>
      </c>
    </row>
    <row r="505" spans="1:16" x14ac:dyDescent="0.25">
      <c r="A505" s="26" t="str">
        <f t="shared" si="8"/>
        <v>Conventional Steam Coal.SUB</v>
      </c>
      <c r="B505" s="26" t="str">
        <f>INDEX(Crosswalk!$B$2:$B$47,MATCH(A505,Crosswalk!$A$2:$A$47,0))</f>
        <v>hard coal</v>
      </c>
      <c r="C505" s="26" t="str">
        <f>IF(AND(Crosswalk!$F$2=FALSE,H505="Industrial"),"FALSE",IF(AND(Crosswalk!$F$2=FALSE,H505="Commercial"),"FALSE","TRUE"))</f>
        <v>TRUE</v>
      </c>
      <c r="D505" s="28">
        <v>2037</v>
      </c>
      <c r="E505" s="28">
        <v>12</v>
      </c>
      <c r="F505" s="28">
        <v>17718</v>
      </c>
      <c r="G505" s="29" t="s">
        <v>455</v>
      </c>
      <c r="H505" s="29" t="s">
        <v>11</v>
      </c>
      <c r="I505" s="29" t="s">
        <v>748</v>
      </c>
      <c r="J505" s="29" t="s">
        <v>16</v>
      </c>
      <c r="K505" s="28">
        <v>6194</v>
      </c>
      <c r="L505" s="30" t="s">
        <v>24</v>
      </c>
      <c r="M505" s="31">
        <v>532</v>
      </c>
      <c r="N505" s="29" t="s">
        <v>28</v>
      </c>
      <c r="O505" s="29" t="s">
        <v>76</v>
      </c>
      <c r="P505" s="29" t="s">
        <v>15</v>
      </c>
    </row>
    <row r="506" spans="1:16" x14ac:dyDescent="0.25">
      <c r="A506" s="26" t="str">
        <f t="shared" si="8"/>
        <v>Conventional Steam Coal.SUB</v>
      </c>
      <c r="B506" s="26" t="str">
        <f>INDEX(Crosswalk!$B$2:$B$47,MATCH(A506,Crosswalk!$A$2:$A$47,0))</f>
        <v>hard coal</v>
      </c>
      <c r="C506" s="26" t="str">
        <f>IF(AND(Crosswalk!$F$2=FALSE,H506="Industrial"),"FALSE",IF(AND(Crosswalk!$F$2=FALSE,H506="Commercial"),"FALSE","TRUE"))</f>
        <v>TRUE</v>
      </c>
      <c r="D506" s="28">
        <v>2037</v>
      </c>
      <c r="E506" s="28">
        <v>12</v>
      </c>
      <c r="F506" s="28">
        <v>17718</v>
      </c>
      <c r="G506" s="29" t="s">
        <v>455</v>
      </c>
      <c r="H506" s="29" t="s">
        <v>11</v>
      </c>
      <c r="I506" s="29" t="s">
        <v>748</v>
      </c>
      <c r="J506" s="29" t="s">
        <v>16</v>
      </c>
      <c r="K506" s="28">
        <v>6194</v>
      </c>
      <c r="L506" s="30" t="s">
        <v>25</v>
      </c>
      <c r="M506" s="31">
        <v>535</v>
      </c>
      <c r="N506" s="29" t="s">
        <v>28</v>
      </c>
      <c r="O506" s="29" t="s">
        <v>76</v>
      </c>
      <c r="P506" s="29" t="s">
        <v>15</v>
      </c>
    </row>
    <row r="507" spans="1:16" x14ac:dyDescent="0.25">
      <c r="A507" s="26" t="str">
        <f t="shared" si="8"/>
        <v>Conventional Steam Coal.SUB</v>
      </c>
      <c r="B507" s="26" t="str">
        <f>INDEX(Crosswalk!$B$2:$B$47,MATCH(A507,Crosswalk!$A$2:$A$47,0))</f>
        <v>hard coal</v>
      </c>
      <c r="C507" s="26" t="str">
        <f>IF(AND(Crosswalk!$F$2=FALSE,H507="Industrial"),"FALSE",IF(AND(Crosswalk!$F$2=FALSE,H507="Commercial"),"FALSE","TRUE"))</f>
        <v>TRUE</v>
      </c>
      <c r="D507" s="28">
        <v>2038</v>
      </c>
      <c r="E507" s="28">
        <v>12</v>
      </c>
      <c r="F507" s="28">
        <v>17718</v>
      </c>
      <c r="G507" s="29" t="s">
        <v>455</v>
      </c>
      <c r="H507" s="29" t="s">
        <v>11</v>
      </c>
      <c r="I507" s="29" t="s">
        <v>749</v>
      </c>
      <c r="J507" s="29" t="s">
        <v>16</v>
      </c>
      <c r="K507" s="28">
        <v>6193</v>
      </c>
      <c r="L507" s="30" t="s">
        <v>25</v>
      </c>
      <c r="M507" s="31">
        <v>339</v>
      </c>
      <c r="N507" s="29" t="s">
        <v>28</v>
      </c>
      <c r="O507" s="29" t="s">
        <v>76</v>
      </c>
      <c r="P507" s="29" t="s">
        <v>15</v>
      </c>
    </row>
    <row r="508" spans="1:16" x14ac:dyDescent="0.25">
      <c r="A508" s="26" t="str">
        <f t="shared" si="8"/>
        <v>Natural Gas Fired Combustion Turbine.NG</v>
      </c>
      <c r="B508" s="26" t="str">
        <f>INDEX(Crosswalk!$B$2:$B$47,MATCH(A508,Crosswalk!$A$2:$A$47,0))</f>
        <v>natural gas peaker</v>
      </c>
      <c r="C508" s="26" t="str">
        <f>IF(AND(Crosswalk!$F$2=FALSE,H508="Industrial"),"FALSE",IF(AND(Crosswalk!$F$2=FALSE,H508="Commercial"),"FALSE","TRUE"))</f>
        <v>FALSE</v>
      </c>
      <c r="D508" s="28">
        <v>2039</v>
      </c>
      <c r="E508" s="28">
        <v>10</v>
      </c>
      <c r="F508" s="28">
        <v>65384</v>
      </c>
      <c r="G508" s="29" t="s">
        <v>1059</v>
      </c>
      <c r="H508" s="29" t="s">
        <v>981</v>
      </c>
      <c r="I508" s="29" t="s">
        <v>577</v>
      </c>
      <c r="J508" s="29" t="s">
        <v>33</v>
      </c>
      <c r="K508" s="28">
        <v>57179</v>
      </c>
      <c r="L508" s="30" t="s">
        <v>24</v>
      </c>
      <c r="M508" s="31">
        <v>3.5</v>
      </c>
      <c r="N508" s="29" t="s">
        <v>60</v>
      </c>
      <c r="O508" s="29" t="s">
        <v>19</v>
      </c>
      <c r="P508" s="29" t="s">
        <v>61</v>
      </c>
    </row>
    <row r="509" spans="1:16" x14ac:dyDescent="0.25">
      <c r="A509" s="26" t="str">
        <f t="shared" si="8"/>
        <v>Conventional Steam Coal.SUB</v>
      </c>
      <c r="B509" s="26" t="str">
        <f>INDEX(Crosswalk!$B$2:$B$47,MATCH(A509,Crosswalk!$A$2:$A$47,0))</f>
        <v>hard coal</v>
      </c>
      <c r="C509" s="26" t="str">
        <f>IF(AND(Crosswalk!$F$2=FALSE,H509="Industrial"),"FALSE",IF(AND(Crosswalk!$F$2=FALSE,H509="Commercial"),"FALSE","TRUE"))</f>
        <v>TRUE</v>
      </c>
      <c r="D509" s="28">
        <v>2039</v>
      </c>
      <c r="E509" s="28">
        <v>12</v>
      </c>
      <c r="F509" s="28">
        <v>14354</v>
      </c>
      <c r="G509" s="29" t="s">
        <v>444</v>
      </c>
      <c r="H509" s="29" t="s">
        <v>11</v>
      </c>
      <c r="I509" s="29" t="s">
        <v>759</v>
      </c>
      <c r="J509" s="29" t="s">
        <v>443</v>
      </c>
      <c r="K509" s="28">
        <v>6101</v>
      </c>
      <c r="L509" s="30" t="s">
        <v>24</v>
      </c>
      <c r="M509" s="31">
        <v>332</v>
      </c>
      <c r="N509" s="29" t="s">
        <v>28</v>
      </c>
      <c r="O509" s="29" t="s">
        <v>76</v>
      </c>
      <c r="P509" s="29" t="s">
        <v>15</v>
      </c>
    </row>
    <row r="510" spans="1:16" x14ac:dyDescent="0.25">
      <c r="A510" s="26" t="str">
        <f t="shared" si="8"/>
        <v>Conventional Steam Coal.RC</v>
      </c>
      <c r="B510" s="26" t="str">
        <f>INDEX(Crosswalk!$B$2:$B$47,MATCH(A510,Crosswalk!$A$2:$A$47,0))</f>
        <v>hard coal</v>
      </c>
      <c r="C510" s="26" t="str">
        <f>IF(AND(Crosswalk!$F$2=FALSE,H510="Industrial"),"FALSE",IF(AND(Crosswalk!$F$2=FALSE,H510="Commercial"),"FALSE","TRUE"))</f>
        <v>TRUE</v>
      </c>
      <c r="D510" s="28">
        <v>2039</v>
      </c>
      <c r="E510" s="28">
        <v>12</v>
      </c>
      <c r="F510" s="28">
        <v>19436</v>
      </c>
      <c r="G510" s="29" t="s">
        <v>456</v>
      </c>
      <c r="H510" s="29" t="s">
        <v>11</v>
      </c>
      <c r="I510" s="29" t="s">
        <v>756</v>
      </c>
      <c r="J510" s="29" t="s">
        <v>75</v>
      </c>
      <c r="K510" s="28">
        <v>6155</v>
      </c>
      <c r="L510" s="30" t="s">
        <v>24</v>
      </c>
      <c r="M510" s="31">
        <v>589</v>
      </c>
      <c r="N510" s="29" t="s">
        <v>28</v>
      </c>
      <c r="O510" s="29" t="s">
        <v>277</v>
      </c>
      <c r="P510" s="29" t="s">
        <v>15</v>
      </c>
    </row>
    <row r="511" spans="1:16" x14ac:dyDescent="0.25">
      <c r="A511" s="26" t="str">
        <f t="shared" si="8"/>
        <v>Conventional Steam Coal.RC</v>
      </c>
      <c r="B511" s="26" t="str">
        <f>INDEX(Crosswalk!$B$2:$B$47,MATCH(A511,Crosswalk!$A$2:$A$47,0))</f>
        <v>hard coal</v>
      </c>
      <c r="C511" s="26" t="str">
        <f>IF(AND(Crosswalk!$F$2=FALSE,H511="Industrial"),"FALSE",IF(AND(Crosswalk!$F$2=FALSE,H511="Commercial"),"FALSE","TRUE"))</f>
        <v>TRUE</v>
      </c>
      <c r="D511" s="28">
        <v>2039</v>
      </c>
      <c r="E511" s="28">
        <v>12</v>
      </c>
      <c r="F511" s="28">
        <v>19436</v>
      </c>
      <c r="G511" s="29" t="s">
        <v>456</v>
      </c>
      <c r="H511" s="29" t="s">
        <v>11</v>
      </c>
      <c r="I511" s="29" t="s">
        <v>756</v>
      </c>
      <c r="J511" s="29" t="s">
        <v>75</v>
      </c>
      <c r="K511" s="28">
        <v>6155</v>
      </c>
      <c r="L511" s="30" t="s">
        <v>25</v>
      </c>
      <c r="M511" s="31">
        <v>589</v>
      </c>
      <c r="N511" s="29" t="s">
        <v>28</v>
      </c>
      <c r="O511" s="29" t="s">
        <v>277</v>
      </c>
      <c r="P511" s="29" t="s">
        <v>15</v>
      </c>
    </row>
    <row r="512" spans="1:16" x14ac:dyDescent="0.25">
      <c r="A512" s="26" t="str">
        <f t="shared" si="8"/>
        <v>Solar Photovoltaic.SUN</v>
      </c>
      <c r="B512" s="26" t="str">
        <f>INDEX(Crosswalk!$B$2:$B$47,MATCH(A512,Crosswalk!$A$2:$A$47,0))</f>
        <v>solar PV</v>
      </c>
      <c r="C512" s="26" t="str">
        <f>IF(AND(Crosswalk!$F$2=FALSE,H512="Industrial"),"FALSE",IF(AND(Crosswalk!$F$2=FALSE,H512="Commercial"),"FALSE","TRUE"))</f>
        <v>TRUE</v>
      </c>
      <c r="D512" s="28">
        <v>2040</v>
      </c>
      <c r="E512" s="28">
        <v>7</v>
      </c>
      <c r="F512" s="28">
        <v>10451</v>
      </c>
      <c r="G512" s="29" t="s">
        <v>733</v>
      </c>
      <c r="H512" s="29" t="s">
        <v>11</v>
      </c>
      <c r="I512" s="29" t="s">
        <v>732</v>
      </c>
      <c r="J512" s="29" t="s">
        <v>64</v>
      </c>
      <c r="K512" s="28">
        <v>6304</v>
      </c>
      <c r="L512" s="30" t="s">
        <v>401</v>
      </c>
      <c r="M512" s="31">
        <v>0.1</v>
      </c>
      <c r="N512" s="29" t="s">
        <v>256</v>
      </c>
      <c r="O512" s="29" t="s">
        <v>124</v>
      </c>
      <c r="P512" s="29" t="s">
        <v>123</v>
      </c>
    </row>
    <row r="513" spans="1:16" x14ac:dyDescent="0.25">
      <c r="A513" s="26" t="str">
        <f t="shared" si="8"/>
        <v>Solar Photovoltaic.SUN</v>
      </c>
      <c r="B513" s="26" t="str">
        <f>INDEX(Crosswalk!$B$2:$B$47,MATCH(A513,Crosswalk!$A$2:$A$47,0))</f>
        <v>solar PV</v>
      </c>
      <c r="C513" s="26" t="str">
        <f>IF(AND(Crosswalk!$F$2=FALSE,H513="Industrial"),"FALSE",IF(AND(Crosswalk!$F$2=FALSE,H513="Commercial"),"FALSE","TRUE"))</f>
        <v>TRUE</v>
      </c>
      <c r="D513" s="28">
        <v>2040</v>
      </c>
      <c r="E513" s="28">
        <v>7</v>
      </c>
      <c r="F513" s="28">
        <v>10451</v>
      </c>
      <c r="G513" s="29" t="s">
        <v>733</v>
      </c>
      <c r="H513" s="29" t="s">
        <v>11</v>
      </c>
      <c r="I513" s="29" t="s">
        <v>732</v>
      </c>
      <c r="J513" s="29" t="s">
        <v>64</v>
      </c>
      <c r="K513" s="28">
        <v>6304</v>
      </c>
      <c r="L513" s="30" t="s">
        <v>414</v>
      </c>
      <c r="M513" s="31">
        <v>0.1</v>
      </c>
      <c r="N513" s="29" t="s">
        <v>256</v>
      </c>
      <c r="O513" s="29" t="s">
        <v>124</v>
      </c>
      <c r="P513" s="29" t="s">
        <v>123</v>
      </c>
    </row>
    <row r="514" spans="1:16" x14ac:dyDescent="0.25">
      <c r="A514" s="26" t="str">
        <f t="shared" si="8"/>
        <v>Solar Photovoltaic.SUN</v>
      </c>
      <c r="B514" s="26" t="str">
        <f>INDEX(Crosswalk!$B$2:$B$47,MATCH(A514,Crosswalk!$A$2:$A$47,0))</f>
        <v>solar PV</v>
      </c>
      <c r="C514" s="26" t="str">
        <f>IF(AND(Crosswalk!$F$2=FALSE,H514="Industrial"),"FALSE",IF(AND(Crosswalk!$F$2=FALSE,H514="Commercial"),"FALSE","TRUE"))</f>
        <v>TRUE</v>
      </c>
      <c r="D514" s="28">
        <v>2040</v>
      </c>
      <c r="E514" s="28">
        <v>7</v>
      </c>
      <c r="F514" s="28">
        <v>10451</v>
      </c>
      <c r="G514" s="29" t="s">
        <v>733</v>
      </c>
      <c r="H514" s="29" t="s">
        <v>11</v>
      </c>
      <c r="I514" s="29" t="s">
        <v>732</v>
      </c>
      <c r="J514" s="29" t="s">
        <v>64</v>
      </c>
      <c r="K514" s="28">
        <v>6304</v>
      </c>
      <c r="L514" s="30" t="s">
        <v>496</v>
      </c>
      <c r="M514" s="31">
        <v>0.1</v>
      </c>
      <c r="N514" s="29" t="s">
        <v>256</v>
      </c>
      <c r="O514" s="29" t="s">
        <v>124</v>
      </c>
      <c r="P514" s="29" t="s">
        <v>123</v>
      </c>
    </row>
    <row r="515" spans="1:16" x14ac:dyDescent="0.25">
      <c r="A515" s="26" t="str">
        <f t="shared" si="8"/>
        <v>Solar Photovoltaic.SUN</v>
      </c>
      <c r="B515" s="26" t="str">
        <f>INDEX(Crosswalk!$B$2:$B$47,MATCH(A515,Crosswalk!$A$2:$A$47,0))</f>
        <v>solar PV</v>
      </c>
      <c r="C515" s="26" t="str">
        <f>IF(AND(Crosswalk!$F$2=FALSE,H515="Industrial"),"FALSE",IF(AND(Crosswalk!$F$2=FALSE,H515="Commercial"),"FALSE","TRUE"))</f>
        <v>TRUE</v>
      </c>
      <c r="D515" s="28">
        <v>2040</v>
      </c>
      <c r="E515" s="28">
        <v>7</v>
      </c>
      <c r="F515" s="28">
        <v>10451</v>
      </c>
      <c r="G515" s="29" t="s">
        <v>733</v>
      </c>
      <c r="H515" s="29" t="s">
        <v>11</v>
      </c>
      <c r="I515" s="29" t="s">
        <v>732</v>
      </c>
      <c r="J515" s="29" t="s">
        <v>64</v>
      </c>
      <c r="K515" s="28">
        <v>6304</v>
      </c>
      <c r="L515" s="30" t="s">
        <v>504</v>
      </c>
      <c r="M515" s="31">
        <v>0.1</v>
      </c>
      <c r="N515" s="29" t="s">
        <v>256</v>
      </c>
      <c r="O515" s="29" t="s">
        <v>124</v>
      </c>
      <c r="P515" s="29" t="s">
        <v>123</v>
      </c>
    </row>
    <row r="516" spans="1:16" x14ac:dyDescent="0.25">
      <c r="A516" s="26" t="str">
        <f t="shared" ref="A516:A551" si="9">CONCATENATE(N516,".",O516)</f>
        <v>Solar Photovoltaic.SUN</v>
      </c>
      <c r="B516" s="26" t="str">
        <f>INDEX(Crosswalk!$B$2:$B$47,MATCH(A516,Crosswalk!$A$2:$A$47,0))</f>
        <v>solar PV</v>
      </c>
      <c r="C516" s="26" t="str">
        <f>IF(AND(Crosswalk!$F$2=FALSE,H516="Industrial"),"FALSE",IF(AND(Crosswalk!$F$2=FALSE,H516="Commercial"),"FALSE","TRUE"))</f>
        <v>TRUE</v>
      </c>
      <c r="D516" s="28">
        <v>2040</v>
      </c>
      <c r="E516" s="28">
        <v>7</v>
      </c>
      <c r="F516" s="28">
        <v>10451</v>
      </c>
      <c r="G516" s="29" t="s">
        <v>733</v>
      </c>
      <c r="H516" s="29" t="s">
        <v>11</v>
      </c>
      <c r="I516" s="29" t="s">
        <v>732</v>
      </c>
      <c r="J516" s="29" t="s">
        <v>64</v>
      </c>
      <c r="K516" s="28">
        <v>6304</v>
      </c>
      <c r="L516" s="30" t="s">
        <v>503</v>
      </c>
      <c r="M516" s="31">
        <v>0.1</v>
      </c>
      <c r="N516" s="29" t="s">
        <v>256</v>
      </c>
      <c r="O516" s="29" t="s">
        <v>124</v>
      </c>
      <c r="P516" s="29" t="s">
        <v>123</v>
      </c>
    </row>
    <row r="517" spans="1:16" x14ac:dyDescent="0.25">
      <c r="A517" s="26" t="str">
        <f t="shared" si="9"/>
        <v>Solar Photovoltaic.SUN</v>
      </c>
      <c r="B517" s="26" t="str">
        <f>INDEX(Crosswalk!$B$2:$B$47,MATCH(A517,Crosswalk!$A$2:$A$47,0))</f>
        <v>solar PV</v>
      </c>
      <c r="C517" s="26" t="str">
        <f>IF(AND(Crosswalk!$F$2=FALSE,H517="Industrial"),"FALSE",IF(AND(Crosswalk!$F$2=FALSE,H517="Commercial"),"FALSE","TRUE"))</f>
        <v>TRUE</v>
      </c>
      <c r="D517" s="28">
        <v>2040</v>
      </c>
      <c r="E517" s="28">
        <v>7</v>
      </c>
      <c r="F517" s="28">
        <v>10451</v>
      </c>
      <c r="G517" s="29" t="s">
        <v>733</v>
      </c>
      <c r="H517" s="29" t="s">
        <v>11</v>
      </c>
      <c r="I517" s="29" t="s">
        <v>732</v>
      </c>
      <c r="J517" s="29" t="s">
        <v>64</v>
      </c>
      <c r="K517" s="28">
        <v>6304</v>
      </c>
      <c r="L517" s="30" t="s">
        <v>498</v>
      </c>
      <c r="M517" s="31">
        <v>0.1</v>
      </c>
      <c r="N517" s="29" t="s">
        <v>256</v>
      </c>
      <c r="O517" s="29" t="s">
        <v>124</v>
      </c>
      <c r="P517" s="29" t="s">
        <v>123</v>
      </c>
    </row>
    <row r="518" spans="1:16" x14ac:dyDescent="0.25">
      <c r="A518" s="26" t="str">
        <f t="shared" si="9"/>
        <v>Solar Photovoltaic.SUN</v>
      </c>
      <c r="B518" s="26" t="str">
        <f>INDEX(Crosswalk!$B$2:$B$47,MATCH(A518,Crosswalk!$A$2:$A$47,0))</f>
        <v>solar PV</v>
      </c>
      <c r="C518" s="26" t="str">
        <f>IF(AND(Crosswalk!$F$2=FALSE,H518="Industrial"),"FALSE",IF(AND(Crosswalk!$F$2=FALSE,H518="Commercial"),"FALSE","TRUE"))</f>
        <v>TRUE</v>
      </c>
      <c r="D518" s="28">
        <v>2040</v>
      </c>
      <c r="E518" s="28">
        <v>7</v>
      </c>
      <c r="F518" s="28">
        <v>10451</v>
      </c>
      <c r="G518" s="29" t="s">
        <v>733</v>
      </c>
      <c r="H518" s="29" t="s">
        <v>11</v>
      </c>
      <c r="I518" s="29" t="s">
        <v>732</v>
      </c>
      <c r="J518" s="29" t="s">
        <v>64</v>
      </c>
      <c r="K518" s="28">
        <v>6304</v>
      </c>
      <c r="L518" s="30" t="s">
        <v>521</v>
      </c>
      <c r="M518" s="31">
        <v>0.1</v>
      </c>
      <c r="N518" s="29" t="s">
        <v>256</v>
      </c>
      <c r="O518" s="29" t="s">
        <v>124</v>
      </c>
      <c r="P518" s="29" t="s">
        <v>123</v>
      </c>
    </row>
    <row r="519" spans="1:16" x14ac:dyDescent="0.25">
      <c r="A519" s="26" t="str">
        <f t="shared" si="9"/>
        <v>Solar Photovoltaic.SUN</v>
      </c>
      <c r="B519" s="26" t="str">
        <f>INDEX(Crosswalk!$B$2:$B$47,MATCH(A519,Crosswalk!$A$2:$A$47,0))</f>
        <v>solar PV</v>
      </c>
      <c r="C519" s="26" t="str">
        <f>IF(AND(Crosswalk!$F$2=FALSE,H519="Industrial"),"FALSE",IF(AND(Crosswalk!$F$2=FALSE,H519="Commercial"),"FALSE","TRUE"))</f>
        <v>TRUE</v>
      </c>
      <c r="D519" s="28">
        <v>2040</v>
      </c>
      <c r="E519" s="28">
        <v>7</v>
      </c>
      <c r="F519" s="28">
        <v>10451</v>
      </c>
      <c r="G519" s="29" t="s">
        <v>733</v>
      </c>
      <c r="H519" s="29" t="s">
        <v>11</v>
      </c>
      <c r="I519" s="29" t="s">
        <v>732</v>
      </c>
      <c r="J519" s="29" t="s">
        <v>64</v>
      </c>
      <c r="K519" s="28">
        <v>6304</v>
      </c>
      <c r="L519" s="30" t="s">
        <v>531</v>
      </c>
      <c r="M519" s="31">
        <v>0.1</v>
      </c>
      <c r="N519" s="29" t="s">
        <v>256</v>
      </c>
      <c r="O519" s="29" t="s">
        <v>124</v>
      </c>
      <c r="P519" s="29" t="s">
        <v>123</v>
      </c>
    </row>
    <row r="520" spans="1:16" x14ac:dyDescent="0.25">
      <c r="A520" s="26" t="str">
        <f t="shared" si="9"/>
        <v>Natural Gas Fired Combustion Turbine.NG</v>
      </c>
      <c r="B520" s="26" t="str">
        <f>INDEX(Crosswalk!$B$2:$B$47,MATCH(A520,Crosswalk!$A$2:$A$47,0))</f>
        <v>natural gas peaker</v>
      </c>
      <c r="C520" s="26" t="str">
        <f>IF(AND(Crosswalk!$F$2=FALSE,H520="Industrial"),"FALSE",IF(AND(Crosswalk!$F$2=FALSE,H520="Commercial"),"FALSE","TRUE"))</f>
        <v>TRUE</v>
      </c>
      <c r="D520" s="28">
        <v>2040</v>
      </c>
      <c r="E520" s="28">
        <v>12</v>
      </c>
      <c r="F520" s="28">
        <v>17718</v>
      </c>
      <c r="G520" s="29" t="s">
        <v>455</v>
      </c>
      <c r="H520" s="29" t="s">
        <v>11</v>
      </c>
      <c r="I520" s="29" t="s">
        <v>838</v>
      </c>
      <c r="J520" s="29" t="s">
        <v>94</v>
      </c>
      <c r="K520" s="28">
        <v>2454</v>
      </c>
      <c r="L520" s="30" t="s">
        <v>21</v>
      </c>
      <c r="M520" s="31">
        <v>106</v>
      </c>
      <c r="N520" s="29" t="s">
        <v>60</v>
      </c>
      <c r="O520" s="29" t="s">
        <v>19</v>
      </c>
      <c r="P520" s="29" t="s">
        <v>61</v>
      </c>
    </row>
    <row r="521" spans="1:16" x14ac:dyDescent="0.25">
      <c r="A521" s="26" t="str">
        <f t="shared" si="9"/>
        <v>Natural Gas Fired Combustion Turbine.NG</v>
      </c>
      <c r="B521" s="26" t="str">
        <f>INDEX(Crosswalk!$B$2:$B$47,MATCH(A521,Crosswalk!$A$2:$A$47,0))</f>
        <v>natural gas peaker</v>
      </c>
      <c r="C521" s="26" t="str">
        <f>IF(AND(Crosswalk!$F$2=FALSE,H521="Industrial"),"FALSE",IF(AND(Crosswalk!$F$2=FALSE,H521="Commercial"),"FALSE","TRUE"))</f>
        <v>TRUE</v>
      </c>
      <c r="D521" s="28">
        <v>2040</v>
      </c>
      <c r="E521" s="28">
        <v>12</v>
      </c>
      <c r="F521" s="28">
        <v>17718</v>
      </c>
      <c r="G521" s="29" t="s">
        <v>455</v>
      </c>
      <c r="H521" s="29" t="s">
        <v>11</v>
      </c>
      <c r="I521" s="29" t="s">
        <v>838</v>
      </c>
      <c r="J521" s="29" t="s">
        <v>94</v>
      </c>
      <c r="K521" s="28">
        <v>2454</v>
      </c>
      <c r="L521" s="30" t="s">
        <v>46</v>
      </c>
      <c r="M521" s="31">
        <v>103</v>
      </c>
      <c r="N521" s="29" t="s">
        <v>60</v>
      </c>
      <c r="O521" s="29" t="s">
        <v>19</v>
      </c>
      <c r="P521" s="29" t="s">
        <v>61</v>
      </c>
    </row>
    <row r="522" spans="1:16" x14ac:dyDescent="0.25">
      <c r="A522" s="26" t="str">
        <f t="shared" si="9"/>
        <v>Conventional Steam Coal.SUB</v>
      </c>
      <c r="B522" s="26" t="str">
        <f>INDEX(Crosswalk!$B$2:$B$47,MATCH(A522,Crosswalk!$A$2:$A$47,0))</f>
        <v>hard coal</v>
      </c>
      <c r="C522" s="26" t="str">
        <f>IF(AND(Crosswalk!$F$2=FALSE,H522="Industrial"),"FALSE",IF(AND(Crosswalk!$F$2=FALSE,H522="Commercial"),"FALSE","TRUE"))</f>
        <v>TRUE</v>
      </c>
      <c r="D522" s="28">
        <v>2040</v>
      </c>
      <c r="E522" s="28">
        <v>12</v>
      </c>
      <c r="F522" s="28">
        <v>17718</v>
      </c>
      <c r="G522" s="29" t="s">
        <v>455</v>
      </c>
      <c r="H522" s="29" t="s">
        <v>11</v>
      </c>
      <c r="I522" s="29" t="s">
        <v>749</v>
      </c>
      <c r="J522" s="29" t="s">
        <v>16</v>
      </c>
      <c r="K522" s="28">
        <v>6193</v>
      </c>
      <c r="L522" s="30" t="s">
        <v>21</v>
      </c>
      <c r="M522" s="31">
        <v>340</v>
      </c>
      <c r="N522" s="29" t="s">
        <v>28</v>
      </c>
      <c r="O522" s="29" t="s">
        <v>76</v>
      </c>
      <c r="P522" s="29" t="s">
        <v>15</v>
      </c>
    </row>
    <row r="523" spans="1:16" x14ac:dyDescent="0.25">
      <c r="A523" s="26" t="str">
        <f t="shared" si="9"/>
        <v>Batteries.MWH</v>
      </c>
      <c r="B523" s="26" t="str">
        <f>INDEX(Crosswalk!$B$2:$B$47,MATCH(A523,Crosswalk!$A$2:$A$47,0))</f>
        <v>battery storage</v>
      </c>
      <c r="C523" s="26" t="str">
        <f>IF(AND(Crosswalk!$F$2=FALSE,H523="Industrial"),"FALSE",IF(AND(Crosswalk!$F$2=FALSE,H523="Commercial"),"FALSE","TRUE"))</f>
        <v>TRUE</v>
      </c>
      <c r="D523" s="28">
        <v>2041</v>
      </c>
      <c r="E523" s="28">
        <v>4</v>
      </c>
      <c r="F523" s="28">
        <v>63424</v>
      </c>
      <c r="G523" s="29" t="s">
        <v>453</v>
      </c>
      <c r="H523" s="29" t="s">
        <v>974</v>
      </c>
      <c r="I523" s="29" t="s">
        <v>452</v>
      </c>
      <c r="J523" s="29" t="s">
        <v>35</v>
      </c>
      <c r="K523" s="28">
        <v>63735</v>
      </c>
      <c r="L523" s="30" t="s">
        <v>451</v>
      </c>
      <c r="M523" s="31">
        <v>11</v>
      </c>
      <c r="N523" s="29" t="s">
        <v>279</v>
      </c>
      <c r="O523" s="29" t="s">
        <v>90</v>
      </c>
      <c r="P523" s="29" t="s">
        <v>89</v>
      </c>
    </row>
    <row r="524" spans="1:16" x14ac:dyDescent="0.25">
      <c r="A524" s="26" t="str">
        <f t="shared" si="9"/>
        <v>Onshore Wind Turbine.WND</v>
      </c>
      <c r="B524" s="26" t="str">
        <f>INDEX(Crosswalk!$B$2:$B$47,MATCH(A524,Crosswalk!$A$2:$A$47,0))</f>
        <v>onshore wind</v>
      </c>
      <c r="C524" s="26" t="str">
        <f>IF(AND(Crosswalk!$F$2=FALSE,H524="Industrial"),"FALSE",IF(AND(Crosswalk!$F$2=FALSE,H524="Commercial"),"FALSE","TRUE"))</f>
        <v>TRUE</v>
      </c>
      <c r="D524" s="28">
        <v>2043</v>
      </c>
      <c r="E524" s="28">
        <v>12</v>
      </c>
      <c r="F524" s="28">
        <v>57170</v>
      </c>
      <c r="G524" s="29" t="s">
        <v>454</v>
      </c>
      <c r="H524" s="29" t="s">
        <v>974</v>
      </c>
      <c r="I524" s="29" t="s">
        <v>536</v>
      </c>
      <c r="J524" s="29" t="s">
        <v>45</v>
      </c>
      <c r="K524" s="28">
        <v>58979</v>
      </c>
      <c r="L524" s="30" t="s">
        <v>535</v>
      </c>
      <c r="M524" s="31">
        <v>79.900000000000006</v>
      </c>
      <c r="N524" s="29" t="s">
        <v>258</v>
      </c>
      <c r="O524" s="29" t="s">
        <v>113</v>
      </c>
      <c r="P524" s="29" t="s">
        <v>112</v>
      </c>
    </row>
    <row r="525" spans="1:16" x14ac:dyDescent="0.25">
      <c r="A525" s="26" t="str">
        <f t="shared" si="9"/>
        <v>Natural Gas Fired Combined Cycle.NG</v>
      </c>
      <c r="B525" s="26" t="str">
        <f>INDEX(Crosswalk!$B$2:$B$47,MATCH(A525,Crosswalk!$A$2:$A$47,0))</f>
        <v>natural gas combined cycle</v>
      </c>
      <c r="C525" s="26" t="str">
        <f>IF(AND(Crosswalk!$F$2=FALSE,H525="Industrial"),"FALSE",IF(AND(Crosswalk!$F$2=FALSE,H525="Commercial"),"FALSE","TRUE"))</f>
        <v>TRUE</v>
      </c>
      <c r="D525" s="28">
        <v>2043</v>
      </c>
      <c r="E525" s="28">
        <v>12</v>
      </c>
      <c r="F525" s="28">
        <v>14354</v>
      </c>
      <c r="G525" s="29" t="s">
        <v>444</v>
      </c>
      <c r="H525" s="29" t="s">
        <v>11</v>
      </c>
      <c r="I525" s="29" t="s">
        <v>598</v>
      </c>
      <c r="J525" s="29" t="s">
        <v>71</v>
      </c>
      <c r="K525" s="28">
        <v>55662</v>
      </c>
      <c r="L525" s="30" t="s">
        <v>35</v>
      </c>
      <c r="M525" s="31">
        <v>157</v>
      </c>
      <c r="N525" s="29" t="s">
        <v>34</v>
      </c>
      <c r="O525" s="29" t="s">
        <v>19</v>
      </c>
      <c r="P525" s="29" t="s">
        <v>35</v>
      </c>
    </row>
    <row r="526" spans="1:16" x14ac:dyDescent="0.25">
      <c r="A526" s="26" t="str">
        <f t="shared" si="9"/>
        <v>Natural Gas Fired Combined Cycle.NG</v>
      </c>
      <c r="B526" s="26" t="str">
        <f>INDEX(Crosswalk!$B$2:$B$47,MATCH(A526,Crosswalk!$A$2:$A$47,0))</f>
        <v>natural gas combined cycle</v>
      </c>
      <c r="C526" s="26" t="str">
        <f>IF(AND(Crosswalk!$F$2=FALSE,H526="Industrial"),"FALSE",IF(AND(Crosswalk!$F$2=FALSE,H526="Commercial"),"FALSE","TRUE"))</f>
        <v>TRUE</v>
      </c>
      <c r="D526" s="28">
        <v>2043</v>
      </c>
      <c r="E526" s="28">
        <v>12</v>
      </c>
      <c r="F526" s="28">
        <v>14354</v>
      </c>
      <c r="G526" s="29" t="s">
        <v>444</v>
      </c>
      <c r="H526" s="29" t="s">
        <v>11</v>
      </c>
      <c r="I526" s="29" t="s">
        <v>598</v>
      </c>
      <c r="J526" s="29" t="s">
        <v>71</v>
      </c>
      <c r="K526" s="28">
        <v>55662</v>
      </c>
      <c r="L526" s="30" t="s">
        <v>533</v>
      </c>
      <c r="M526" s="31">
        <v>160</v>
      </c>
      <c r="N526" s="29" t="s">
        <v>34</v>
      </c>
      <c r="O526" s="29" t="s">
        <v>19</v>
      </c>
      <c r="P526" s="29" t="s">
        <v>33</v>
      </c>
    </row>
    <row r="527" spans="1:16" x14ac:dyDescent="0.25">
      <c r="A527" s="26" t="str">
        <f t="shared" si="9"/>
        <v>Natural Gas Fired Combined Cycle.NG</v>
      </c>
      <c r="B527" s="26" t="str">
        <f>INDEX(Crosswalk!$B$2:$B$47,MATCH(A527,Crosswalk!$A$2:$A$47,0))</f>
        <v>natural gas combined cycle</v>
      </c>
      <c r="C527" s="26" t="str">
        <f>IF(AND(Crosswalk!$F$2=FALSE,H527="Industrial"),"FALSE",IF(AND(Crosswalk!$F$2=FALSE,H527="Commercial"),"FALSE","TRUE"))</f>
        <v>TRUE</v>
      </c>
      <c r="D527" s="28">
        <v>2043</v>
      </c>
      <c r="E527" s="28">
        <v>12</v>
      </c>
      <c r="F527" s="28">
        <v>14354</v>
      </c>
      <c r="G527" s="29" t="s">
        <v>444</v>
      </c>
      <c r="H527" s="29" t="s">
        <v>11</v>
      </c>
      <c r="I527" s="29" t="s">
        <v>598</v>
      </c>
      <c r="J527" s="29" t="s">
        <v>71</v>
      </c>
      <c r="K527" s="28">
        <v>55662</v>
      </c>
      <c r="L527" s="30" t="s">
        <v>532</v>
      </c>
      <c r="M527" s="31">
        <v>160</v>
      </c>
      <c r="N527" s="29" t="s">
        <v>34</v>
      </c>
      <c r="O527" s="29" t="s">
        <v>19</v>
      </c>
      <c r="P527" s="29" t="s">
        <v>33</v>
      </c>
    </row>
    <row r="528" spans="1:16" x14ac:dyDescent="0.25">
      <c r="A528" s="26" t="str">
        <f t="shared" si="9"/>
        <v>Solar Photovoltaic.SUN</v>
      </c>
      <c r="B528" s="26" t="str">
        <f>INDEX(Crosswalk!$B$2:$B$47,MATCH(A528,Crosswalk!$A$2:$A$47,0))</f>
        <v>solar PV</v>
      </c>
      <c r="C528" s="26" t="str">
        <f>IF(AND(Crosswalk!$F$2=FALSE,H528="Industrial"),"FALSE",IF(AND(Crosswalk!$F$2=FALSE,H528="Commercial"),"FALSE","TRUE"))</f>
        <v>TRUE</v>
      </c>
      <c r="D528" s="28">
        <v>2045</v>
      </c>
      <c r="E528" s="28">
        <v>12</v>
      </c>
      <c r="F528" s="28">
        <v>62915</v>
      </c>
      <c r="G528" s="29" t="s">
        <v>400</v>
      </c>
      <c r="H528" s="29" t="s">
        <v>974</v>
      </c>
      <c r="I528" s="29" t="s">
        <v>437</v>
      </c>
      <c r="J528" s="29" t="s">
        <v>35</v>
      </c>
      <c r="K528" s="28">
        <v>64270</v>
      </c>
      <c r="L528" s="30" t="s">
        <v>436</v>
      </c>
      <c r="M528" s="31">
        <v>2.6</v>
      </c>
      <c r="N528" s="29" t="s">
        <v>256</v>
      </c>
      <c r="O528" s="29" t="s">
        <v>124</v>
      </c>
      <c r="P528" s="29" t="s">
        <v>123</v>
      </c>
    </row>
    <row r="529" spans="1:16" x14ac:dyDescent="0.25">
      <c r="A529" s="26" t="str">
        <f t="shared" si="9"/>
        <v>Solar Photovoltaic.SUN</v>
      </c>
      <c r="B529" s="26" t="str">
        <f>INDEX(Crosswalk!$B$2:$B$47,MATCH(A529,Crosswalk!$A$2:$A$47,0))</f>
        <v>solar PV</v>
      </c>
      <c r="C529" s="26" t="str">
        <f>IF(AND(Crosswalk!$F$2=FALSE,H529="Industrial"),"FALSE",IF(AND(Crosswalk!$F$2=FALSE,H529="Commercial"),"FALSE","TRUE"))</f>
        <v>TRUE</v>
      </c>
      <c r="D529" s="28">
        <v>2047</v>
      </c>
      <c r="E529" s="28">
        <v>7</v>
      </c>
      <c r="F529" s="28">
        <v>60455</v>
      </c>
      <c r="G529" s="29" t="s">
        <v>508</v>
      </c>
      <c r="H529" s="29" t="s">
        <v>974</v>
      </c>
      <c r="I529" s="29" t="s">
        <v>508</v>
      </c>
      <c r="J529" s="29" t="s">
        <v>35</v>
      </c>
      <c r="K529" s="28">
        <v>60790</v>
      </c>
      <c r="L529" s="30" t="s">
        <v>123</v>
      </c>
      <c r="M529" s="31">
        <v>3</v>
      </c>
      <c r="N529" s="29" t="s">
        <v>256</v>
      </c>
      <c r="O529" s="29" t="s">
        <v>124</v>
      </c>
      <c r="P529" s="29" t="s">
        <v>123</v>
      </c>
    </row>
    <row r="530" spans="1:16" x14ac:dyDescent="0.25">
      <c r="A530" s="26" t="str">
        <f t="shared" si="9"/>
        <v>Solar Photovoltaic.SUN</v>
      </c>
      <c r="B530" s="26" t="str">
        <f>INDEX(Crosswalk!$B$2:$B$47,MATCH(A530,Crosswalk!$A$2:$A$47,0))</f>
        <v>solar PV</v>
      </c>
      <c r="C530" s="26" t="str">
        <f>IF(AND(Crosswalk!$F$2=FALSE,H530="Industrial"),"FALSE",IF(AND(Crosswalk!$F$2=FALSE,H530="Commercial"),"FALSE","TRUE"))</f>
        <v>TRUE</v>
      </c>
      <c r="D530" s="28">
        <v>2049</v>
      </c>
      <c r="E530" s="28">
        <v>4</v>
      </c>
      <c r="F530" s="28">
        <v>61612</v>
      </c>
      <c r="G530" s="29" t="s">
        <v>493</v>
      </c>
      <c r="H530" s="29" t="s">
        <v>974</v>
      </c>
      <c r="I530" s="29" t="s">
        <v>493</v>
      </c>
      <c r="J530" s="29" t="s">
        <v>36</v>
      </c>
      <c r="K530" s="28">
        <v>62089</v>
      </c>
      <c r="L530" s="30" t="s">
        <v>492</v>
      </c>
      <c r="M530" s="31">
        <v>1</v>
      </c>
      <c r="N530" s="29" t="s">
        <v>256</v>
      </c>
      <c r="O530" s="29" t="s">
        <v>124</v>
      </c>
      <c r="P530" s="29" t="s">
        <v>123</v>
      </c>
    </row>
    <row r="531" spans="1:16" x14ac:dyDescent="0.25">
      <c r="A531" s="26" t="str">
        <f t="shared" si="9"/>
        <v>Solar Photovoltaic.SUN</v>
      </c>
      <c r="B531" s="26" t="str">
        <f>INDEX(Crosswalk!$B$2:$B$47,MATCH(A531,Crosswalk!$A$2:$A$47,0))</f>
        <v>solar PV</v>
      </c>
      <c r="C531" s="26" t="str">
        <f>IF(AND(Crosswalk!$F$2=FALSE,H531="Industrial"),"FALSE",IF(AND(Crosswalk!$F$2=FALSE,H531="Commercial"),"FALSE","TRUE"))</f>
        <v>TRUE</v>
      </c>
      <c r="D531" s="28">
        <v>2049</v>
      </c>
      <c r="E531" s="28">
        <v>4</v>
      </c>
      <c r="F531" s="28">
        <v>61655</v>
      </c>
      <c r="G531" s="29" t="s">
        <v>489</v>
      </c>
      <c r="H531" s="29" t="s">
        <v>974</v>
      </c>
      <c r="I531" s="29" t="s">
        <v>489</v>
      </c>
      <c r="J531" s="29" t="s">
        <v>36</v>
      </c>
      <c r="K531" s="28">
        <v>62120</v>
      </c>
      <c r="L531" s="30" t="s">
        <v>488</v>
      </c>
      <c r="M531" s="31">
        <v>2</v>
      </c>
      <c r="N531" s="29" t="s">
        <v>256</v>
      </c>
      <c r="O531" s="29" t="s">
        <v>124</v>
      </c>
      <c r="P531" s="29" t="s">
        <v>123</v>
      </c>
    </row>
    <row r="532" spans="1:16" x14ac:dyDescent="0.25">
      <c r="A532" s="26" t="str">
        <f t="shared" si="9"/>
        <v>Solar Photovoltaic.SUN</v>
      </c>
      <c r="B532" s="26" t="str">
        <f>INDEX(Crosswalk!$B$2:$B$47,MATCH(A532,Crosswalk!$A$2:$A$47,0))</f>
        <v>solar PV</v>
      </c>
      <c r="C532" s="26" t="str">
        <f>IF(AND(Crosswalk!$F$2=FALSE,H532="Industrial"),"FALSE",IF(AND(Crosswalk!$F$2=FALSE,H532="Commercial"),"FALSE","TRUE"))</f>
        <v>TRUE</v>
      </c>
      <c r="D532" s="28">
        <v>2049</v>
      </c>
      <c r="E532" s="28">
        <v>6</v>
      </c>
      <c r="F532" s="28">
        <v>61663</v>
      </c>
      <c r="G532" s="29" t="s">
        <v>477</v>
      </c>
      <c r="H532" s="29" t="s">
        <v>974</v>
      </c>
      <c r="I532" s="29" t="s">
        <v>477</v>
      </c>
      <c r="J532" s="29" t="s">
        <v>36</v>
      </c>
      <c r="K532" s="28">
        <v>62128</v>
      </c>
      <c r="L532" s="30" t="s">
        <v>476</v>
      </c>
      <c r="M532" s="31">
        <v>2</v>
      </c>
      <c r="N532" s="29" t="s">
        <v>256</v>
      </c>
      <c r="O532" s="29" t="s">
        <v>124</v>
      </c>
      <c r="P532" s="29" t="s">
        <v>123</v>
      </c>
    </row>
    <row r="533" spans="1:16" x14ac:dyDescent="0.25">
      <c r="A533" s="26" t="str">
        <f t="shared" si="9"/>
        <v>Solar Photovoltaic.SUN</v>
      </c>
      <c r="B533" s="26" t="str">
        <f>INDEX(Crosswalk!$B$2:$B$47,MATCH(A533,Crosswalk!$A$2:$A$47,0))</f>
        <v>solar PV</v>
      </c>
      <c r="C533" s="26" t="str">
        <f>IF(AND(Crosswalk!$F$2=FALSE,H533="Industrial"),"FALSE",IF(AND(Crosswalk!$F$2=FALSE,H533="Commercial"),"FALSE","TRUE"))</f>
        <v>TRUE</v>
      </c>
      <c r="D533" s="28">
        <v>2049</v>
      </c>
      <c r="E533" s="28">
        <v>6</v>
      </c>
      <c r="F533" s="28">
        <v>61664</v>
      </c>
      <c r="G533" s="29" t="s">
        <v>475</v>
      </c>
      <c r="H533" s="29" t="s">
        <v>974</v>
      </c>
      <c r="I533" s="29" t="s">
        <v>475</v>
      </c>
      <c r="J533" s="29" t="s">
        <v>36</v>
      </c>
      <c r="K533" s="28">
        <v>62129</v>
      </c>
      <c r="L533" s="30" t="s">
        <v>474</v>
      </c>
      <c r="M533" s="31">
        <v>2</v>
      </c>
      <c r="N533" s="29" t="s">
        <v>256</v>
      </c>
      <c r="O533" s="29" t="s">
        <v>124</v>
      </c>
      <c r="P533" s="29" t="s">
        <v>123</v>
      </c>
    </row>
    <row r="534" spans="1:16" x14ac:dyDescent="0.25">
      <c r="A534" s="26" t="str">
        <f t="shared" si="9"/>
        <v>Solar Photovoltaic.SUN</v>
      </c>
      <c r="B534" s="26" t="str">
        <f>INDEX(Crosswalk!$B$2:$B$47,MATCH(A534,Crosswalk!$A$2:$A$47,0))</f>
        <v>solar PV</v>
      </c>
      <c r="C534" s="26" t="str">
        <f>IF(AND(Crosswalk!$F$2=FALSE,H534="Industrial"),"FALSE",IF(AND(Crosswalk!$F$2=FALSE,H534="Commercial"),"FALSE","TRUE"))</f>
        <v>TRUE</v>
      </c>
      <c r="D534" s="28">
        <v>2049</v>
      </c>
      <c r="E534" s="28">
        <v>6</v>
      </c>
      <c r="F534" s="28">
        <v>61656</v>
      </c>
      <c r="G534" s="29" t="s">
        <v>487</v>
      </c>
      <c r="H534" s="29" t="s">
        <v>974</v>
      </c>
      <c r="I534" s="29" t="s">
        <v>487</v>
      </c>
      <c r="J534" s="29" t="s">
        <v>36</v>
      </c>
      <c r="K534" s="28">
        <v>62121</v>
      </c>
      <c r="L534" s="30" t="s">
        <v>486</v>
      </c>
      <c r="M534" s="31">
        <v>2</v>
      </c>
      <c r="N534" s="29" t="s">
        <v>256</v>
      </c>
      <c r="O534" s="29" t="s">
        <v>124</v>
      </c>
      <c r="P534" s="29" t="s">
        <v>123</v>
      </c>
    </row>
    <row r="535" spans="1:16" x14ac:dyDescent="0.25">
      <c r="A535" s="26" t="str">
        <f t="shared" si="9"/>
        <v>Solar Photovoltaic.SUN</v>
      </c>
      <c r="B535" s="26" t="str">
        <f>INDEX(Crosswalk!$B$2:$B$47,MATCH(A535,Crosswalk!$A$2:$A$47,0))</f>
        <v>solar PV</v>
      </c>
      <c r="C535" s="26" t="str">
        <f>IF(AND(Crosswalk!$F$2=FALSE,H535="Industrial"),"FALSE",IF(AND(Crosswalk!$F$2=FALSE,H535="Commercial"),"FALSE","TRUE"))</f>
        <v>TRUE</v>
      </c>
      <c r="D535" s="28">
        <v>2049</v>
      </c>
      <c r="E535" s="28">
        <v>6</v>
      </c>
      <c r="F535" s="28">
        <v>61658</v>
      </c>
      <c r="G535" s="29" t="s">
        <v>485</v>
      </c>
      <c r="H535" s="29" t="s">
        <v>974</v>
      </c>
      <c r="I535" s="29" t="s">
        <v>485</v>
      </c>
      <c r="J535" s="29" t="s">
        <v>36</v>
      </c>
      <c r="K535" s="28">
        <v>62123</v>
      </c>
      <c r="L535" s="30" t="s">
        <v>484</v>
      </c>
      <c r="M535" s="31">
        <v>1</v>
      </c>
      <c r="N535" s="29" t="s">
        <v>256</v>
      </c>
      <c r="O535" s="29" t="s">
        <v>124</v>
      </c>
      <c r="P535" s="29" t="s">
        <v>123</v>
      </c>
    </row>
    <row r="536" spans="1:16" x14ac:dyDescent="0.25">
      <c r="A536" s="26" t="str">
        <f t="shared" si="9"/>
        <v>Solar Photovoltaic.SUN</v>
      </c>
      <c r="B536" s="26" t="str">
        <f>INDEX(Crosswalk!$B$2:$B$47,MATCH(A536,Crosswalk!$A$2:$A$47,0))</f>
        <v>solar PV</v>
      </c>
      <c r="C536" s="26" t="str">
        <f>IF(AND(Crosswalk!$F$2=FALSE,H536="Industrial"),"FALSE",IF(AND(Crosswalk!$F$2=FALSE,H536="Commercial"),"FALSE","TRUE"))</f>
        <v>TRUE</v>
      </c>
      <c r="D536" s="28">
        <v>2049</v>
      </c>
      <c r="E536" s="28">
        <v>6</v>
      </c>
      <c r="F536" s="28">
        <v>61660</v>
      </c>
      <c r="G536" s="29" t="s">
        <v>483</v>
      </c>
      <c r="H536" s="29" t="s">
        <v>974</v>
      </c>
      <c r="I536" s="29" t="s">
        <v>483</v>
      </c>
      <c r="J536" s="29" t="s">
        <v>36</v>
      </c>
      <c r="K536" s="28">
        <v>62124</v>
      </c>
      <c r="L536" s="30" t="s">
        <v>482</v>
      </c>
      <c r="M536" s="31">
        <v>1</v>
      </c>
      <c r="N536" s="29" t="s">
        <v>256</v>
      </c>
      <c r="O536" s="29" t="s">
        <v>124</v>
      </c>
      <c r="P536" s="29" t="s">
        <v>123</v>
      </c>
    </row>
    <row r="537" spans="1:16" x14ac:dyDescent="0.25">
      <c r="A537" s="26" t="str">
        <f t="shared" si="9"/>
        <v>Solar Photovoltaic.SUN</v>
      </c>
      <c r="B537" s="26" t="str">
        <f>INDEX(Crosswalk!$B$2:$B$47,MATCH(A537,Crosswalk!$A$2:$A$47,0))</f>
        <v>solar PV</v>
      </c>
      <c r="C537" s="26" t="str">
        <f>IF(AND(Crosswalk!$F$2=FALSE,H537="Industrial"),"FALSE",IF(AND(Crosswalk!$F$2=FALSE,H537="Commercial"),"FALSE","TRUE"))</f>
        <v>TRUE</v>
      </c>
      <c r="D537" s="28">
        <v>2049</v>
      </c>
      <c r="E537" s="28">
        <v>6</v>
      </c>
      <c r="F537" s="28">
        <v>61662</v>
      </c>
      <c r="G537" s="29" t="s">
        <v>479</v>
      </c>
      <c r="H537" s="29" t="s">
        <v>974</v>
      </c>
      <c r="I537" s="29" t="s">
        <v>479</v>
      </c>
      <c r="J537" s="29" t="s">
        <v>36</v>
      </c>
      <c r="K537" s="28">
        <v>62127</v>
      </c>
      <c r="L537" s="30" t="s">
        <v>478</v>
      </c>
      <c r="M537" s="31">
        <v>2</v>
      </c>
      <c r="N537" s="29" t="s">
        <v>256</v>
      </c>
      <c r="O537" s="29" t="s">
        <v>124</v>
      </c>
      <c r="P537" s="29" t="s">
        <v>123</v>
      </c>
    </row>
    <row r="538" spans="1:16" x14ac:dyDescent="0.25">
      <c r="A538" s="26" t="str">
        <f t="shared" si="9"/>
        <v>Solar Photovoltaic.SUN</v>
      </c>
      <c r="B538" s="26" t="str">
        <f>INDEX(Crosswalk!$B$2:$B$47,MATCH(A538,Crosswalk!$A$2:$A$47,0))</f>
        <v>solar PV</v>
      </c>
      <c r="C538" s="26" t="str">
        <f>IF(AND(Crosswalk!$F$2=FALSE,H538="Industrial"),"FALSE",IF(AND(Crosswalk!$F$2=FALSE,H538="Commercial"),"FALSE","TRUE"))</f>
        <v>TRUE</v>
      </c>
      <c r="D538" s="28">
        <v>2049</v>
      </c>
      <c r="E538" s="28">
        <v>9</v>
      </c>
      <c r="F538" s="28">
        <v>61661</v>
      </c>
      <c r="G538" s="29" t="s">
        <v>481</v>
      </c>
      <c r="H538" s="29" t="s">
        <v>974</v>
      </c>
      <c r="I538" s="29" t="s">
        <v>481</v>
      </c>
      <c r="J538" s="29" t="s">
        <v>36</v>
      </c>
      <c r="K538" s="28">
        <v>62126</v>
      </c>
      <c r="L538" s="30" t="s">
        <v>480</v>
      </c>
      <c r="M538" s="31">
        <v>2</v>
      </c>
      <c r="N538" s="29" t="s">
        <v>256</v>
      </c>
      <c r="O538" s="29" t="s">
        <v>124</v>
      </c>
      <c r="P538" s="29" t="s">
        <v>123</v>
      </c>
    </row>
    <row r="539" spans="1:16" x14ac:dyDescent="0.25">
      <c r="A539" s="26" t="str">
        <f t="shared" si="9"/>
        <v>Solar Photovoltaic.SUN</v>
      </c>
      <c r="B539" s="26" t="str">
        <f>INDEX(Crosswalk!$B$2:$B$47,MATCH(A539,Crosswalk!$A$2:$A$47,0))</f>
        <v>solar PV</v>
      </c>
      <c r="C539" s="26" t="str">
        <f>IF(AND(Crosswalk!$F$2=FALSE,H539="Industrial"),"FALSE",IF(AND(Crosswalk!$F$2=FALSE,H539="Commercial"),"FALSE","TRUE"))</f>
        <v>TRUE</v>
      </c>
      <c r="D539" s="28">
        <v>2052</v>
      </c>
      <c r="E539" s="28">
        <v>1</v>
      </c>
      <c r="F539" s="28">
        <v>64390</v>
      </c>
      <c r="G539" s="29" t="s">
        <v>1072</v>
      </c>
      <c r="H539" s="29" t="s">
        <v>974</v>
      </c>
      <c r="I539" s="29" t="s">
        <v>1073</v>
      </c>
      <c r="J539" s="29" t="s">
        <v>36</v>
      </c>
      <c r="K539" s="28">
        <v>64910</v>
      </c>
      <c r="L539" s="30" t="s">
        <v>1074</v>
      </c>
      <c r="M539" s="31">
        <v>11</v>
      </c>
      <c r="N539" s="29" t="s">
        <v>256</v>
      </c>
      <c r="O539" s="29" t="s">
        <v>124</v>
      </c>
      <c r="P539" s="29" t="s">
        <v>123</v>
      </c>
    </row>
    <row r="540" spans="1:16" x14ac:dyDescent="0.25">
      <c r="A540" s="26" t="str">
        <f t="shared" si="9"/>
        <v>Solar Photovoltaic.SUN</v>
      </c>
      <c r="B540" s="26" t="str">
        <f>INDEX(Crosswalk!$B$2:$B$47,MATCH(A540,Crosswalk!$A$2:$A$47,0))</f>
        <v>solar PV</v>
      </c>
      <c r="C540" s="26" t="str">
        <f>IF(AND(Crosswalk!$F$2=FALSE,H540="Industrial"),"FALSE",IF(AND(Crosswalk!$F$2=FALSE,H540="Commercial"),"FALSE","TRUE"))</f>
        <v>TRUE</v>
      </c>
      <c r="D540" s="28">
        <v>2056</v>
      </c>
      <c r="E540" s="28">
        <v>11</v>
      </c>
      <c r="F540" s="28">
        <v>64170</v>
      </c>
      <c r="G540" s="29" t="s">
        <v>1075</v>
      </c>
      <c r="H540" s="29" t="s">
        <v>974</v>
      </c>
      <c r="I540" s="29" t="s">
        <v>1075</v>
      </c>
      <c r="J540" s="29" t="s">
        <v>36</v>
      </c>
      <c r="K540" s="28">
        <v>64535</v>
      </c>
      <c r="L540" s="30" t="s">
        <v>1076</v>
      </c>
      <c r="M540" s="31">
        <v>20</v>
      </c>
      <c r="N540" s="29" t="s">
        <v>256</v>
      </c>
      <c r="O540" s="29" t="s">
        <v>124</v>
      </c>
      <c r="P540" s="29" t="s">
        <v>123</v>
      </c>
    </row>
    <row r="541" spans="1:16" x14ac:dyDescent="0.25">
      <c r="A541" s="26" t="str">
        <f t="shared" si="9"/>
        <v>Natural Gas Fired Combustion Turbine.NG</v>
      </c>
      <c r="B541" s="26" t="str">
        <f>INDEX(Crosswalk!$B$2:$B$47,MATCH(A541,Crosswalk!$A$2:$A$47,0))</f>
        <v>natural gas peaker</v>
      </c>
      <c r="C541" s="26" t="str">
        <f>IF(AND(Crosswalk!$F$2=FALSE,H541="Industrial"),"FALSE",IF(AND(Crosswalk!$F$2=FALSE,H541="Commercial"),"FALSE","TRUE"))</f>
        <v>TRUE</v>
      </c>
      <c r="D541" s="28">
        <v>2056</v>
      </c>
      <c r="E541" s="28">
        <v>12</v>
      </c>
      <c r="F541" s="28">
        <v>17718</v>
      </c>
      <c r="G541" s="29" t="s">
        <v>455</v>
      </c>
      <c r="H541" s="29" t="s">
        <v>11</v>
      </c>
      <c r="I541" s="29" t="s">
        <v>402</v>
      </c>
      <c r="J541" s="29" t="s">
        <v>16</v>
      </c>
      <c r="K541" s="28">
        <v>3482</v>
      </c>
      <c r="L541" s="30" t="s">
        <v>21</v>
      </c>
      <c r="M541" s="31">
        <v>166</v>
      </c>
      <c r="N541" s="29" t="s">
        <v>60</v>
      </c>
      <c r="O541" s="29" t="s">
        <v>19</v>
      </c>
      <c r="P541" s="29" t="s">
        <v>61</v>
      </c>
    </row>
    <row r="542" spans="1:16" x14ac:dyDescent="0.25">
      <c r="A542" s="26" t="str">
        <f t="shared" si="9"/>
        <v>Solar Photovoltaic.SUN</v>
      </c>
      <c r="B542" s="26" t="str">
        <f>INDEX(Crosswalk!$B$2:$B$47,MATCH(A542,Crosswalk!$A$2:$A$47,0))</f>
        <v>solar PV</v>
      </c>
      <c r="C542" s="26" t="str">
        <f>IF(AND(Crosswalk!$F$2=FALSE,H542="Industrial"),"FALSE",IF(AND(Crosswalk!$F$2=FALSE,H542="Commercial"),"FALSE","TRUE"))</f>
        <v>TRUE</v>
      </c>
      <c r="D542" s="28">
        <v>2057</v>
      </c>
      <c r="E542" s="28">
        <v>4</v>
      </c>
      <c r="F542" s="28">
        <v>64393</v>
      </c>
      <c r="G542" s="29" t="s">
        <v>1077</v>
      </c>
      <c r="H542" s="29" t="s">
        <v>974</v>
      </c>
      <c r="I542" s="29" t="s">
        <v>1078</v>
      </c>
      <c r="J542" s="29" t="s">
        <v>35</v>
      </c>
      <c r="K542" s="28">
        <v>64909</v>
      </c>
      <c r="L542" s="30" t="s">
        <v>1079</v>
      </c>
      <c r="M542" s="31">
        <v>55.8</v>
      </c>
      <c r="N542" s="29" t="s">
        <v>256</v>
      </c>
      <c r="O542" s="29" t="s">
        <v>124</v>
      </c>
      <c r="P542" s="29" t="s">
        <v>123</v>
      </c>
    </row>
    <row r="543" spans="1:16" x14ac:dyDescent="0.25">
      <c r="A543" s="26" t="str">
        <f t="shared" si="9"/>
        <v>Natural Gas Fired Combustion Turbine.NG</v>
      </c>
      <c r="B543" s="26" t="str">
        <f>INDEX(Crosswalk!$B$2:$B$47,MATCH(A543,Crosswalk!$A$2:$A$47,0))</f>
        <v>natural gas peaker</v>
      </c>
      <c r="C543" s="26" t="str">
        <f>IF(AND(Crosswalk!$F$2=FALSE,H543="Industrial"),"FALSE",IF(AND(Crosswalk!$F$2=FALSE,H543="Commercial"),"FALSE","TRUE"))</f>
        <v>TRUE</v>
      </c>
      <c r="D543" s="28">
        <v>2058</v>
      </c>
      <c r="E543" s="28">
        <v>12</v>
      </c>
      <c r="F543" s="28">
        <v>13781</v>
      </c>
      <c r="G543" s="29" t="s">
        <v>425</v>
      </c>
      <c r="H543" s="29" t="s">
        <v>11</v>
      </c>
      <c r="I543" s="29" t="s">
        <v>857</v>
      </c>
      <c r="J543" s="29" t="s">
        <v>88</v>
      </c>
      <c r="K543" s="28">
        <v>1904</v>
      </c>
      <c r="L543" s="30" t="s">
        <v>856</v>
      </c>
      <c r="M543" s="31">
        <v>212</v>
      </c>
      <c r="N543" s="29" t="s">
        <v>60</v>
      </c>
      <c r="O543" s="29" t="s">
        <v>19</v>
      </c>
      <c r="P543" s="29" t="s">
        <v>61</v>
      </c>
    </row>
    <row r="544" spans="1:16" x14ac:dyDescent="0.25">
      <c r="A544" s="26" t="str">
        <f t="shared" si="9"/>
        <v>Natural Gas Fired Combustion Turbine.NG</v>
      </c>
      <c r="B544" s="26" t="str">
        <f>INDEX(Crosswalk!$B$2:$B$47,MATCH(A544,Crosswalk!$A$2:$A$47,0))</f>
        <v>natural gas peaker</v>
      </c>
      <c r="C544" s="26" t="str">
        <f>IF(AND(Crosswalk!$F$2=FALSE,H544="Industrial"),"FALSE",IF(AND(Crosswalk!$F$2=FALSE,H544="Commercial"),"FALSE","TRUE"))</f>
        <v>TRUE</v>
      </c>
      <c r="D544" s="28">
        <v>2058</v>
      </c>
      <c r="E544" s="28">
        <v>12</v>
      </c>
      <c r="F544" s="28">
        <v>17718</v>
      </c>
      <c r="G544" s="29" t="s">
        <v>455</v>
      </c>
      <c r="H544" s="29" t="s">
        <v>11</v>
      </c>
      <c r="I544" s="29" t="s">
        <v>402</v>
      </c>
      <c r="J544" s="29" t="s">
        <v>16</v>
      </c>
      <c r="K544" s="28">
        <v>3482</v>
      </c>
      <c r="L544" s="30" t="s">
        <v>46</v>
      </c>
      <c r="M544" s="31">
        <v>168</v>
      </c>
      <c r="N544" s="29" t="s">
        <v>60</v>
      </c>
      <c r="O544" s="29" t="s">
        <v>19</v>
      </c>
      <c r="P544" s="29" t="s">
        <v>61</v>
      </c>
    </row>
    <row r="545" spans="1:16" x14ac:dyDescent="0.25">
      <c r="A545" s="26" t="str">
        <f t="shared" si="9"/>
        <v>Solar Photovoltaic.SUN</v>
      </c>
      <c r="B545" s="26" t="str">
        <f>INDEX(Crosswalk!$B$2:$B$47,MATCH(A545,Crosswalk!$A$2:$A$47,0))</f>
        <v>solar PV</v>
      </c>
      <c r="C545" s="26" t="str">
        <f>IF(AND(Crosswalk!$F$2=FALSE,H545="Industrial"),"FALSE",IF(AND(Crosswalk!$F$2=FALSE,H545="Commercial"),"FALSE","TRUE"))</f>
        <v>TRUE</v>
      </c>
      <c r="D545" s="28">
        <v>2061</v>
      </c>
      <c r="E545" s="28">
        <v>1</v>
      </c>
      <c r="F545" s="28">
        <v>63631</v>
      </c>
      <c r="G545" s="29" t="s">
        <v>1080</v>
      </c>
      <c r="H545" s="29" t="s">
        <v>974</v>
      </c>
      <c r="I545" s="29" t="s">
        <v>1081</v>
      </c>
      <c r="J545" s="29" t="s">
        <v>36</v>
      </c>
      <c r="K545" s="28">
        <v>63024</v>
      </c>
      <c r="L545" s="30" t="s">
        <v>1082</v>
      </c>
      <c r="M545" s="31">
        <v>10</v>
      </c>
      <c r="N545" s="29" t="s">
        <v>256</v>
      </c>
      <c r="O545" s="29" t="s">
        <v>124</v>
      </c>
      <c r="P545" s="29" t="s">
        <v>123</v>
      </c>
    </row>
    <row r="546" spans="1:16" x14ac:dyDescent="0.25">
      <c r="A546" s="26" t="str">
        <f t="shared" si="9"/>
        <v>Conventional Hydroelectric.WAT</v>
      </c>
      <c r="B546" s="26" t="str">
        <f>INDEX(Crosswalk!$B$2:$B$47,MATCH(A546,Crosswalk!$A$2:$A$47,0))</f>
        <v>hydro</v>
      </c>
      <c r="C546" s="26" t="str">
        <f>IF(AND(Crosswalk!$F$2=FALSE,H546="Industrial"),"FALSE",IF(AND(Crosswalk!$F$2=FALSE,H546="Commercial"),"FALSE","TRUE"))</f>
        <v>TRUE</v>
      </c>
      <c r="D546" s="28">
        <v>2064</v>
      </c>
      <c r="E546" s="28">
        <v>12</v>
      </c>
      <c r="F546" s="28">
        <v>13781</v>
      </c>
      <c r="G546" s="29" t="s">
        <v>425</v>
      </c>
      <c r="H546" s="29" t="s">
        <v>11</v>
      </c>
      <c r="I546" s="29" t="s">
        <v>859</v>
      </c>
      <c r="J546" s="29" t="s">
        <v>53</v>
      </c>
      <c r="K546" s="28">
        <v>1756</v>
      </c>
      <c r="L546" s="30" t="s">
        <v>24</v>
      </c>
      <c r="M546" s="31">
        <v>0.5</v>
      </c>
      <c r="N546" s="29" t="s">
        <v>42</v>
      </c>
      <c r="O546" s="29" t="s">
        <v>43</v>
      </c>
      <c r="P546" s="29" t="s">
        <v>44</v>
      </c>
    </row>
    <row r="547" spans="1:16" x14ac:dyDescent="0.25">
      <c r="A547" s="26" t="str">
        <f t="shared" si="9"/>
        <v>Conventional Hydroelectric.WAT</v>
      </c>
      <c r="B547" s="26" t="str">
        <f>INDEX(Crosswalk!$B$2:$B$47,MATCH(A547,Crosswalk!$A$2:$A$47,0))</f>
        <v>hydro</v>
      </c>
      <c r="C547" s="26" t="str">
        <f>IF(AND(Crosswalk!$F$2=FALSE,H547="Industrial"),"FALSE",IF(AND(Crosswalk!$F$2=FALSE,H547="Commercial"),"FALSE","TRUE"))</f>
        <v>TRUE</v>
      </c>
      <c r="D547" s="28">
        <v>2064</v>
      </c>
      <c r="E547" s="28">
        <v>12</v>
      </c>
      <c r="F547" s="28">
        <v>13781</v>
      </c>
      <c r="G547" s="29" t="s">
        <v>425</v>
      </c>
      <c r="H547" s="29" t="s">
        <v>11</v>
      </c>
      <c r="I547" s="29" t="s">
        <v>859</v>
      </c>
      <c r="J547" s="29" t="s">
        <v>53</v>
      </c>
      <c r="K547" s="28">
        <v>1756</v>
      </c>
      <c r="L547" s="30" t="s">
        <v>25</v>
      </c>
      <c r="M547" s="31">
        <v>0.5</v>
      </c>
      <c r="N547" s="29" t="s">
        <v>42</v>
      </c>
      <c r="O547" s="29" t="s">
        <v>43</v>
      </c>
      <c r="P547" s="29" t="s">
        <v>44</v>
      </c>
    </row>
    <row r="548" spans="1:16" x14ac:dyDescent="0.25">
      <c r="A548" s="26" t="str">
        <f t="shared" si="9"/>
        <v>Conventional Hydroelectric.WAT</v>
      </c>
      <c r="B548" s="26" t="str">
        <f>INDEX(Crosswalk!$B$2:$B$47,MATCH(A548,Crosswalk!$A$2:$A$47,0))</f>
        <v>hydro</v>
      </c>
      <c r="C548" s="26" t="str">
        <f>IF(AND(Crosswalk!$F$2=FALSE,H548="Industrial"),"FALSE",IF(AND(Crosswalk!$F$2=FALSE,H548="Commercial"),"FALSE","TRUE"))</f>
        <v>TRUE</v>
      </c>
      <c r="D548" s="28">
        <v>2064</v>
      </c>
      <c r="E548" s="28">
        <v>12</v>
      </c>
      <c r="F548" s="28">
        <v>13781</v>
      </c>
      <c r="G548" s="29" t="s">
        <v>425</v>
      </c>
      <c r="H548" s="29" t="s">
        <v>11</v>
      </c>
      <c r="I548" s="29" t="s">
        <v>858</v>
      </c>
      <c r="J548" s="29" t="s">
        <v>85</v>
      </c>
      <c r="K548" s="28">
        <v>1757</v>
      </c>
      <c r="L548" s="30" t="s">
        <v>24</v>
      </c>
      <c r="M548" s="31">
        <v>0.5</v>
      </c>
      <c r="N548" s="29" t="s">
        <v>42</v>
      </c>
      <c r="O548" s="29" t="s">
        <v>43</v>
      </c>
      <c r="P548" s="29" t="s">
        <v>44</v>
      </c>
    </row>
    <row r="549" spans="1:16" x14ac:dyDescent="0.25">
      <c r="A549" s="26" t="str">
        <f t="shared" si="9"/>
        <v>Conventional Hydroelectric.WAT</v>
      </c>
      <c r="B549" s="26" t="str">
        <f>INDEX(Crosswalk!$B$2:$B$47,MATCH(A549,Crosswalk!$A$2:$A$47,0))</f>
        <v>hydro</v>
      </c>
      <c r="C549" s="26" t="str">
        <f>IF(AND(Crosswalk!$F$2=FALSE,H549="Industrial"),"FALSE",IF(AND(Crosswalk!$F$2=FALSE,H549="Commercial"),"FALSE","TRUE"))</f>
        <v>TRUE</v>
      </c>
      <c r="D549" s="28">
        <v>2064</v>
      </c>
      <c r="E549" s="28">
        <v>12</v>
      </c>
      <c r="F549" s="28">
        <v>13781</v>
      </c>
      <c r="G549" s="29" t="s">
        <v>425</v>
      </c>
      <c r="H549" s="29" t="s">
        <v>11</v>
      </c>
      <c r="I549" s="29" t="s">
        <v>858</v>
      </c>
      <c r="J549" s="29" t="s">
        <v>85</v>
      </c>
      <c r="K549" s="28">
        <v>1757</v>
      </c>
      <c r="L549" s="30" t="s">
        <v>25</v>
      </c>
      <c r="M549" s="31">
        <v>0.5</v>
      </c>
      <c r="N549" s="29" t="s">
        <v>42</v>
      </c>
      <c r="O549" s="29" t="s">
        <v>43</v>
      </c>
      <c r="P549" s="29" t="s">
        <v>44</v>
      </c>
    </row>
    <row r="550" spans="1:16" x14ac:dyDescent="0.25">
      <c r="A550" s="26" t="str">
        <f t="shared" si="9"/>
        <v>Municipal Solid Waste.MSW</v>
      </c>
      <c r="B550" s="26" t="str">
        <f>INDEX(Crosswalk!$B$2:$B$47,MATCH(A550,Crosswalk!$A$2:$A$47,0))</f>
        <v>municipal solid waste</v>
      </c>
      <c r="C550" s="26" t="str">
        <f>IF(AND(Crosswalk!$F$2=FALSE,H550="Industrial"),"FALSE",IF(AND(Crosswalk!$F$2=FALSE,H550="Commercial"),"FALSE","TRUE"))</f>
        <v>TRUE</v>
      </c>
      <c r="D550" s="28">
        <v>2072</v>
      </c>
      <c r="E550" s="28">
        <v>8</v>
      </c>
      <c r="F550" s="28">
        <v>10875</v>
      </c>
      <c r="G550" s="29" t="s">
        <v>1068</v>
      </c>
      <c r="H550" s="29" t="s">
        <v>974</v>
      </c>
      <c r="I550" s="29" t="s">
        <v>1069</v>
      </c>
      <c r="J550" s="29" t="s">
        <v>12</v>
      </c>
      <c r="K550" s="28">
        <v>52010</v>
      </c>
      <c r="L550" s="30" t="s">
        <v>63</v>
      </c>
      <c r="M550" s="31">
        <v>16</v>
      </c>
      <c r="N550" s="29" t="s">
        <v>262</v>
      </c>
      <c r="O550" s="29" t="s">
        <v>117</v>
      </c>
      <c r="P550" s="29" t="s">
        <v>15</v>
      </c>
    </row>
    <row r="551" spans="1:16" ht="51.95" customHeight="1" x14ac:dyDescent="0.25">
      <c r="A551" s="26" t="str">
        <f t="shared" si="9"/>
        <v>.</v>
      </c>
      <c r="B551" s="26" t="e">
        <f>INDEX(Crosswalk!$B$2:$B$47,MATCH(A551,Crosswalk!$A$2:$A$47,0))</f>
        <v>#N/A</v>
      </c>
      <c r="C551" s="26" t="str">
        <f>IF(AND(Crosswalk!$F$2=FALSE,H551="Industrial"),"FALSE",IF(AND(Crosswalk!$F$2=FALSE,H551="Commercial"),"FALSE","TRUE"))</f>
        <v>TRUE</v>
      </c>
      <c r="D551" s="48" t="s">
        <v>972</v>
      </c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</row>
    <row r="556" spans="1:16" x14ac:dyDescent="0.25">
      <c r="M556" s="27"/>
    </row>
  </sheetData>
  <autoFilter ref="A2:P551" xr:uid="{765F560C-5C68-4DDD-8213-021958321A0B}"/>
  <mergeCells count="2">
    <mergeCell ref="D1:P1"/>
    <mergeCell ref="D551:P551"/>
  </mergeCells>
  <pageMargins left="0.75" right="0.75" top="1" bottom="1" header="0.5" footer="0.5"/>
  <pageSetup scale="49" fitToHeight="100" orientation="landscape" horizontalDpi="300" verticalDpi="300" r:id="rId1"/>
  <headerFooter>
    <oddHeader>&amp;R1/25/2023  10:10:06 AM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48D9-8432-4579-A5DD-B83803A2219A}">
  <sheetPr>
    <tabColor rgb="FF6AA84F"/>
    <outlinePr summaryBelow="0" summaryRight="0"/>
  </sheetPr>
  <dimension ref="A1:AF34"/>
  <sheetViews>
    <sheetView workbookViewId="0">
      <selection activeCell="A35" sqref="A35:XFD125"/>
    </sheetView>
  </sheetViews>
  <sheetFormatPr defaultColWidth="12.5703125" defaultRowHeight="15.75" customHeight="1" x14ac:dyDescent="0.2"/>
  <cols>
    <col min="1" max="1" width="67.28515625" style="34" customWidth="1"/>
    <col min="2" max="2" width="28.28515625" style="34" customWidth="1"/>
    <col min="3" max="3" width="37.42578125" style="34" customWidth="1"/>
    <col min="4" max="4" width="30.85546875" style="34" customWidth="1"/>
    <col min="5" max="5" width="12.5703125" style="34"/>
    <col min="6" max="6" width="25" style="34" customWidth="1"/>
    <col min="7" max="7" width="35.85546875" style="34" customWidth="1"/>
    <col min="8" max="8" width="29.42578125" style="34" customWidth="1"/>
    <col min="9" max="16384" width="12.5703125" style="34"/>
  </cols>
  <sheetData>
    <row r="1" spans="1:32" ht="12.75" x14ac:dyDescent="0.2">
      <c r="A1" s="32" t="s">
        <v>1086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 ht="51" x14ac:dyDescent="0.2">
      <c r="A2" s="35" t="s">
        <v>1130</v>
      </c>
    </row>
    <row r="3" spans="1:32" ht="12.75" x14ac:dyDescent="0.2">
      <c r="A3" s="36"/>
    </row>
    <row r="4" spans="1:32" ht="12.75" x14ac:dyDescent="0.2">
      <c r="A4" s="32" t="s">
        <v>1087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2" ht="12.75" x14ac:dyDescent="0.2">
      <c r="A5" s="36"/>
      <c r="B5" s="37"/>
      <c r="C5" s="37"/>
      <c r="D5" s="37"/>
    </row>
    <row r="6" spans="1:32" ht="12.75" x14ac:dyDescent="0.2">
      <c r="A6" s="36" t="s">
        <v>1129</v>
      </c>
      <c r="B6" s="37">
        <f>C32/10</f>
        <v>1997.2</v>
      </c>
      <c r="C6" s="37"/>
      <c r="D6" s="37"/>
    </row>
    <row r="8" spans="1:32" ht="15.75" customHeight="1" x14ac:dyDescent="0.25">
      <c r="A8" s="38" t="s">
        <v>1088</v>
      </c>
      <c r="B8" s="39"/>
      <c r="C8" s="39"/>
      <c r="D8" s="39"/>
      <c r="E8" s="39"/>
      <c r="F8" s="39"/>
      <c r="G8" s="39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15.75" customHeight="1" x14ac:dyDescent="0.25">
      <c r="A9" s="40" t="s">
        <v>1089</v>
      </c>
      <c r="B9" s="40" t="s">
        <v>1090</v>
      </c>
      <c r="C9" s="40" t="s">
        <v>1091</v>
      </c>
      <c r="D9" s="40" t="s">
        <v>1092</v>
      </c>
      <c r="E9" s="40" t="s">
        <v>1093</v>
      </c>
      <c r="F9" s="40" t="s">
        <v>1094</v>
      </c>
      <c r="G9" s="40" t="s">
        <v>1095</v>
      </c>
      <c r="H9" s="36" t="s">
        <v>1096</v>
      </c>
    </row>
    <row r="10" spans="1:32" ht="15.75" customHeight="1" x14ac:dyDescent="0.25">
      <c r="A10" s="41" t="s">
        <v>1097</v>
      </c>
      <c r="B10" s="42">
        <v>204</v>
      </c>
      <c r="C10" s="42">
        <v>204</v>
      </c>
      <c r="D10" s="43">
        <v>99387</v>
      </c>
      <c r="E10" s="44" t="s">
        <v>1098</v>
      </c>
      <c r="F10" s="45">
        <f t="shared" ref="F10:F30" si="0">D10/B10</f>
        <v>487.19117647058823</v>
      </c>
      <c r="G10" s="45">
        <f t="shared" ref="G10:G30" si="1">MIN(F10,500)*B10</f>
        <v>99387</v>
      </c>
      <c r="H10" s="45">
        <f t="shared" ref="H10:H30" si="2">IF(D10="",C10*500,(G10*C10/B10))</f>
        <v>99387</v>
      </c>
    </row>
    <row r="11" spans="1:32" ht="15.75" customHeight="1" x14ac:dyDescent="0.25">
      <c r="A11" s="41" t="s">
        <v>1099</v>
      </c>
      <c r="B11" s="42">
        <v>2482</v>
      </c>
      <c r="C11" s="42">
        <v>2482</v>
      </c>
      <c r="D11" s="43">
        <v>829562</v>
      </c>
      <c r="E11" s="44" t="s">
        <v>1100</v>
      </c>
      <c r="F11" s="45">
        <f t="shared" si="0"/>
        <v>334.23126510878325</v>
      </c>
      <c r="G11" s="45">
        <f t="shared" si="1"/>
        <v>829562</v>
      </c>
      <c r="H11" s="45">
        <f t="shared" si="2"/>
        <v>829562</v>
      </c>
    </row>
    <row r="12" spans="1:32" ht="15.75" customHeight="1" x14ac:dyDescent="0.25">
      <c r="A12" s="41" t="s">
        <v>1101</v>
      </c>
      <c r="B12" s="42">
        <v>3234</v>
      </c>
      <c r="C12" s="42">
        <v>3147</v>
      </c>
      <c r="D12" s="43">
        <v>2151471</v>
      </c>
      <c r="E12" s="44" t="s">
        <v>1102</v>
      </c>
      <c r="F12" s="45">
        <f t="shared" si="0"/>
        <v>665.26623376623377</v>
      </c>
      <c r="G12" s="45">
        <f t="shared" si="1"/>
        <v>1617000</v>
      </c>
      <c r="H12" s="45">
        <f t="shared" si="2"/>
        <v>1573500</v>
      </c>
    </row>
    <row r="13" spans="1:32" ht="15.75" customHeight="1" x14ac:dyDescent="0.25">
      <c r="A13" s="41" t="s">
        <v>1103</v>
      </c>
      <c r="B13" s="42">
        <v>1095</v>
      </c>
      <c r="C13" s="42">
        <v>1095</v>
      </c>
      <c r="D13" s="43">
        <v>710529</v>
      </c>
      <c r="E13" s="44" t="s">
        <v>1104</v>
      </c>
      <c r="F13" s="45">
        <f t="shared" si="0"/>
        <v>648.88493150684928</v>
      </c>
      <c r="G13" s="45">
        <f t="shared" si="1"/>
        <v>547500</v>
      </c>
      <c r="H13" s="45">
        <f t="shared" si="2"/>
        <v>547500</v>
      </c>
    </row>
    <row r="14" spans="1:32" ht="15.75" customHeight="1" x14ac:dyDescent="0.25">
      <c r="A14" s="41" t="s">
        <v>832</v>
      </c>
      <c r="B14" s="42">
        <v>1265</v>
      </c>
      <c r="C14" s="42">
        <v>1265</v>
      </c>
      <c r="D14" s="46"/>
      <c r="E14" s="46" t="s">
        <v>1105</v>
      </c>
      <c r="F14" s="45">
        <f t="shared" si="0"/>
        <v>0</v>
      </c>
      <c r="G14" s="45">
        <f t="shared" si="1"/>
        <v>0</v>
      </c>
      <c r="H14" s="45">
        <f t="shared" si="2"/>
        <v>632500</v>
      </c>
    </row>
    <row r="15" spans="1:32" ht="15.75" customHeight="1" x14ac:dyDescent="0.25">
      <c r="A15" s="41" t="s">
        <v>367</v>
      </c>
      <c r="B15" s="42">
        <v>733</v>
      </c>
      <c r="C15" s="42">
        <v>733</v>
      </c>
      <c r="D15" s="43">
        <v>648500</v>
      </c>
      <c r="E15" s="44" t="s">
        <v>1106</v>
      </c>
      <c r="F15" s="45">
        <f t="shared" si="0"/>
        <v>884.72032742155523</v>
      </c>
      <c r="G15" s="45">
        <f t="shared" si="1"/>
        <v>366500</v>
      </c>
      <c r="H15" s="45">
        <f t="shared" si="2"/>
        <v>366500</v>
      </c>
    </row>
    <row r="16" spans="1:32" ht="15.75" customHeight="1" x14ac:dyDescent="0.25">
      <c r="A16" s="41" t="s">
        <v>1107</v>
      </c>
      <c r="B16" s="42">
        <v>500</v>
      </c>
      <c r="C16" s="42">
        <v>481</v>
      </c>
      <c r="D16" s="43">
        <v>90863</v>
      </c>
      <c r="E16" s="46" t="s">
        <v>1108</v>
      </c>
      <c r="F16" s="45">
        <f t="shared" si="0"/>
        <v>181.726</v>
      </c>
      <c r="G16" s="45">
        <f t="shared" si="1"/>
        <v>90863</v>
      </c>
      <c r="H16" s="45">
        <f t="shared" si="2"/>
        <v>87410.206000000006</v>
      </c>
    </row>
    <row r="17" spans="1:8" ht="15.75" customHeight="1" x14ac:dyDescent="0.25">
      <c r="A17" s="41" t="s">
        <v>1109</v>
      </c>
      <c r="B17" s="42">
        <v>1953</v>
      </c>
      <c r="C17" s="42">
        <v>1953</v>
      </c>
      <c r="D17" s="43">
        <v>1129794</v>
      </c>
      <c r="E17" s="44" t="s">
        <v>1110</v>
      </c>
      <c r="F17" s="45">
        <f t="shared" si="0"/>
        <v>578.49155145929342</v>
      </c>
      <c r="G17" s="45">
        <f t="shared" si="1"/>
        <v>976500</v>
      </c>
      <c r="H17" s="45">
        <f t="shared" si="2"/>
        <v>976500</v>
      </c>
    </row>
    <row r="18" spans="1:8" ht="15.75" customHeight="1" x14ac:dyDescent="0.25">
      <c r="A18" s="41" t="s">
        <v>447</v>
      </c>
      <c r="B18" s="42">
        <v>1782</v>
      </c>
      <c r="C18" s="42">
        <v>1069</v>
      </c>
      <c r="D18" s="43">
        <v>1128556</v>
      </c>
      <c r="E18" s="44" t="s">
        <v>1111</v>
      </c>
      <c r="F18" s="45">
        <f t="shared" si="0"/>
        <v>633.30864197530866</v>
      </c>
      <c r="G18" s="45">
        <f t="shared" si="1"/>
        <v>891000</v>
      </c>
      <c r="H18" s="45">
        <f t="shared" si="2"/>
        <v>534500</v>
      </c>
    </row>
    <row r="19" spans="1:8" ht="15.75" customHeight="1" x14ac:dyDescent="0.25">
      <c r="A19" s="41" t="s">
        <v>1112</v>
      </c>
      <c r="B19" s="42">
        <v>90</v>
      </c>
      <c r="C19" s="42">
        <v>90</v>
      </c>
      <c r="D19" s="46"/>
      <c r="E19" s="46" t="s">
        <v>1105</v>
      </c>
      <c r="F19" s="45">
        <f t="shared" si="0"/>
        <v>0</v>
      </c>
      <c r="G19" s="45">
        <f t="shared" si="1"/>
        <v>0</v>
      </c>
      <c r="H19" s="45">
        <f t="shared" si="2"/>
        <v>45000</v>
      </c>
    </row>
    <row r="20" spans="1:8" ht="15.75" customHeight="1" x14ac:dyDescent="0.25">
      <c r="A20" s="41" t="s">
        <v>1113</v>
      </c>
      <c r="B20" s="42">
        <v>1210</v>
      </c>
      <c r="C20" s="42">
        <v>1210</v>
      </c>
      <c r="D20" s="43">
        <v>529334</v>
      </c>
      <c r="E20" s="44" t="s">
        <v>1114</v>
      </c>
      <c r="F20" s="45">
        <f t="shared" si="0"/>
        <v>437.46611570247933</v>
      </c>
      <c r="G20" s="45">
        <f t="shared" si="1"/>
        <v>529334</v>
      </c>
      <c r="H20" s="45">
        <f t="shared" si="2"/>
        <v>529334</v>
      </c>
    </row>
    <row r="21" spans="1:8" ht="15.75" customHeight="1" x14ac:dyDescent="0.25">
      <c r="A21" s="41" t="s">
        <v>1115</v>
      </c>
      <c r="B21" s="42">
        <v>1080</v>
      </c>
      <c r="C21" s="42">
        <v>1080</v>
      </c>
      <c r="D21" s="43">
        <v>546963</v>
      </c>
      <c r="E21" s="44" t="s">
        <v>1116</v>
      </c>
      <c r="F21" s="45">
        <f t="shared" si="0"/>
        <v>506.44722222222219</v>
      </c>
      <c r="G21" s="45">
        <f t="shared" si="1"/>
        <v>540000</v>
      </c>
      <c r="H21" s="45">
        <f t="shared" si="2"/>
        <v>540000</v>
      </c>
    </row>
    <row r="22" spans="1:8" ht="15.75" customHeight="1" x14ac:dyDescent="0.25">
      <c r="A22" s="41" t="s">
        <v>1117</v>
      </c>
      <c r="B22" s="42">
        <v>734</v>
      </c>
      <c r="C22" s="42">
        <v>734</v>
      </c>
      <c r="D22" s="43">
        <v>648946</v>
      </c>
      <c r="E22" s="46" t="s">
        <v>1118</v>
      </c>
      <c r="F22" s="45">
        <f t="shared" si="0"/>
        <v>884.12261580381471</v>
      </c>
      <c r="G22" s="45">
        <f t="shared" si="1"/>
        <v>367000</v>
      </c>
      <c r="H22" s="45">
        <f t="shared" si="2"/>
        <v>367000</v>
      </c>
    </row>
    <row r="23" spans="1:8" ht="15.75" customHeight="1" x14ac:dyDescent="0.25">
      <c r="A23" s="41" t="s">
        <v>1119</v>
      </c>
      <c r="B23" s="42">
        <v>410</v>
      </c>
      <c r="C23" s="42">
        <v>410</v>
      </c>
      <c r="D23" s="46"/>
      <c r="E23" s="46" t="s">
        <v>1105</v>
      </c>
      <c r="F23" s="45">
        <f t="shared" si="0"/>
        <v>0</v>
      </c>
      <c r="G23" s="45">
        <f t="shared" si="1"/>
        <v>0</v>
      </c>
      <c r="H23" s="45">
        <f t="shared" si="2"/>
        <v>205000</v>
      </c>
    </row>
    <row r="24" spans="1:8" ht="15.75" customHeight="1" x14ac:dyDescent="0.25">
      <c r="A24" s="41" t="s">
        <v>723</v>
      </c>
      <c r="B24" s="42">
        <v>1429</v>
      </c>
      <c r="C24" s="42">
        <v>1429</v>
      </c>
      <c r="D24" s="43">
        <v>863562</v>
      </c>
      <c r="E24" s="44" t="s">
        <v>1120</v>
      </c>
      <c r="F24" s="45">
        <f t="shared" si="0"/>
        <v>604.31210636808953</v>
      </c>
      <c r="G24" s="45">
        <f t="shared" si="1"/>
        <v>714500</v>
      </c>
      <c r="H24" s="45">
        <f t="shared" si="2"/>
        <v>714500</v>
      </c>
    </row>
    <row r="25" spans="1:8" ht="15.75" customHeight="1" x14ac:dyDescent="0.25">
      <c r="A25" s="41" t="s">
        <v>1121</v>
      </c>
      <c r="B25" s="42">
        <v>99</v>
      </c>
      <c r="C25" s="42">
        <v>99</v>
      </c>
      <c r="D25" s="46"/>
      <c r="E25" s="46" t="s">
        <v>1105</v>
      </c>
      <c r="F25" s="45">
        <f t="shared" si="0"/>
        <v>0</v>
      </c>
      <c r="G25" s="45">
        <f t="shared" si="1"/>
        <v>0</v>
      </c>
      <c r="H25" s="45">
        <f t="shared" si="2"/>
        <v>49500</v>
      </c>
    </row>
    <row r="26" spans="1:8" ht="15.75" customHeight="1" x14ac:dyDescent="0.25">
      <c r="A26" s="41" t="s">
        <v>206</v>
      </c>
      <c r="B26" s="42">
        <v>558</v>
      </c>
      <c r="C26" s="42">
        <v>279</v>
      </c>
      <c r="D26" s="43">
        <v>556475</v>
      </c>
      <c r="E26" s="44" t="s">
        <v>1122</v>
      </c>
      <c r="F26" s="45">
        <f t="shared" si="0"/>
        <v>997.26702508960568</v>
      </c>
      <c r="G26" s="45">
        <f t="shared" si="1"/>
        <v>279000</v>
      </c>
      <c r="H26" s="45">
        <f t="shared" si="2"/>
        <v>139500</v>
      </c>
    </row>
    <row r="27" spans="1:8" ht="15.75" customHeight="1" x14ac:dyDescent="0.25">
      <c r="A27" s="41" t="s">
        <v>1123</v>
      </c>
      <c r="B27" s="42">
        <v>349</v>
      </c>
      <c r="C27" s="42">
        <v>349</v>
      </c>
      <c r="D27" s="43">
        <v>200549</v>
      </c>
      <c r="E27" s="44" t="s">
        <v>1124</v>
      </c>
      <c r="F27" s="45">
        <f t="shared" si="0"/>
        <v>574.6389684813754</v>
      </c>
      <c r="G27" s="45">
        <f t="shared" si="1"/>
        <v>174500</v>
      </c>
      <c r="H27" s="45">
        <f t="shared" si="2"/>
        <v>174500</v>
      </c>
    </row>
    <row r="28" spans="1:8" ht="15.75" customHeight="1" x14ac:dyDescent="0.25">
      <c r="A28" s="41" t="s">
        <v>230</v>
      </c>
      <c r="B28" s="42">
        <v>993</v>
      </c>
      <c r="C28" s="42">
        <v>993</v>
      </c>
      <c r="D28" s="43">
        <v>1426571</v>
      </c>
      <c r="E28" s="44" t="s">
        <v>1125</v>
      </c>
      <c r="F28" s="45">
        <f t="shared" si="0"/>
        <v>1436.6273917421954</v>
      </c>
      <c r="G28" s="45">
        <f t="shared" si="1"/>
        <v>496500</v>
      </c>
      <c r="H28" s="45">
        <f t="shared" si="2"/>
        <v>496500</v>
      </c>
    </row>
    <row r="29" spans="1:8" ht="15.75" customHeight="1" x14ac:dyDescent="0.25">
      <c r="A29" s="41" t="s">
        <v>219</v>
      </c>
      <c r="B29" s="42">
        <v>848</v>
      </c>
      <c r="C29" s="42">
        <v>424</v>
      </c>
      <c r="D29" s="43">
        <v>306164</v>
      </c>
      <c r="E29" s="44" t="s">
        <v>1126</v>
      </c>
      <c r="F29" s="45">
        <f t="shared" si="0"/>
        <v>361.04245283018867</v>
      </c>
      <c r="G29" s="45">
        <f t="shared" si="1"/>
        <v>306164</v>
      </c>
      <c r="H29" s="45">
        <f t="shared" si="2"/>
        <v>153082</v>
      </c>
    </row>
    <row r="30" spans="1:8" ht="15.75" customHeight="1" x14ac:dyDescent="0.25">
      <c r="A30" s="41" t="s">
        <v>1127</v>
      </c>
      <c r="B30" s="42">
        <v>446</v>
      </c>
      <c r="C30" s="42">
        <v>446</v>
      </c>
      <c r="D30" s="43">
        <v>194939</v>
      </c>
      <c r="E30" s="44" t="s">
        <v>1104</v>
      </c>
      <c r="F30" s="45">
        <f t="shared" si="0"/>
        <v>437.08295964125563</v>
      </c>
      <c r="G30" s="45">
        <f t="shared" si="1"/>
        <v>194939</v>
      </c>
      <c r="H30" s="45">
        <f t="shared" si="2"/>
        <v>194939</v>
      </c>
    </row>
    <row r="31" spans="1:8" ht="12.75" x14ac:dyDescent="0.2">
      <c r="A31" s="37"/>
      <c r="B31" s="37"/>
      <c r="C31" s="45"/>
      <c r="D31" s="37"/>
    </row>
    <row r="32" spans="1:8" ht="12.75" x14ac:dyDescent="0.2">
      <c r="A32" s="37" t="s">
        <v>1128</v>
      </c>
      <c r="B32" s="37">
        <f t="shared" ref="B32:H32" si="3">SUM(B10:B30)</f>
        <v>21494</v>
      </c>
      <c r="C32" s="37">
        <f t="shared" si="3"/>
        <v>19972</v>
      </c>
      <c r="D32" s="45">
        <f t="shared" si="3"/>
        <v>12062165</v>
      </c>
      <c r="E32" s="37">
        <f t="shared" si="3"/>
        <v>0</v>
      </c>
      <c r="F32" s="45">
        <f t="shared" si="3"/>
        <v>10652.826985589836</v>
      </c>
      <c r="G32" s="45">
        <f t="shared" si="3"/>
        <v>9020249</v>
      </c>
      <c r="H32" s="45">
        <f t="shared" si="3"/>
        <v>9256214.2060000002</v>
      </c>
    </row>
    <row r="33" spans="1:6" ht="12.75" x14ac:dyDescent="0.2">
      <c r="A33" s="37"/>
      <c r="B33" s="37"/>
      <c r="C33" s="45"/>
      <c r="D33" s="37"/>
    </row>
    <row r="34" spans="1:6" ht="12.75" x14ac:dyDescent="0.2">
      <c r="A34" s="37"/>
      <c r="B34" s="37"/>
      <c r="C34" s="37"/>
      <c r="F34" s="45"/>
    </row>
  </sheetData>
  <hyperlinks>
    <hyperlink ref="E10" r:id="rId1" xr:uid="{62CD6E11-F29E-4BB1-A555-259C95F65F2F}"/>
    <hyperlink ref="E11" r:id="rId2" xr:uid="{E7E07D98-C7C4-4BA2-AB56-D61411FCB9E4}"/>
    <hyperlink ref="E12" r:id="rId3" xr:uid="{612B6B2B-3D78-4D45-BA83-257FB1F6BA3E}"/>
    <hyperlink ref="E13" r:id="rId4" xr:uid="{0AE98C74-F418-4D2B-8B07-7FD164B57276}"/>
    <hyperlink ref="E15" r:id="rId5" xr:uid="{3852D111-04EB-4F18-9F49-E0362B8DB852}"/>
    <hyperlink ref="E17" r:id="rId6" xr:uid="{96788A22-BC17-4698-B3FE-10217288FEF1}"/>
    <hyperlink ref="E18" r:id="rId7" xr:uid="{29840265-A3FA-410B-93C6-70A82F915004}"/>
    <hyperlink ref="E20" r:id="rId8" xr:uid="{EBBC37E7-97AA-410D-A27A-7B46A0127B3A}"/>
    <hyperlink ref="E21" r:id="rId9" xr:uid="{28DFBE92-9D4D-4909-B79F-BFFDC91A8B10}"/>
    <hyperlink ref="E24" r:id="rId10" xr:uid="{0BA4515A-F707-42AC-9C1D-C5370E121508}"/>
    <hyperlink ref="E26" r:id="rId11" xr:uid="{AB884A09-247B-4346-B964-4E5965BF214D}"/>
    <hyperlink ref="E27" r:id="rId12" xr:uid="{7CCD7B1E-1F71-4E28-BC78-61BDC6FAF57B}"/>
    <hyperlink ref="E28" r:id="rId13" xr:uid="{986300BE-2300-4830-83C7-0A41F0C2076E}"/>
    <hyperlink ref="E29" r:id="rId14" xr:uid="{2615CAAD-5352-4ACF-9D44-C5E7F2F6DF07}"/>
    <hyperlink ref="E30" r:id="rId15" xr:uid="{4BCFE2A1-76C9-4547-ACC2-37DF324300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H25"/>
  <sheetViews>
    <sheetView topLeftCell="F1" workbookViewId="0">
      <selection activeCell="B24" sqref="B24:AF25"/>
    </sheetView>
  </sheetViews>
  <sheetFormatPr defaultRowHeight="15" x14ac:dyDescent="0.25"/>
  <cols>
    <col min="1" max="1" width="31.28515625" customWidth="1"/>
    <col min="2" max="22" width="9.28515625" bestFit="1" customWidth="1"/>
  </cols>
  <sheetData>
    <row r="1" spans="1:34" s="2" customFormat="1" x14ac:dyDescent="0.25">
      <c r="A1" s="7" t="s">
        <v>292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274</v>
      </c>
      <c r="B2" s="8">
        <f>SUMIFS(Table_6_04_2020!$M:$M,Table_6_04_2020!$B:$B,BCRbQ!$A2)</f>
        <v>7444.3000000000011</v>
      </c>
      <c r="C2" s="8">
        <f>SUMIFS(Table_6_04_2021!$M:$M,Table_6_04_2021!$B:$B,BCRbQ!$A2)</f>
        <v>4132.3</v>
      </c>
      <c r="D2" s="8">
        <f>SUMIFS(Table_6_04_2022!$M:$M,Table_6_04_2022!$B:$B,BCRbQ!$A2)</f>
        <v>8477</v>
      </c>
      <c r="E2" s="1">
        <f>SUMIFS(Table_6_06!$M:$M,Table_6_06!$B:$B,BCRbQ!$A2,Table_6_06!$D:$D,BCRbQ!E$1)+'IRA - Rural Co-ops + 1706'!$B$6</f>
        <v>10323.900000000001</v>
      </c>
      <c r="F2" s="1">
        <f>SUMIFS(Table_6_06!$M:$M,Table_6_06!$B:$B,BCRbQ!$A2,Table_6_06!$D:$D,BCRbQ!F$1)+'IRA - Rural Co-ops + 1706'!$B$6</f>
        <v>3353.2</v>
      </c>
      <c r="G2" s="1">
        <f>SUMIFS(Table_6_06!$M:$M,Table_6_06!$B:$B,BCRbQ!$A2,Table_6_06!$D:$D,BCRbQ!G$1)+'IRA - Rural Co-ops + 1706'!$B$6</f>
        <v>11079.400000000001</v>
      </c>
      <c r="H2" s="1">
        <f>SUMIFS(Table_6_06!$M:$M,Table_6_06!$B:$B,BCRbQ!$A2,Table_6_06!$D:$D,BCRbQ!H$1)+'IRA - Rural Co-ops + 1706'!$B$6</f>
        <v>5308.3</v>
      </c>
      <c r="I2" s="1">
        <f>SUMIFS(Table_6_06!$M:$M,Table_6_06!$B:$B,BCRbQ!$A2,Table_6_06!$D:$D,BCRbQ!I$1)+'IRA - Rural Co-ops + 1706'!$B$6</f>
        <v>8643.2000000000007</v>
      </c>
      <c r="J2" s="1">
        <f>SUMIFS(Table_6_06!$M:$M,Table_6_06!$B:$B,BCRbQ!$A2,Table_6_06!$D:$D,BCRbQ!J$1)+'IRA - Rural Co-ops + 1706'!$B$6</f>
        <v>11874.2</v>
      </c>
      <c r="K2" s="1">
        <f>SUMIFS(Table_6_06!$M:$M,Table_6_06!$B:$B,BCRbQ!$A2,Table_6_06!$D:$D,BCRbQ!K$1)+'IRA - Rural Co-ops + 1706'!$B$6</f>
        <v>4622.2</v>
      </c>
      <c r="L2" s="1">
        <f>SUMIFS(Table_6_06!$M:$M,Table_6_06!$B:$B,BCRbQ!$A2,Table_6_06!$D:$D,BCRbQ!L$1)+'IRA - Rural Co-ops + 1706'!$B$6</f>
        <v>1997.2</v>
      </c>
      <c r="M2" s="1">
        <f>SUMIFS(Table_6_06!$M:$M,Table_6_06!$B:$B,BCRbQ!$A2,Table_6_06!$D:$D,BCRbQ!M$1)+'IRA - Rural Co-ops + 1706'!$B$6</f>
        <v>4513.2</v>
      </c>
      <c r="N2" s="1">
        <f>SUMIFS(Table_6_06!$M:$M,Table_6_06!$B:$B,BCRbQ!$A2,Table_6_06!$D:$D,BCRbQ!N$1)+'IRA - Rural Co-ops + 1706'!$B$6</f>
        <v>2759.2</v>
      </c>
      <c r="O2" s="1">
        <f>SUMIFS(Table_6_06!$M:$M,Table_6_06!$B:$B,BCRbQ!$A2,Table_6_06!$D:$D,BCRbQ!O$1)</f>
        <v>1072</v>
      </c>
      <c r="P2" s="1">
        <f>SUMIFS(Table_6_06!$M:$M,Table_6_06!$B:$B,BCRbQ!$A2,Table_6_06!$D:$D,BCRbQ!P$1)</f>
        <v>1616</v>
      </c>
      <c r="Q2" s="1">
        <f>SUMIFS(Table_6_06!$M:$M,Table_6_06!$B:$B,BCRbQ!$A2,Table_6_06!$D:$D,BCRbQ!Q$1)</f>
        <v>0</v>
      </c>
      <c r="R2" s="1">
        <f>SUMIFS(Table_6_06!$M:$M,Table_6_06!$B:$B,BCRbQ!$A2,Table_6_06!$D:$D,BCRbQ!R$1)</f>
        <v>1248</v>
      </c>
      <c r="S2" s="1">
        <f>SUMIFS(Table_6_06!$M:$M,Table_6_06!$B:$B,BCRbQ!$A2,Table_6_06!$D:$D,BCRbQ!S$1)</f>
        <v>3186</v>
      </c>
      <c r="T2" s="1">
        <f>SUMIFS(Table_6_06!$M:$M,Table_6_06!$B:$B,BCRbQ!$A2,Table_6_06!$D:$D,BCRbQ!T$1)</f>
        <v>339</v>
      </c>
      <c r="U2" s="1">
        <f>SUMIFS(Table_6_06!$M:$M,Table_6_06!$B:$B,BCRbQ!$A2,Table_6_06!$D:$D,BCRbQ!U$1)</f>
        <v>1510</v>
      </c>
      <c r="V2" s="1">
        <f>SUMIFS(Table_6_06!$M:$M,Table_6_06!$B:$B,BCRbQ!$A2,Table_6_06!$D:$D,BCRbQ!V$1)</f>
        <v>340</v>
      </c>
      <c r="W2" s="1">
        <f>SUMIFS(Table_6_06!$M:$M,Table_6_06!$B:$B,BCRbQ!$A2,Table_6_06!$D:$D,BCRbQ!W$1)</f>
        <v>0</v>
      </c>
      <c r="X2" s="1">
        <f>SUMIFS(Table_6_06!$M:$M,Table_6_06!$B:$B,BCRbQ!$A2,Table_6_06!$D:$D,BCRbQ!X$1)</f>
        <v>0</v>
      </c>
      <c r="Y2" s="1">
        <f>SUMIFS(Table_6_06!$M:$M,Table_6_06!$B:$B,BCRbQ!$A2,Table_6_06!$D:$D,BCRbQ!Y$1)</f>
        <v>0</v>
      </c>
      <c r="Z2" s="1">
        <f>SUMIFS(Table_6_06!$M:$M,Table_6_06!$B:$B,BCRbQ!$A2,Table_6_06!$D:$D,BCRbQ!Z$1)</f>
        <v>0</v>
      </c>
      <c r="AA2" s="1">
        <f>SUMIFS(Table_6_06!$M:$M,Table_6_06!$B:$B,BCRbQ!$A2,Table_6_06!$D:$D,BCRbQ!AA$1)</f>
        <v>0</v>
      </c>
      <c r="AB2" s="1">
        <f>SUMIFS(Table_6_06!$M:$M,Table_6_06!$B:$B,BCRbQ!$A2,Table_6_06!$D:$D,BCRbQ!AB$1)</f>
        <v>0</v>
      </c>
      <c r="AC2" s="1">
        <f>SUMIFS(Table_6_06!$M:$M,Table_6_06!$B:$B,BCRbQ!$A2,Table_6_06!$D:$D,BCRbQ!AC$1)</f>
        <v>0</v>
      </c>
      <c r="AD2" s="1">
        <f>SUMIFS(Table_6_06!$M:$M,Table_6_06!$B:$B,BCRbQ!$A2,Table_6_06!$D:$D,BCRbQ!AD$1)</f>
        <v>0</v>
      </c>
      <c r="AE2" s="1">
        <f>SUMIFS(Table_6_06!$M:$M,Table_6_06!$B:$B,BCRbQ!$A2,Table_6_06!$D:$D,BCRbQ!AE$1)</f>
        <v>0</v>
      </c>
      <c r="AF2" s="1">
        <f>SUMIFS(Table_6_06!$M:$M,Table_6_06!$B:$B,BCRbQ!$A2,Table_6_06!$D:$D,BCRbQ!AF$1)</f>
        <v>0</v>
      </c>
      <c r="AH2" s="1"/>
    </row>
    <row r="3" spans="1:34" x14ac:dyDescent="0.25">
      <c r="A3" s="6" t="s">
        <v>396</v>
      </c>
      <c r="B3" s="8">
        <f>SUMIFS(Table_6_04_2020!$M:$M,Table_6_04_2020!$B:$B,BCRbQ!$A3)</f>
        <v>179.10000000000002</v>
      </c>
      <c r="C3" s="8">
        <f>SUMIFS(Table_6_04_2021!$M:$M,Table_6_04_2021!$B:$B,BCRbQ!$A3)</f>
        <v>368.6</v>
      </c>
      <c r="D3" s="8">
        <f>SUMIFS(Table_6_04_2022!$M:$M,Table_6_04_2022!$B:$B,BCRbQ!$A3)</f>
        <v>540</v>
      </c>
      <c r="E3" s="1">
        <f>SUMIFS(Table_6_06!$M:$M,Table_6_06!$B:$B,BCRbQ!$A3,Table_6_06!$D:$D,BCRbQ!E$1)</f>
        <v>5080.8</v>
      </c>
      <c r="F3" s="1">
        <f>SUMIFS(Table_6_06!$M:$M,Table_6_06!$B:$B,BCRbQ!$A3,Table_6_06!$D:$D,BCRbQ!F$1)</f>
        <v>3536.9</v>
      </c>
      <c r="G3" s="1">
        <f>SUMIFS(Table_6_06!$M:$M,Table_6_06!$B:$B,BCRbQ!$A3,Table_6_06!$D:$D,BCRbQ!G$1)</f>
        <v>874</v>
      </c>
      <c r="H3" s="1">
        <f>SUMIFS(Table_6_06!$M:$M,Table_6_06!$B:$B,BCRbQ!$A3,Table_6_06!$D:$D,BCRbQ!H$1)</f>
        <v>3142.5000000000005</v>
      </c>
      <c r="I3" s="1">
        <f>SUMIFS(Table_6_06!$M:$M,Table_6_06!$B:$B,BCRbQ!$A3,Table_6_06!$D:$D,BCRbQ!I$1)</f>
        <v>682</v>
      </c>
      <c r="J3" s="1">
        <f>SUMIFS(Table_6_06!$M:$M,Table_6_06!$B:$B,BCRbQ!$A3,Table_6_06!$D:$D,BCRbQ!J$1)</f>
        <v>748</v>
      </c>
      <c r="K3" s="1">
        <f>SUMIFS(Table_6_06!$M:$M,Table_6_06!$B:$B,BCRbQ!$A3,Table_6_06!$D:$D,BCRbQ!K$1)</f>
        <v>760.5</v>
      </c>
      <c r="L3" s="1">
        <f>SUMIFS(Table_6_06!$M:$M,Table_6_06!$B:$B,BCRbQ!$A3,Table_6_06!$D:$D,BCRbQ!L$1)</f>
        <v>244</v>
      </c>
      <c r="M3" s="1">
        <f>SUMIFS(Table_6_06!$M:$M,Table_6_06!$B:$B,BCRbQ!$A3,Table_6_06!$D:$D,BCRbQ!M$1)</f>
        <v>1308</v>
      </c>
      <c r="N3" s="1">
        <f>SUMIFS(Table_6_06!$M:$M,Table_6_06!$B:$B,BCRbQ!$A3,Table_6_06!$D:$D,BCRbQ!N$1)</f>
        <v>237.5</v>
      </c>
      <c r="O3" s="1">
        <f>SUMIFS(Table_6_06!$M:$M,Table_6_06!$B:$B,BCRbQ!$A3,Table_6_06!$D:$D,BCRbQ!O$1)</f>
        <v>742.1</v>
      </c>
      <c r="P3" s="1">
        <f>SUMIFS(Table_6_06!$M:$M,Table_6_06!$B:$B,BCRbQ!$A3,Table_6_06!$D:$D,BCRbQ!P$1)</f>
        <v>743</v>
      </c>
      <c r="Q3" s="1">
        <f>SUMIFS(Table_6_06!$M:$M,Table_6_06!$B:$B,BCRbQ!$A3,Table_6_06!$D:$D,BCRbQ!Q$1)</f>
        <v>706.5</v>
      </c>
      <c r="R3" s="1">
        <f>SUMIFS(Table_6_06!$M:$M,Table_6_06!$B:$B,BCRbQ!$A3,Table_6_06!$D:$D,BCRbQ!R$1)</f>
        <v>0</v>
      </c>
      <c r="S3" s="1">
        <f>SUMIFS(Table_6_06!$M:$M,Table_6_06!$B:$B,BCRbQ!$A3,Table_6_06!$D:$D,BCRbQ!S$1)</f>
        <v>0</v>
      </c>
      <c r="T3" s="1">
        <f>SUMIFS(Table_6_06!$M:$M,Table_6_06!$B:$B,BCRbQ!$A3,Table_6_06!$D:$D,BCRbQ!T$1)</f>
        <v>0</v>
      </c>
      <c r="U3" s="1">
        <f>SUMIFS(Table_6_06!$M:$M,Table_6_06!$B:$B,BCRbQ!$A3,Table_6_06!$D:$D,BCRbQ!U$1)</f>
        <v>0</v>
      </c>
      <c r="V3" s="1">
        <f>SUMIFS(Table_6_06!$M:$M,Table_6_06!$B:$B,BCRbQ!$A3,Table_6_06!$D:$D,BCRbQ!V$1)</f>
        <v>0</v>
      </c>
      <c r="W3" s="1">
        <f>SUMIFS(Table_6_06!$M:$M,Table_6_06!$B:$B,BCRbQ!$A3,Table_6_06!$D:$D,BCRbQ!W$1)</f>
        <v>0</v>
      </c>
      <c r="X3" s="1">
        <f>SUMIFS(Table_6_06!$M:$M,Table_6_06!$B:$B,BCRbQ!$A3,Table_6_06!$D:$D,BCRbQ!X$1)</f>
        <v>0</v>
      </c>
      <c r="Y3" s="1">
        <f>SUMIFS(Table_6_06!$M:$M,Table_6_06!$B:$B,BCRbQ!$A3,Table_6_06!$D:$D,BCRbQ!Y$1)</f>
        <v>0</v>
      </c>
      <c r="Z3" s="1">
        <f>SUMIFS(Table_6_06!$M:$M,Table_6_06!$B:$B,BCRbQ!$A3,Table_6_06!$D:$D,BCRbQ!Z$1)</f>
        <v>0</v>
      </c>
      <c r="AA3" s="1">
        <f>SUMIFS(Table_6_06!$M:$M,Table_6_06!$B:$B,BCRbQ!$A3,Table_6_06!$D:$D,BCRbQ!AA$1)</f>
        <v>0</v>
      </c>
      <c r="AB3" s="1">
        <f>SUMIFS(Table_6_06!$M:$M,Table_6_06!$B:$B,BCRbQ!$A3,Table_6_06!$D:$D,BCRbQ!AB$1)</f>
        <v>0</v>
      </c>
      <c r="AC3" s="1">
        <f>SUMIFS(Table_6_06!$M:$M,Table_6_06!$B:$B,BCRbQ!$A3,Table_6_06!$D:$D,BCRbQ!AC$1)</f>
        <v>0</v>
      </c>
      <c r="AD3" s="1">
        <f>SUMIFS(Table_6_06!$M:$M,Table_6_06!$B:$B,BCRbQ!$A3,Table_6_06!$D:$D,BCRbQ!AD$1)</f>
        <v>0</v>
      </c>
      <c r="AE3" s="1">
        <f>SUMIFS(Table_6_06!$M:$M,Table_6_06!$B:$B,BCRbQ!$A3,Table_6_06!$D:$D,BCRbQ!AE$1)</f>
        <v>0</v>
      </c>
      <c r="AF3" s="1">
        <f>SUMIFS(Table_6_06!$M:$M,Table_6_06!$B:$B,BCRbQ!$A3,Table_6_06!$D:$D,BCRbQ!AF$1)</f>
        <v>0</v>
      </c>
      <c r="AH3" s="1"/>
    </row>
    <row r="4" spans="1:34" x14ac:dyDescent="0.25">
      <c r="A4" s="6" t="s">
        <v>397</v>
      </c>
      <c r="B4" s="8">
        <f>SUMIFS(Table_6_04_2020!$M:$M,Table_6_04_2020!$B:$B,BCRbQ!$A4)</f>
        <v>0</v>
      </c>
      <c r="C4" s="8">
        <f>SUMIFS(Table_6_04_2021!$M:$M,Table_6_04_2021!$B:$B,BCRbQ!$A4)</f>
        <v>0</v>
      </c>
      <c r="D4" s="8">
        <f>SUMIFS(Table_6_04_2022!$M:$M,Table_6_04_2022!$B:$B,BCRbQ!$A4)</f>
        <v>0</v>
      </c>
      <c r="E4" s="1">
        <f>SUMIFS(Table_6_06!$M:$M,Table_6_06!$B:$B,BCRbQ!$A4,Table_6_06!$D:$D,BCRbQ!E$1)</f>
        <v>0</v>
      </c>
      <c r="F4" s="1">
        <f>SUMIFS(Table_6_06!$M:$M,Table_6_06!$B:$B,BCRbQ!$A4,Table_6_06!$D:$D,BCRbQ!F$1)</f>
        <v>0</v>
      </c>
      <c r="G4" s="1">
        <f>SUMIFS(Table_6_06!$M:$M,Table_6_06!$B:$B,BCRbQ!$A4,Table_6_06!$D:$D,BCRbQ!G$1)</f>
        <v>0</v>
      </c>
      <c r="H4" s="1">
        <f>SUMIFS(Table_6_06!$M:$M,Table_6_06!$B:$B,BCRbQ!$A4,Table_6_06!$D:$D,BCRbQ!H$1)</f>
        <v>0</v>
      </c>
      <c r="I4" s="1">
        <f>SUMIFS(Table_6_06!$M:$M,Table_6_06!$B:$B,BCRbQ!$A4,Table_6_06!$D:$D,BCRbQ!I$1)</f>
        <v>0</v>
      </c>
      <c r="J4" s="1">
        <f>SUMIFS(Table_6_06!$M:$M,Table_6_06!$B:$B,BCRbQ!$A4,Table_6_06!$D:$D,BCRbQ!J$1)</f>
        <v>0</v>
      </c>
      <c r="K4" s="1">
        <f>SUMIFS(Table_6_06!$M:$M,Table_6_06!$B:$B,BCRbQ!$A4,Table_6_06!$D:$D,BCRbQ!K$1)</f>
        <v>0</v>
      </c>
      <c r="L4" s="1">
        <f>SUMIFS(Table_6_06!$M:$M,Table_6_06!$B:$B,BCRbQ!$A4,Table_6_06!$D:$D,BCRbQ!L$1)</f>
        <v>0</v>
      </c>
      <c r="M4" s="1">
        <f>SUMIFS(Table_6_06!$M:$M,Table_6_06!$B:$B,BCRbQ!$A4,Table_6_06!$D:$D,BCRbQ!M$1)</f>
        <v>0</v>
      </c>
      <c r="N4" s="1">
        <f>SUMIFS(Table_6_06!$M:$M,Table_6_06!$B:$B,BCRbQ!$A4,Table_6_06!$D:$D,BCRbQ!N$1)</f>
        <v>0</v>
      </c>
      <c r="O4" s="1">
        <f>SUMIFS(Table_6_06!$M:$M,Table_6_06!$B:$B,BCRbQ!$A4,Table_6_06!$D:$D,BCRbQ!O$1)</f>
        <v>0</v>
      </c>
      <c r="P4" s="1">
        <f>SUMIFS(Table_6_06!$M:$M,Table_6_06!$B:$B,BCRbQ!$A4,Table_6_06!$D:$D,BCRbQ!P$1)</f>
        <v>0</v>
      </c>
      <c r="Q4" s="1">
        <f>SUMIFS(Table_6_06!$M:$M,Table_6_06!$B:$B,BCRbQ!$A4,Table_6_06!$D:$D,BCRbQ!Q$1)</f>
        <v>0</v>
      </c>
      <c r="R4" s="1">
        <f>SUMIFS(Table_6_06!$M:$M,Table_6_06!$B:$B,BCRbQ!$A4,Table_6_06!$D:$D,BCRbQ!R$1)</f>
        <v>0</v>
      </c>
      <c r="S4" s="1">
        <f>SUMIFS(Table_6_06!$M:$M,Table_6_06!$B:$B,BCRbQ!$A4,Table_6_06!$D:$D,BCRbQ!S$1)</f>
        <v>0</v>
      </c>
      <c r="T4" s="1">
        <f>SUMIFS(Table_6_06!$M:$M,Table_6_06!$B:$B,BCRbQ!$A4,Table_6_06!$D:$D,BCRbQ!T$1)</f>
        <v>0</v>
      </c>
      <c r="U4" s="1">
        <f>SUMIFS(Table_6_06!$M:$M,Table_6_06!$B:$B,BCRbQ!$A4,Table_6_06!$D:$D,BCRbQ!U$1)</f>
        <v>0</v>
      </c>
      <c r="V4" s="1">
        <f>SUMIFS(Table_6_06!$M:$M,Table_6_06!$B:$B,BCRbQ!$A4,Table_6_06!$D:$D,BCRbQ!V$1)</f>
        <v>0</v>
      </c>
      <c r="W4" s="1">
        <f>SUMIFS(Table_6_06!$M:$M,Table_6_06!$B:$B,BCRbQ!$A4,Table_6_06!$D:$D,BCRbQ!W$1)</f>
        <v>0</v>
      </c>
      <c r="X4" s="1">
        <f>SUMIFS(Table_6_06!$M:$M,Table_6_06!$B:$B,BCRbQ!$A4,Table_6_06!$D:$D,BCRbQ!X$1)</f>
        <v>0</v>
      </c>
      <c r="Y4" s="1">
        <f>SUMIFS(Table_6_06!$M:$M,Table_6_06!$B:$B,BCRbQ!$A4,Table_6_06!$D:$D,BCRbQ!Y$1)</f>
        <v>0</v>
      </c>
      <c r="Z4" s="1">
        <f>SUMIFS(Table_6_06!$M:$M,Table_6_06!$B:$B,BCRbQ!$A4,Table_6_06!$D:$D,BCRbQ!Z$1)</f>
        <v>0</v>
      </c>
      <c r="AA4" s="1">
        <f>SUMIFS(Table_6_06!$M:$M,Table_6_06!$B:$B,BCRbQ!$A4,Table_6_06!$D:$D,BCRbQ!AA$1)</f>
        <v>0</v>
      </c>
      <c r="AB4" s="1">
        <f>SUMIFS(Table_6_06!$M:$M,Table_6_06!$B:$B,BCRbQ!$A4,Table_6_06!$D:$D,BCRbQ!AB$1)</f>
        <v>0</v>
      </c>
      <c r="AC4" s="1">
        <f>SUMIFS(Table_6_06!$M:$M,Table_6_06!$B:$B,BCRbQ!$A4,Table_6_06!$D:$D,BCRbQ!AC$1)</f>
        <v>0</v>
      </c>
      <c r="AD4" s="1">
        <f>SUMIFS(Table_6_06!$M:$M,Table_6_06!$B:$B,BCRbQ!$A4,Table_6_06!$D:$D,BCRbQ!AD$1)</f>
        <v>0</v>
      </c>
      <c r="AE4" s="1">
        <f>SUMIFS(Table_6_06!$M:$M,Table_6_06!$B:$B,BCRbQ!$A4,Table_6_06!$D:$D,BCRbQ!AE$1)</f>
        <v>0</v>
      </c>
      <c r="AF4" s="1">
        <f>SUMIFS(Table_6_06!$M:$M,Table_6_06!$B:$B,BCRbQ!$A4,Table_6_06!$D:$D,BCRbQ!AF$1)</f>
        <v>0</v>
      </c>
      <c r="AH4" s="1"/>
    </row>
    <row r="5" spans="1:34" x14ac:dyDescent="0.25">
      <c r="A5" s="6" t="s">
        <v>0</v>
      </c>
      <c r="B5" s="8">
        <f>SUMIFS(Table_6_04_2020!$M:$M,Table_6_04_2020!$B:$B,BCRbQ!$A5)</f>
        <v>1617.5</v>
      </c>
      <c r="C5" s="8">
        <f>SUMIFS(Table_6_04_2021!$M:$M,Table_6_04_2021!$B:$B,BCRbQ!$A5)</f>
        <v>1036.3</v>
      </c>
      <c r="D5" s="8">
        <f>SUMIFS(Table_6_04_2022!$M:$M,Table_6_04_2022!$B:$B,BCRbQ!$A5)</f>
        <v>768.5</v>
      </c>
      <c r="E5" s="1">
        <f>SUMIFS(Table_6_06!$M:$M,Table_6_06!$B:$B,BCRbQ!$A5,Table_6_06!$D:$D,BCRbQ!E$1)</f>
        <v>0</v>
      </c>
      <c r="F5" s="1">
        <f>SUMIFS(Table_6_06!$M:$M,Table_6_06!$B:$B,BCRbQ!$A5,Table_6_06!$D:$D,BCRbQ!F$1)</f>
        <v>1122</v>
      </c>
      <c r="G5" s="1">
        <f>SUMIFS(Table_6_06!$M:$M,Table_6_06!$B:$B,BCRbQ!$A5,Table_6_06!$D:$D,BCRbQ!G$1)</f>
        <v>1118</v>
      </c>
      <c r="H5" s="1">
        <f>SUMIFS(Table_6_06!$M:$M,Table_6_06!$B:$B,BCRbQ!$A5,Table_6_06!$D:$D,BCRbQ!H$1)</f>
        <v>0</v>
      </c>
      <c r="I5" s="1">
        <f>SUMIFS(Table_6_06!$M:$M,Table_6_06!$B:$B,BCRbQ!$A5,Table_6_06!$D:$D,BCRbQ!I$1)</f>
        <v>0</v>
      </c>
      <c r="J5" s="1">
        <f>SUMIFS(Table_6_06!$M:$M,Table_6_06!$B:$B,BCRbQ!$A5,Table_6_06!$D:$D,BCRbQ!J$1)</f>
        <v>0</v>
      </c>
      <c r="K5" s="1">
        <f>SUMIFS(Table_6_06!$M:$M,Table_6_06!$B:$B,BCRbQ!$A5,Table_6_06!$D:$D,BCRbQ!K$1)</f>
        <v>0</v>
      </c>
      <c r="L5" s="1">
        <f>SUMIFS(Table_6_06!$M:$M,Table_6_06!$B:$B,BCRbQ!$A5,Table_6_06!$D:$D,BCRbQ!L$1)</f>
        <v>0</v>
      </c>
      <c r="M5" s="1">
        <f>SUMIFS(Table_6_06!$M:$M,Table_6_06!$B:$B,BCRbQ!$A5,Table_6_06!$D:$D,BCRbQ!M$1)</f>
        <v>0</v>
      </c>
      <c r="N5" s="1">
        <f>SUMIFS(Table_6_06!$M:$M,Table_6_06!$B:$B,BCRbQ!$A5,Table_6_06!$D:$D,BCRbQ!N$1)</f>
        <v>0</v>
      </c>
      <c r="O5" s="1">
        <f>SUMIFS(Table_6_06!$M:$M,Table_6_06!$B:$B,BCRbQ!$A5,Table_6_06!$D:$D,BCRbQ!O$1)</f>
        <v>0</v>
      </c>
      <c r="P5" s="1">
        <f>SUMIFS(Table_6_06!$M:$M,Table_6_06!$B:$B,BCRbQ!$A5,Table_6_06!$D:$D,BCRbQ!P$1)</f>
        <v>0</v>
      </c>
      <c r="Q5" s="1">
        <f>SUMIFS(Table_6_06!$M:$M,Table_6_06!$B:$B,BCRbQ!$A5,Table_6_06!$D:$D,BCRbQ!Q$1)</f>
        <v>0</v>
      </c>
      <c r="R5" s="1">
        <f>SUMIFS(Table_6_06!$M:$M,Table_6_06!$B:$B,BCRbQ!$A5,Table_6_06!$D:$D,BCRbQ!R$1)</f>
        <v>0</v>
      </c>
      <c r="S5" s="1">
        <f>SUMIFS(Table_6_06!$M:$M,Table_6_06!$B:$B,BCRbQ!$A5,Table_6_06!$D:$D,BCRbQ!S$1)</f>
        <v>0</v>
      </c>
      <c r="T5" s="1">
        <f>SUMIFS(Table_6_06!$M:$M,Table_6_06!$B:$B,BCRbQ!$A5,Table_6_06!$D:$D,BCRbQ!T$1)</f>
        <v>0</v>
      </c>
      <c r="U5" s="1">
        <f>SUMIFS(Table_6_06!$M:$M,Table_6_06!$B:$B,BCRbQ!$A5,Table_6_06!$D:$D,BCRbQ!U$1)</f>
        <v>0</v>
      </c>
      <c r="V5" s="1">
        <f>SUMIFS(Table_6_06!$M:$M,Table_6_06!$B:$B,BCRbQ!$A5,Table_6_06!$D:$D,BCRbQ!V$1)</f>
        <v>0</v>
      </c>
      <c r="W5" s="1">
        <f>SUMIFS(Table_6_06!$M:$M,Table_6_06!$B:$B,BCRbQ!$A5,Table_6_06!$D:$D,BCRbQ!W$1)</f>
        <v>0</v>
      </c>
      <c r="X5" s="1">
        <f>SUMIFS(Table_6_06!$M:$M,Table_6_06!$B:$B,BCRbQ!$A5,Table_6_06!$D:$D,BCRbQ!X$1)</f>
        <v>0</v>
      </c>
      <c r="Y5" s="1">
        <f>SUMIFS(Table_6_06!$M:$M,Table_6_06!$B:$B,BCRbQ!$A5,Table_6_06!$D:$D,BCRbQ!Y$1)</f>
        <v>0</v>
      </c>
      <c r="Z5" s="1">
        <f>SUMIFS(Table_6_06!$M:$M,Table_6_06!$B:$B,BCRbQ!$A5,Table_6_06!$D:$D,BCRbQ!Z$1)</f>
        <v>0</v>
      </c>
      <c r="AA5" s="1">
        <f>SUMIFS(Table_6_06!$M:$M,Table_6_06!$B:$B,BCRbQ!$A5,Table_6_06!$D:$D,BCRbQ!AA$1)</f>
        <v>0</v>
      </c>
      <c r="AB5" s="1">
        <f>SUMIFS(Table_6_06!$M:$M,Table_6_06!$B:$B,BCRbQ!$A5,Table_6_06!$D:$D,BCRbQ!AB$1)</f>
        <v>0</v>
      </c>
      <c r="AC5" s="1">
        <f>SUMIFS(Table_6_06!$M:$M,Table_6_06!$B:$B,BCRbQ!$A5,Table_6_06!$D:$D,BCRbQ!AC$1)</f>
        <v>0</v>
      </c>
      <c r="AD5" s="1">
        <f>SUMIFS(Table_6_06!$M:$M,Table_6_06!$B:$B,BCRbQ!$A5,Table_6_06!$D:$D,BCRbQ!AD$1)</f>
        <v>0</v>
      </c>
      <c r="AE5" s="1">
        <f>SUMIFS(Table_6_06!$M:$M,Table_6_06!$B:$B,BCRbQ!$A5,Table_6_06!$D:$D,BCRbQ!AE$1)</f>
        <v>0</v>
      </c>
      <c r="AF5" s="1">
        <f>SUMIFS(Table_6_06!$M:$M,Table_6_06!$B:$B,BCRbQ!$A5,Table_6_06!$D:$D,BCRbQ!AF$1)</f>
        <v>0</v>
      </c>
      <c r="AH5" s="1"/>
    </row>
    <row r="6" spans="1:34" x14ac:dyDescent="0.25">
      <c r="A6" s="6" t="s">
        <v>1</v>
      </c>
      <c r="B6" s="8">
        <f>SUMIFS(Table_6_04_2020!$M:$M,Table_6_04_2020!$B:$B,BCRbQ!$A6)</f>
        <v>0</v>
      </c>
      <c r="C6" s="8">
        <f>SUMIFS(Table_6_04_2021!$M:$M,Table_6_04_2021!$B:$B,BCRbQ!$A6)</f>
        <v>7.6</v>
      </c>
      <c r="D6" s="8">
        <f>SUMIFS(Table_6_04_2022!$M:$M,Table_6_04_2022!$B:$B,BCRbQ!$A6)</f>
        <v>5.0999999999999996</v>
      </c>
      <c r="E6" s="1">
        <f>SUMIFS(Table_6_06!$M:$M,Table_6_06!$B:$B,BCRbQ!$A6,Table_6_06!$D:$D,BCRbQ!E$1)</f>
        <v>2.6</v>
      </c>
      <c r="F6" s="1">
        <f>SUMIFS(Table_6_06!$M:$M,Table_6_06!$B:$B,BCRbQ!$A6,Table_6_06!$D:$D,BCRbQ!F$1)</f>
        <v>7.6</v>
      </c>
      <c r="G6" s="1">
        <f>SUMIFS(Table_6_06!$M:$M,Table_6_06!$B:$B,BCRbQ!$A6,Table_6_06!$D:$D,BCRbQ!G$1)</f>
        <v>1.1000000000000001</v>
      </c>
      <c r="H6" s="1">
        <f>SUMIFS(Table_6_06!$M:$M,Table_6_06!$B:$B,BCRbQ!$A6,Table_6_06!$D:$D,BCRbQ!H$1)</f>
        <v>2.8</v>
      </c>
      <c r="I6" s="1">
        <f>SUMIFS(Table_6_06!$M:$M,Table_6_06!$B:$B,BCRbQ!$A6,Table_6_06!$D:$D,BCRbQ!I$1)</f>
        <v>16.3</v>
      </c>
      <c r="J6" s="1">
        <f>SUMIFS(Table_6_06!$M:$M,Table_6_06!$B:$B,BCRbQ!$A6,Table_6_06!$D:$D,BCRbQ!J$1)</f>
        <v>0</v>
      </c>
      <c r="K6" s="1">
        <f>SUMIFS(Table_6_06!$M:$M,Table_6_06!$B:$B,BCRbQ!$A6,Table_6_06!$D:$D,BCRbQ!K$1)</f>
        <v>0</v>
      </c>
      <c r="L6" s="1">
        <f>SUMIFS(Table_6_06!$M:$M,Table_6_06!$B:$B,BCRbQ!$A6,Table_6_06!$D:$D,BCRbQ!L$1)</f>
        <v>3.8</v>
      </c>
      <c r="M6" s="1">
        <f>SUMIFS(Table_6_06!$M:$M,Table_6_06!$B:$B,BCRbQ!$A6,Table_6_06!$D:$D,BCRbQ!M$1)</f>
        <v>0</v>
      </c>
      <c r="N6" s="1">
        <f>SUMIFS(Table_6_06!$M:$M,Table_6_06!$B:$B,BCRbQ!$A6,Table_6_06!$D:$D,BCRbQ!N$1)</f>
        <v>0</v>
      </c>
      <c r="O6" s="1">
        <f>SUMIFS(Table_6_06!$M:$M,Table_6_06!$B:$B,BCRbQ!$A6,Table_6_06!$D:$D,BCRbQ!O$1)</f>
        <v>0</v>
      </c>
      <c r="P6" s="1">
        <f>SUMIFS(Table_6_06!$M:$M,Table_6_06!$B:$B,BCRbQ!$A6,Table_6_06!$D:$D,BCRbQ!P$1)</f>
        <v>0</v>
      </c>
      <c r="Q6" s="1">
        <f>SUMIFS(Table_6_06!$M:$M,Table_6_06!$B:$B,BCRbQ!$A6,Table_6_06!$D:$D,BCRbQ!Q$1)</f>
        <v>0</v>
      </c>
      <c r="R6" s="1">
        <f>SUMIFS(Table_6_06!$M:$M,Table_6_06!$B:$B,BCRbQ!$A6,Table_6_06!$D:$D,BCRbQ!R$1)</f>
        <v>0</v>
      </c>
      <c r="S6" s="1">
        <f>SUMIFS(Table_6_06!$M:$M,Table_6_06!$B:$B,BCRbQ!$A6,Table_6_06!$D:$D,BCRbQ!S$1)</f>
        <v>0</v>
      </c>
      <c r="T6" s="1">
        <f>SUMIFS(Table_6_06!$M:$M,Table_6_06!$B:$B,BCRbQ!$A6,Table_6_06!$D:$D,BCRbQ!T$1)</f>
        <v>0</v>
      </c>
      <c r="U6" s="1">
        <f>SUMIFS(Table_6_06!$M:$M,Table_6_06!$B:$B,BCRbQ!$A6,Table_6_06!$D:$D,BCRbQ!U$1)</f>
        <v>0</v>
      </c>
      <c r="V6" s="1">
        <f>SUMIFS(Table_6_06!$M:$M,Table_6_06!$B:$B,BCRbQ!$A6,Table_6_06!$D:$D,BCRbQ!V$1)</f>
        <v>0</v>
      </c>
      <c r="W6" s="1">
        <f>SUMIFS(Table_6_06!$M:$M,Table_6_06!$B:$B,BCRbQ!$A6,Table_6_06!$D:$D,BCRbQ!W$1)</f>
        <v>0</v>
      </c>
      <c r="X6" s="1">
        <f>SUMIFS(Table_6_06!$M:$M,Table_6_06!$B:$B,BCRbQ!$A6,Table_6_06!$D:$D,BCRbQ!X$1)</f>
        <v>0</v>
      </c>
      <c r="Y6" s="1">
        <f>SUMIFS(Table_6_06!$M:$M,Table_6_06!$B:$B,BCRbQ!$A6,Table_6_06!$D:$D,BCRbQ!Y$1)</f>
        <v>0</v>
      </c>
      <c r="Z6" s="1">
        <f>SUMIFS(Table_6_06!$M:$M,Table_6_06!$B:$B,BCRbQ!$A6,Table_6_06!$D:$D,BCRbQ!Z$1)</f>
        <v>0</v>
      </c>
      <c r="AA6" s="1">
        <f>SUMIFS(Table_6_06!$M:$M,Table_6_06!$B:$B,BCRbQ!$A6,Table_6_06!$D:$D,BCRbQ!AA$1)</f>
        <v>0</v>
      </c>
      <c r="AB6" s="1">
        <f>SUMIFS(Table_6_06!$M:$M,Table_6_06!$B:$B,BCRbQ!$A6,Table_6_06!$D:$D,BCRbQ!AB$1)</f>
        <v>0</v>
      </c>
      <c r="AC6" s="1">
        <f>SUMIFS(Table_6_06!$M:$M,Table_6_06!$B:$B,BCRbQ!$A6,Table_6_06!$D:$D,BCRbQ!AC$1)</f>
        <v>0</v>
      </c>
      <c r="AD6" s="1">
        <f>SUMIFS(Table_6_06!$M:$M,Table_6_06!$B:$B,BCRbQ!$A6,Table_6_06!$D:$D,BCRbQ!AD$1)</f>
        <v>0</v>
      </c>
      <c r="AE6" s="1">
        <f>SUMIFS(Table_6_06!$M:$M,Table_6_06!$B:$B,BCRbQ!$A6,Table_6_06!$D:$D,BCRbQ!AE$1)</f>
        <v>0</v>
      </c>
      <c r="AF6" s="1">
        <f>SUMIFS(Table_6_06!$M:$M,Table_6_06!$B:$B,BCRbQ!$A6,Table_6_06!$D:$D,BCRbQ!AF$1)</f>
        <v>0</v>
      </c>
      <c r="AH6" s="1"/>
    </row>
    <row r="7" spans="1:34" x14ac:dyDescent="0.25">
      <c r="A7" s="6" t="s">
        <v>275</v>
      </c>
      <c r="B7" s="8">
        <f>SUMIFS(Table_6_04_2020!$M:$M,Table_6_04_2020!$B:$B,BCRbQ!$A7)</f>
        <v>123.1</v>
      </c>
      <c r="C7" s="8">
        <f>SUMIFS(Table_6_04_2021!$M:$M,Table_6_04_2021!$B:$B,BCRbQ!$A7)</f>
        <v>0</v>
      </c>
      <c r="D7" s="8">
        <f>SUMIFS(Table_6_04_2022!$M:$M,Table_6_04_2022!$B:$B,BCRbQ!$A7)</f>
        <v>17.5</v>
      </c>
      <c r="E7" s="1">
        <f>SUMIFS(Table_6_06!$M:$M,Table_6_06!$B:$B,BCRbQ!$A7,Table_6_06!$D:$D,BCRbQ!E$1)</f>
        <v>13.1</v>
      </c>
      <c r="F7" s="1">
        <f>SUMIFS(Table_6_06!$M:$M,Table_6_06!$B:$B,BCRbQ!$A7,Table_6_06!$D:$D,BCRbQ!F$1)</f>
        <v>0</v>
      </c>
      <c r="G7" s="1">
        <f>SUMIFS(Table_6_06!$M:$M,Table_6_06!$B:$B,BCRbQ!$A7,Table_6_06!$D:$D,BCRbQ!G$1)</f>
        <v>1.5</v>
      </c>
      <c r="H7" s="1">
        <f>SUMIFS(Table_6_06!$M:$M,Table_6_06!$B:$B,BCRbQ!$A7,Table_6_06!$D:$D,BCRbQ!H$1)</f>
        <v>0</v>
      </c>
      <c r="I7" s="1">
        <f>SUMIFS(Table_6_06!$M:$M,Table_6_06!$B:$B,BCRbQ!$A7,Table_6_06!$D:$D,BCRbQ!I$1)</f>
        <v>0</v>
      </c>
      <c r="J7" s="1">
        <f>SUMIFS(Table_6_06!$M:$M,Table_6_06!$B:$B,BCRbQ!$A7,Table_6_06!$D:$D,BCRbQ!J$1)</f>
        <v>0</v>
      </c>
      <c r="K7" s="1">
        <f>SUMIFS(Table_6_06!$M:$M,Table_6_06!$B:$B,BCRbQ!$A7,Table_6_06!$D:$D,BCRbQ!K$1)</f>
        <v>73.5</v>
      </c>
      <c r="L7" s="1">
        <f>SUMIFS(Table_6_06!$M:$M,Table_6_06!$B:$B,BCRbQ!$A7,Table_6_06!$D:$D,BCRbQ!L$1)</f>
        <v>0</v>
      </c>
      <c r="M7" s="1">
        <f>SUMIFS(Table_6_06!$M:$M,Table_6_06!$B:$B,BCRbQ!$A7,Table_6_06!$D:$D,BCRbQ!M$1)</f>
        <v>0</v>
      </c>
      <c r="N7" s="1">
        <f>SUMIFS(Table_6_06!$M:$M,Table_6_06!$B:$B,BCRbQ!$A7,Table_6_06!$D:$D,BCRbQ!N$1)</f>
        <v>0</v>
      </c>
      <c r="O7" s="1">
        <f>SUMIFS(Table_6_06!$M:$M,Table_6_06!$B:$B,BCRbQ!$A7,Table_6_06!$D:$D,BCRbQ!O$1)</f>
        <v>0</v>
      </c>
      <c r="P7" s="1">
        <f>SUMIFS(Table_6_06!$M:$M,Table_6_06!$B:$B,BCRbQ!$A7,Table_6_06!$D:$D,BCRbQ!P$1)</f>
        <v>0</v>
      </c>
      <c r="Q7" s="1">
        <f>SUMIFS(Table_6_06!$M:$M,Table_6_06!$B:$B,BCRbQ!$A7,Table_6_06!$D:$D,BCRbQ!Q$1)</f>
        <v>0</v>
      </c>
      <c r="R7" s="1">
        <f>SUMIFS(Table_6_06!$M:$M,Table_6_06!$B:$B,BCRbQ!$A7,Table_6_06!$D:$D,BCRbQ!R$1)</f>
        <v>0</v>
      </c>
      <c r="S7" s="1">
        <f>SUMIFS(Table_6_06!$M:$M,Table_6_06!$B:$B,BCRbQ!$A7,Table_6_06!$D:$D,BCRbQ!S$1)</f>
        <v>0</v>
      </c>
      <c r="T7" s="1">
        <f>SUMIFS(Table_6_06!$M:$M,Table_6_06!$B:$B,BCRbQ!$A7,Table_6_06!$D:$D,BCRbQ!T$1)</f>
        <v>0</v>
      </c>
      <c r="U7" s="1">
        <f>SUMIFS(Table_6_06!$M:$M,Table_6_06!$B:$B,BCRbQ!$A7,Table_6_06!$D:$D,BCRbQ!U$1)</f>
        <v>0</v>
      </c>
      <c r="V7" s="1">
        <f>SUMIFS(Table_6_06!$M:$M,Table_6_06!$B:$B,BCRbQ!$A7,Table_6_06!$D:$D,BCRbQ!V$1)</f>
        <v>0</v>
      </c>
      <c r="W7" s="1">
        <f>SUMIFS(Table_6_06!$M:$M,Table_6_06!$B:$B,BCRbQ!$A7,Table_6_06!$D:$D,BCRbQ!W$1)</f>
        <v>0</v>
      </c>
      <c r="X7" s="1">
        <f>SUMIFS(Table_6_06!$M:$M,Table_6_06!$B:$B,BCRbQ!$A7,Table_6_06!$D:$D,BCRbQ!X$1)</f>
        <v>0</v>
      </c>
      <c r="Y7" s="1">
        <f>SUMIFS(Table_6_06!$M:$M,Table_6_06!$B:$B,BCRbQ!$A7,Table_6_06!$D:$D,BCRbQ!Y$1)</f>
        <v>79.900000000000006</v>
      </c>
      <c r="Z7" s="1">
        <f>SUMIFS(Table_6_06!$M:$M,Table_6_06!$B:$B,BCRbQ!$A7,Table_6_06!$D:$D,BCRbQ!Z$1)</f>
        <v>0</v>
      </c>
      <c r="AA7" s="1">
        <f>SUMIFS(Table_6_06!$M:$M,Table_6_06!$B:$B,BCRbQ!$A7,Table_6_06!$D:$D,BCRbQ!AA$1)</f>
        <v>0</v>
      </c>
      <c r="AB7" s="1">
        <f>SUMIFS(Table_6_06!$M:$M,Table_6_06!$B:$B,BCRbQ!$A7,Table_6_06!$D:$D,BCRbQ!AB$1)</f>
        <v>0</v>
      </c>
      <c r="AC7" s="1">
        <f>SUMIFS(Table_6_06!$M:$M,Table_6_06!$B:$B,BCRbQ!$A7,Table_6_06!$D:$D,BCRbQ!AC$1)</f>
        <v>0</v>
      </c>
      <c r="AD7" s="1">
        <f>SUMIFS(Table_6_06!$M:$M,Table_6_06!$B:$B,BCRbQ!$A7,Table_6_06!$D:$D,BCRbQ!AD$1)</f>
        <v>0</v>
      </c>
      <c r="AE7" s="1">
        <f>SUMIFS(Table_6_06!$M:$M,Table_6_06!$B:$B,BCRbQ!$A7,Table_6_06!$D:$D,BCRbQ!AE$1)</f>
        <v>0</v>
      </c>
      <c r="AF7" s="1">
        <f>SUMIFS(Table_6_06!$M:$M,Table_6_06!$B:$B,BCRbQ!$A7,Table_6_06!$D:$D,BCRbQ!AF$1)</f>
        <v>0</v>
      </c>
      <c r="AH7" s="1"/>
    </row>
    <row r="8" spans="1:34" x14ac:dyDescent="0.25">
      <c r="A8" s="6" t="s">
        <v>2</v>
      </c>
      <c r="B8" s="8">
        <f>SUMIFS(Table_6_04_2020!$M:$M,Table_6_04_2020!$B:$B,BCRbQ!$A8)</f>
        <v>0</v>
      </c>
      <c r="C8" s="8">
        <f>SUMIFS(Table_6_04_2021!$M:$M,Table_6_04_2021!$B:$B,BCRbQ!$A8)</f>
        <v>0</v>
      </c>
      <c r="D8" s="8">
        <f>SUMIFS(Table_6_04_2022!$M:$M,Table_6_04_2022!$B:$B,BCRbQ!$A8)</f>
        <v>1.7</v>
      </c>
      <c r="E8" s="1">
        <f>SUMIFS(Table_6_06!$M:$M,Table_6_06!$B:$B,BCRbQ!$A8,Table_6_06!$D:$D,BCRbQ!E$1)</f>
        <v>0</v>
      </c>
      <c r="F8" s="1">
        <f>SUMIFS(Table_6_06!$M:$M,Table_6_06!$B:$B,BCRbQ!$A8,Table_6_06!$D:$D,BCRbQ!F$1)</f>
        <v>0</v>
      </c>
      <c r="G8" s="1">
        <f>SUMIFS(Table_6_06!$M:$M,Table_6_06!$B:$B,BCRbQ!$A8,Table_6_06!$D:$D,BCRbQ!G$1)</f>
        <v>0</v>
      </c>
      <c r="H8" s="1">
        <f>SUMIFS(Table_6_06!$M:$M,Table_6_06!$B:$B,BCRbQ!$A8,Table_6_06!$D:$D,BCRbQ!H$1)</f>
        <v>0.8</v>
      </c>
      <c r="I8" s="1">
        <f>SUMIFS(Table_6_06!$M:$M,Table_6_06!$B:$B,BCRbQ!$A8,Table_6_06!$D:$D,BCRbQ!I$1)</f>
        <v>3.8000000000000003</v>
      </c>
      <c r="J8" s="1">
        <f>SUMIFS(Table_6_06!$M:$M,Table_6_06!$B:$B,BCRbQ!$A8,Table_6_06!$D:$D,BCRbQ!J$1)</f>
        <v>7.9</v>
      </c>
      <c r="K8" s="1">
        <f>SUMIFS(Table_6_06!$M:$M,Table_6_06!$B:$B,BCRbQ!$A8,Table_6_06!$D:$D,BCRbQ!K$1)</f>
        <v>0</v>
      </c>
      <c r="L8" s="1">
        <f>SUMIFS(Table_6_06!$M:$M,Table_6_06!$B:$B,BCRbQ!$A8,Table_6_06!$D:$D,BCRbQ!L$1)</f>
        <v>0</v>
      </c>
      <c r="M8" s="1">
        <f>SUMIFS(Table_6_06!$M:$M,Table_6_06!$B:$B,BCRbQ!$A8,Table_6_06!$D:$D,BCRbQ!M$1)</f>
        <v>0</v>
      </c>
      <c r="N8" s="1">
        <f>SUMIFS(Table_6_06!$M:$M,Table_6_06!$B:$B,BCRbQ!$A8,Table_6_06!$D:$D,BCRbQ!N$1)</f>
        <v>0</v>
      </c>
      <c r="O8" s="1">
        <f>SUMIFS(Table_6_06!$M:$M,Table_6_06!$B:$B,BCRbQ!$A8,Table_6_06!$D:$D,BCRbQ!O$1)</f>
        <v>0</v>
      </c>
      <c r="P8" s="1">
        <f>SUMIFS(Table_6_06!$M:$M,Table_6_06!$B:$B,BCRbQ!$A8,Table_6_06!$D:$D,BCRbQ!P$1)</f>
        <v>0</v>
      </c>
      <c r="Q8" s="1">
        <f>SUMIFS(Table_6_06!$M:$M,Table_6_06!$B:$B,BCRbQ!$A8,Table_6_06!$D:$D,BCRbQ!Q$1)</f>
        <v>0</v>
      </c>
      <c r="R8" s="1">
        <f>SUMIFS(Table_6_06!$M:$M,Table_6_06!$B:$B,BCRbQ!$A8,Table_6_06!$D:$D,BCRbQ!R$1)</f>
        <v>0</v>
      </c>
      <c r="S8" s="1">
        <f>SUMIFS(Table_6_06!$M:$M,Table_6_06!$B:$B,BCRbQ!$A8,Table_6_06!$D:$D,BCRbQ!S$1)</f>
        <v>0</v>
      </c>
      <c r="T8" s="1">
        <f>SUMIFS(Table_6_06!$M:$M,Table_6_06!$B:$B,BCRbQ!$A8,Table_6_06!$D:$D,BCRbQ!T$1)</f>
        <v>0</v>
      </c>
      <c r="U8" s="1">
        <f>SUMIFS(Table_6_06!$M:$M,Table_6_06!$B:$B,BCRbQ!$A8,Table_6_06!$D:$D,BCRbQ!U$1)</f>
        <v>0</v>
      </c>
      <c r="V8" s="1">
        <f>SUMIFS(Table_6_06!$M:$M,Table_6_06!$B:$B,BCRbQ!$A8,Table_6_06!$D:$D,BCRbQ!V$1)</f>
        <v>0.79999999999999993</v>
      </c>
      <c r="W8" s="1">
        <f>SUMIFS(Table_6_06!$M:$M,Table_6_06!$B:$B,BCRbQ!$A8,Table_6_06!$D:$D,BCRbQ!W$1)</f>
        <v>0</v>
      </c>
      <c r="X8" s="1">
        <f>SUMIFS(Table_6_06!$M:$M,Table_6_06!$B:$B,BCRbQ!$A8,Table_6_06!$D:$D,BCRbQ!X$1)</f>
        <v>0</v>
      </c>
      <c r="Y8" s="1">
        <f>SUMIFS(Table_6_06!$M:$M,Table_6_06!$B:$B,BCRbQ!$A8,Table_6_06!$D:$D,BCRbQ!Y$1)</f>
        <v>0</v>
      </c>
      <c r="Z8" s="1">
        <f>SUMIFS(Table_6_06!$M:$M,Table_6_06!$B:$B,BCRbQ!$A8,Table_6_06!$D:$D,BCRbQ!Z$1)</f>
        <v>0</v>
      </c>
      <c r="AA8" s="1">
        <f>SUMIFS(Table_6_06!$M:$M,Table_6_06!$B:$B,BCRbQ!$A8,Table_6_06!$D:$D,BCRbQ!AA$1)</f>
        <v>2.6</v>
      </c>
      <c r="AB8" s="1">
        <f>SUMIFS(Table_6_06!$M:$M,Table_6_06!$B:$B,BCRbQ!$A8,Table_6_06!$D:$D,BCRbQ!AB$1)</f>
        <v>0</v>
      </c>
      <c r="AC8" s="1">
        <f>SUMIFS(Table_6_06!$M:$M,Table_6_06!$B:$B,BCRbQ!$A8,Table_6_06!$D:$D,BCRbQ!AC$1)</f>
        <v>3</v>
      </c>
      <c r="AD8" s="1">
        <f>SUMIFS(Table_6_06!$M:$M,Table_6_06!$B:$B,BCRbQ!$A8,Table_6_06!$D:$D,BCRbQ!AD$1)</f>
        <v>0</v>
      </c>
      <c r="AE8" s="1">
        <f>SUMIFS(Table_6_06!$M:$M,Table_6_06!$B:$B,BCRbQ!$A8,Table_6_06!$D:$D,BCRbQ!AE$1)</f>
        <v>15</v>
      </c>
      <c r="AF8" s="1">
        <f>SUMIFS(Table_6_06!$M:$M,Table_6_06!$B:$B,BCRbQ!$A8,Table_6_06!$D:$D,BCRbQ!AF$1)</f>
        <v>0</v>
      </c>
      <c r="AH8" s="1"/>
    </row>
    <row r="9" spans="1:34" x14ac:dyDescent="0.25">
      <c r="A9" s="6" t="s">
        <v>3</v>
      </c>
      <c r="B9" s="8">
        <f>SUMIFS(Table_6_04_2020!$M:$M,Table_6_04_2020!$B:$B,BCRbQ!$A9)</f>
        <v>0</v>
      </c>
      <c r="C9" s="8">
        <f>SUMIFS(Table_6_04_2021!$M:$M,Table_6_04_2021!$B:$B,BCRbQ!$A9)</f>
        <v>260</v>
      </c>
      <c r="D9" s="8">
        <f>SUMIFS(Table_6_04_2022!$M:$M,Table_6_04_2022!$B:$B,BCRbQ!$A9)</f>
        <v>0</v>
      </c>
      <c r="E9" s="1">
        <f>SUMIFS(Table_6_06!$M:$M,Table_6_06!$B:$B,BCRbQ!$A9,Table_6_06!$D:$D,BCRbQ!E$1)</f>
        <v>0</v>
      </c>
      <c r="F9" s="1">
        <f>SUMIFS(Table_6_06!$M:$M,Table_6_06!$B:$B,BCRbQ!$A9,Table_6_06!$D:$D,BCRbQ!F$1)</f>
        <v>0</v>
      </c>
      <c r="G9" s="1">
        <f>SUMIFS(Table_6_06!$M:$M,Table_6_06!$B:$B,BCRbQ!$A9,Table_6_06!$D:$D,BCRbQ!G$1)</f>
        <v>0</v>
      </c>
      <c r="H9" s="1">
        <f>SUMIFS(Table_6_06!$M:$M,Table_6_06!$B:$B,BCRbQ!$A9,Table_6_06!$D:$D,BCRbQ!H$1)</f>
        <v>0</v>
      </c>
      <c r="I9" s="1">
        <f>SUMIFS(Table_6_06!$M:$M,Table_6_06!$B:$B,BCRbQ!$A9,Table_6_06!$D:$D,BCRbQ!I$1)</f>
        <v>0</v>
      </c>
      <c r="J9" s="1">
        <f>SUMIFS(Table_6_06!$M:$M,Table_6_06!$B:$B,BCRbQ!$A9,Table_6_06!$D:$D,BCRbQ!J$1)</f>
        <v>0</v>
      </c>
      <c r="K9" s="1">
        <f>SUMIFS(Table_6_06!$M:$M,Table_6_06!$B:$B,BCRbQ!$A9,Table_6_06!$D:$D,BCRbQ!K$1)</f>
        <v>0</v>
      </c>
      <c r="L9" s="1">
        <f>SUMIFS(Table_6_06!$M:$M,Table_6_06!$B:$B,BCRbQ!$A9,Table_6_06!$D:$D,BCRbQ!L$1)</f>
        <v>0</v>
      </c>
      <c r="M9" s="1">
        <f>SUMIFS(Table_6_06!$M:$M,Table_6_06!$B:$B,BCRbQ!$A9,Table_6_06!$D:$D,BCRbQ!M$1)</f>
        <v>0</v>
      </c>
      <c r="N9" s="1">
        <f>SUMIFS(Table_6_06!$M:$M,Table_6_06!$B:$B,BCRbQ!$A9,Table_6_06!$D:$D,BCRbQ!N$1)</f>
        <v>0</v>
      </c>
      <c r="O9" s="1">
        <f>SUMIFS(Table_6_06!$M:$M,Table_6_06!$B:$B,BCRbQ!$A9,Table_6_06!$D:$D,BCRbQ!O$1)</f>
        <v>0</v>
      </c>
      <c r="P9" s="1">
        <f>SUMIFS(Table_6_06!$M:$M,Table_6_06!$B:$B,BCRbQ!$A9,Table_6_06!$D:$D,BCRbQ!P$1)</f>
        <v>0</v>
      </c>
      <c r="Q9" s="1">
        <f>SUMIFS(Table_6_06!$M:$M,Table_6_06!$B:$B,BCRbQ!$A9,Table_6_06!$D:$D,BCRbQ!Q$1)</f>
        <v>0</v>
      </c>
      <c r="R9" s="1">
        <f>SUMIFS(Table_6_06!$M:$M,Table_6_06!$B:$B,BCRbQ!$A9,Table_6_06!$D:$D,BCRbQ!R$1)</f>
        <v>0</v>
      </c>
      <c r="S9" s="1">
        <f>SUMIFS(Table_6_06!$M:$M,Table_6_06!$B:$B,BCRbQ!$A9,Table_6_06!$D:$D,BCRbQ!S$1)</f>
        <v>0</v>
      </c>
      <c r="T9" s="1">
        <f>SUMIFS(Table_6_06!$M:$M,Table_6_06!$B:$B,BCRbQ!$A9,Table_6_06!$D:$D,BCRbQ!T$1)</f>
        <v>0</v>
      </c>
      <c r="U9" s="1">
        <f>SUMIFS(Table_6_06!$M:$M,Table_6_06!$B:$B,BCRbQ!$A9,Table_6_06!$D:$D,BCRbQ!U$1)</f>
        <v>0</v>
      </c>
      <c r="V9" s="1">
        <f>SUMIFS(Table_6_06!$M:$M,Table_6_06!$B:$B,BCRbQ!$A9,Table_6_06!$D:$D,BCRbQ!V$1)</f>
        <v>0</v>
      </c>
      <c r="W9" s="1">
        <f>SUMIFS(Table_6_06!$M:$M,Table_6_06!$B:$B,BCRbQ!$A9,Table_6_06!$D:$D,BCRbQ!W$1)</f>
        <v>0</v>
      </c>
      <c r="X9" s="1">
        <f>SUMIFS(Table_6_06!$M:$M,Table_6_06!$B:$B,BCRbQ!$A9,Table_6_06!$D:$D,BCRbQ!X$1)</f>
        <v>0</v>
      </c>
      <c r="Y9" s="1">
        <f>SUMIFS(Table_6_06!$M:$M,Table_6_06!$B:$B,BCRbQ!$A9,Table_6_06!$D:$D,BCRbQ!Y$1)</f>
        <v>0</v>
      </c>
      <c r="Z9" s="1">
        <f>SUMIFS(Table_6_06!$M:$M,Table_6_06!$B:$B,BCRbQ!$A9,Table_6_06!$D:$D,BCRbQ!Z$1)</f>
        <v>0</v>
      </c>
      <c r="AA9" s="1">
        <f>SUMIFS(Table_6_06!$M:$M,Table_6_06!$B:$B,BCRbQ!$A9,Table_6_06!$D:$D,BCRbQ!AA$1)</f>
        <v>0</v>
      </c>
      <c r="AB9" s="1">
        <f>SUMIFS(Table_6_06!$M:$M,Table_6_06!$B:$B,BCRbQ!$A9,Table_6_06!$D:$D,BCRbQ!AB$1)</f>
        <v>0</v>
      </c>
      <c r="AC9" s="1">
        <f>SUMIFS(Table_6_06!$M:$M,Table_6_06!$B:$B,BCRbQ!$A9,Table_6_06!$D:$D,BCRbQ!AC$1)</f>
        <v>0</v>
      </c>
      <c r="AD9" s="1">
        <f>SUMIFS(Table_6_06!$M:$M,Table_6_06!$B:$B,BCRbQ!$A9,Table_6_06!$D:$D,BCRbQ!AD$1)</f>
        <v>0</v>
      </c>
      <c r="AE9" s="1">
        <f>SUMIFS(Table_6_06!$M:$M,Table_6_06!$B:$B,BCRbQ!$A9,Table_6_06!$D:$D,BCRbQ!AE$1)</f>
        <v>0</v>
      </c>
      <c r="AF9" s="1">
        <f>SUMIFS(Table_6_06!$M:$M,Table_6_06!$B:$B,BCRbQ!$A9,Table_6_06!$D:$D,BCRbQ!AF$1)</f>
        <v>0</v>
      </c>
      <c r="AH9" s="1"/>
    </row>
    <row r="10" spans="1:34" x14ac:dyDescent="0.25">
      <c r="A10" s="6" t="s">
        <v>4</v>
      </c>
      <c r="B10" s="8">
        <f>SUMIFS(Table_6_04_2020!$M:$M,Table_6_04_2020!$B:$B,BCRbQ!$A10)</f>
        <v>2</v>
      </c>
      <c r="C10" s="8">
        <f>SUMIFS(Table_6_04_2021!$M:$M,Table_6_04_2021!$B:$B,BCRbQ!$A10)</f>
        <v>143</v>
      </c>
      <c r="D10" s="8">
        <f>SUMIFS(Table_6_04_2022!$M:$M,Table_6_04_2022!$B:$B,BCRbQ!$A10)</f>
        <v>11</v>
      </c>
      <c r="E10" s="1">
        <f>SUMIFS(Table_6_06!$M:$M,Table_6_06!$B:$B,BCRbQ!$A10,Table_6_06!$D:$D,BCRbQ!E$1)</f>
        <v>8.1999999999999993</v>
      </c>
      <c r="F10" s="1">
        <f>SUMIFS(Table_6_06!$M:$M,Table_6_06!$B:$B,BCRbQ!$A10,Table_6_06!$D:$D,BCRbQ!F$1)</f>
        <v>0</v>
      </c>
      <c r="G10" s="1">
        <f>SUMIFS(Table_6_06!$M:$M,Table_6_06!$B:$B,BCRbQ!$A10,Table_6_06!$D:$D,BCRbQ!G$1)</f>
        <v>2.5</v>
      </c>
      <c r="H10" s="1">
        <f>SUMIFS(Table_6_06!$M:$M,Table_6_06!$B:$B,BCRbQ!$A10,Table_6_06!$D:$D,BCRbQ!H$1)</f>
        <v>0</v>
      </c>
      <c r="I10" s="1">
        <f>SUMIFS(Table_6_06!$M:$M,Table_6_06!$B:$B,BCRbQ!$A10,Table_6_06!$D:$D,BCRbQ!I$1)</f>
        <v>0</v>
      </c>
      <c r="J10" s="1">
        <f>SUMIFS(Table_6_06!$M:$M,Table_6_06!$B:$B,BCRbQ!$A10,Table_6_06!$D:$D,BCRbQ!J$1)</f>
        <v>153</v>
      </c>
      <c r="K10" s="1">
        <f>SUMIFS(Table_6_06!$M:$M,Table_6_06!$B:$B,BCRbQ!$A10,Table_6_06!$D:$D,BCRbQ!K$1)</f>
        <v>0</v>
      </c>
      <c r="L10" s="1">
        <f>SUMIFS(Table_6_06!$M:$M,Table_6_06!$B:$B,BCRbQ!$A10,Table_6_06!$D:$D,BCRbQ!L$1)</f>
        <v>16</v>
      </c>
      <c r="M10" s="1">
        <f>SUMIFS(Table_6_06!$M:$M,Table_6_06!$B:$B,BCRbQ!$A10,Table_6_06!$D:$D,BCRbQ!M$1)</f>
        <v>0</v>
      </c>
      <c r="N10" s="1">
        <f>SUMIFS(Table_6_06!$M:$M,Table_6_06!$B:$B,BCRbQ!$A10,Table_6_06!$D:$D,BCRbQ!N$1)</f>
        <v>0</v>
      </c>
      <c r="O10" s="1">
        <f>SUMIFS(Table_6_06!$M:$M,Table_6_06!$B:$B,BCRbQ!$A10,Table_6_06!$D:$D,BCRbQ!O$1)</f>
        <v>0</v>
      </c>
      <c r="P10" s="1">
        <f>SUMIFS(Table_6_06!$M:$M,Table_6_06!$B:$B,BCRbQ!$A10,Table_6_06!$D:$D,BCRbQ!P$1)</f>
        <v>0</v>
      </c>
      <c r="Q10" s="1">
        <f>SUMIFS(Table_6_06!$M:$M,Table_6_06!$B:$B,BCRbQ!$A10,Table_6_06!$D:$D,BCRbQ!Q$1)</f>
        <v>0</v>
      </c>
      <c r="R10" s="1">
        <f>SUMIFS(Table_6_06!$M:$M,Table_6_06!$B:$B,BCRbQ!$A10,Table_6_06!$D:$D,BCRbQ!R$1)</f>
        <v>0</v>
      </c>
      <c r="S10" s="1">
        <f>SUMIFS(Table_6_06!$M:$M,Table_6_06!$B:$B,BCRbQ!$A10,Table_6_06!$D:$D,BCRbQ!S$1)</f>
        <v>0</v>
      </c>
      <c r="T10" s="1">
        <f>SUMIFS(Table_6_06!$M:$M,Table_6_06!$B:$B,BCRbQ!$A10,Table_6_06!$D:$D,BCRbQ!T$1)</f>
        <v>0</v>
      </c>
      <c r="U10" s="1">
        <f>SUMIFS(Table_6_06!$M:$M,Table_6_06!$B:$B,BCRbQ!$A10,Table_6_06!$D:$D,BCRbQ!U$1)</f>
        <v>0</v>
      </c>
      <c r="V10" s="1">
        <f>SUMIFS(Table_6_06!$M:$M,Table_6_06!$B:$B,BCRbQ!$A10,Table_6_06!$D:$D,BCRbQ!V$1)</f>
        <v>0</v>
      </c>
      <c r="W10" s="1">
        <f>SUMIFS(Table_6_06!$M:$M,Table_6_06!$B:$B,BCRbQ!$A10,Table_6_06!$D:$D,BCRbQ!W$1)</f>
        <v>0</v>
      </c>
      <c r="X10" s="1">
        <f>SUMIFS(Table_6_06!$M:$M,Table_6_06!$B:$B,BCRbQ!$A10,Table_6_06!$D:$D,BCRbQ!X$1)</f>
        <v>0</v>
      </c>
      <c r="Y10" s="1">
        <f>SUMIFS(Table_6_06!$M:$M,Table_6_06!$B:$B,BCRbQ!$A10,Table_6_06!$D:$D,BCRbQ!Y$1)</f>
        <v>0</v>
      </c>
      <c r="Z10" s="1">
        <f>SUMIFS(Table_6_06!$M:$M,Table_6_06!$B:$B,BCRbQ!$A10,Table_6_06!$D:$D,BCRbQ!Z$1)</f>
        <v>0</v>
      </c>
      <c r="AA10" s="1">
        <f>SUMIFS(Table_6_06!$M:$M,Table_6_06!$B:$B,BCRbQ!$A10,Table_6_06!$D:$D,BCRbQ!AA$1)</f>
        <v>0</v>
      </c>
      <c r="AB10" s="1">
        <f>SUMIFS(Table_6_06!$M:$M,Table_6_06!$B:$B,BCRbQ!$A10,Table_6_06!$D:$D,BCRbQ!AB$1)</f>
        <v>0</v>
      </c>
      <c r="AC10" s="1">
        <f>SUMIFS(Table_6_06!$M:$M,Table_6_06!$B:$B,BCRbQ!$A10,Table_6_06!$D:$D,BCRbQ!AC$1)</f>
        <v>0</v>
      </c>
      <c r="AD10" s="1">
        <f>SUMIFS(Table_6_06!$M:$M,Table_6_06!$B:$B,BCRbQ!$A10,Table_6_06!$D:$D,BCRbQ!AD$1)</f>
        <v>0</v>
      </c>
      <c r="AE10" s="1">
        <f>SUMIFS(Table_6_06!$M:$M,Table_6_06!$B:$B,BCRbQ!$A10,Table_6_06!$D:$D,BCRbQ!AE$1)</f>
        <v>0</v>
      </c>
      <c r="AF10" s="1">
        <f>SUMIFS(Table_6_06!$M:$M,Table_6_06!$B:$B,BCRbQ!$A10,Table_6_06!$D:$D,BCRbQ!AF$1)</f>
        <v>0</v>
      </c>
      <c r="AH10" s="1"/>
    </row>
    <row r="11" spans="1:34" x14ac:dyDescent="0.25">
      <c r="A11" s="6" t="s">
        <v>5</v>
      </c>
      <c r="B11" s="8">
        <f>SUMIFS(Table_6_04_2020!$M:$M,Table_6_04_2020!$B:$B,BCRbQ!$A11)</f>
        <v>0</v>
      </c>
      <c r="C11" s="8">
        <f>SUMIFS(Table_6_04_2021!$M:$M,Table_6_04_2021!$B:$B,BCRbQ!$A11)</f>
        <v>0</v>
      </c>
      <c r="D11" s="8">
        <f>SUMIFS(Table_6_04_2022!$M:$M,Table_6_04_2022!$B:$B,BCRbQ!$A11)</f>
        <v>0</v>
      </c>
      <c r="E11" s="1">
        <f>SUMIFS(Table_6_06!$M:$M,Table_6_06!$B:$B,BCRbQ!$A11,Table_6_06!$D:$D,BCRbQ!E$1)</f>
        <v>0</v>
      </c>
      <c r="F11" s="1">
        <f>SUMIFS(Table_6_06!$M:$M,Table_6_06!$B:$B,BCRbQ!$A11,Table_6_06!$D:$D,BCRbQ!F$1)</f>
        <v>0</v>
      </c>
      <c r="G11" s="1">
        <f>SUMIFS(Table_6_06!$M:$M,Table_6_06!$B:$B,BCRbQ!$A11,Table_6_06!$D:$D,BCRbQ!G$1)</f>
        <v>0</v>
      </c>
      <c r="H11" s="1">
        <f>SUMIFS(Table_6_06!$M:$M,Table_6_06!$B:$B,BCRbQ!$A11,Table_6_06!$D:$D,BCRbQ!H$1)</f>
        <v>0</v>
      </c>
      <c r="I11" s="1">
        <f>SUMIFS(Table_6_06!$M:$M,Table_6_06!$B:$B,BCRbQ!$A11,Table_6_06!$D:$D,BCRbQ!I$1)</f>
        <v>0</v>
      </c>
      <c r="J11" s="1">
        <f>SUMIFS(Table_6_06!$M:$M,Table_6_06!$B:$B,BCRbQ!$A11,Table_6_06!$D:$D,BCRbQ!J$1)</f>
        <v>0</v>
      </c>
      <c r="K11" s="1">
        <f>SUMIFS(Table_6_06!$M:$M,Table_6_06!$B:$B,BCRbQ!$A11,Table_6_06!$D:$D,BCRbQ!K$1)</f>
        <v>0</v>
      </c>
      <c r="L11" s="1">
        <f>SUMIFS(Table_6_06!$M:$M,Table_6_06!$B:$B,BCRbQ!$A11,Table_6_06!$D:$D,BCRbQ!L$1)</f>
        <v>0</v>
      </c>
      <c r="M11" s="1">
        <f>SUMIFS(Table_6_06!$M:$M,Table_6_06!$B:$B,BCRbQ!$A11,Table_6_06!$D:$D,BCRbQ!M$1)</f>
        <v>0</v>
      </c>
      <c r="N11" s="1">
        <f>SUMIFS(Table_6_06!$M:$M,Table_6_06!$B:$B,BCRbQ!$A11,Table_6_06!$D:$D,BCRbQ!N$1)</f>
        <v>0</v>
      </c>
      <c r="O11" s="1">
        <f>SUMIFS(Table_6_06!$M:$M,Table_6_06!$B:$B,BCRbQ!$A11,Table_6_06!$D:$D,BCRbQ!O$1)</f>
        <v>0</v>
      </c>
      <c r="P11" s="1">
        <f>SUMIFS(Table_6_06!$M:$M,Table_6_06!$B:$B,BCRbQ!$A11,Table_6_06!$D:$D,BCRbQ!P$1)</f>
        <v>0</v>
      </c>
      <c r="Q11" s="1">
        <f>SUMIFS(Table_6_06!$M:$M,Table_6_06!$B:$B,BCRbQ!$A11,Table_6_06!$D:$D,BCRbQ!Q$1)</f>
        <v>0</v>
      </c>
      <c r="R11" s="1">
        <f>SUMIFS(Table_6_06!$M:$M,Table_6_06!$B:$B,BCRbQ!$A11,Table_6_06!$D:$D,BCRbQ!R$1)</f>
        <v>0</v>
      </c>
      <c r="S11" s="1">
        <f>SUMIFS(Table_6_06!$M:$M,Table_6_06!$B:$B,BCRbQ!$A11,Table_6_06!$D:$D,BCRbQ!S$1)</f>
        <v>0</v>
      </c>
      <c r="T11" s="1">
        <f>SUMIFS(Table_6_06!$M:$M,Table_6_06!$B:$B,BCRbQ!$A11,Table_6_06!$D:$D,BCRbQ!T$1)</f>
        <v>0</v>
      </c>
      <c r="U11" s="1">
        <f>SUMIFS(Table_6_06!$M:$M,Table_6_06!$B:$B,BCRbQ!$A11,Table_6_06!$D:$D,BCRbQ!U$1)</f>
        <v>0</v>
      </c>
      <c r="V11" s="1">
        <f>SUMIFS(Table_6_06!$M:$M,Table_6_06!$B:$B,BCRbQ!$A11,Table_6_06!$D:$D,BCRbQ!V$1)</f>
        <v>0</v>
      </c>
      <c r="W11" s="1">
        <f>SUMIFS(Table_6_06!$M:$M,Table_6_06!$B:$B,BCRbQ!$A11,Table_6_06!$D:$D,BCRbQ!W$1)</f>
        <v>0</v>
      </c>
      <c r="X11" s="1">
        <f>SUMIFS(Table_6_06!$M:$M,Table_6_06!$B:$B,BCRbQ!$A11,Table_6_06!$D:$D,BCRbQ!X$1)</f>
        <v>0</v>
      </c>
      <c r="Y11" s="1">
        <f>SUMIFS(Table_6_06!$M:$M,Table_6_06!$B:$B,BCRbQ!$A11,Table_6_06!$D:$D,BCRbQ!Y$1)</f>
        <v>0</v>
      </c>
      <c r="Z11" s="1">
        <f>SUMIFS(Table_6_06!$M:$M,Table_6_06!$B:$B,BCRbQ!$A11,Table_6_06!$D:$D,BCRbQ!Z$1)</f>
        <v>0</v>
      </c>
      <c r="AA11" s="1">
        <f>SUMIFS(Table_6_06!$M:$M,Table_6_06!$B:$B,BCRbQ!$A11,Table_6_06!$D:$D,BCRbQ!AA$1)</f>
        <v>0</v>
      </c>
      <c r="AB11" s="1">
        <f>SUMIFS(Table_6_06!$M:$M,Table_6_06!$B:$B,BCRbQ!$A11,Table_6_06!$D:$D,BCRbQ!AB$1)</f>
        <v>0</v>
      </c>
      <c r="AC11" s="1">
        <f>SUMIFS(Table_6_06!$M:$M,Table_6_06!$B:$B,BCRbQ!$A11,Table_6_06!$D:$D,BCRbQ!AC$1)</f>
        <v>0</v>
      </c>
      <c r="AD11" s="1">
        <f>SUMIFS(Table_6_06!$M:$M,Table_6_06!$B:$B,BCRbQ!$A11,Table_6_06!$D:$D,BCRbQ!AD$1)</f>
        <v>0</v>
      </c>
      <c r="AE11" s="1">
        <f>SUMIFS(Table_6_06!$M:$M,Table_6_06!$B:$B,BCRbQ!$A11,Table_6_06!$D:$D,BCRbQ!AE$1)</f>
        <v>0</v>
      </c>
      <c r="AF11" s="1">
        <f>SUMIFS(Table_6_06!$M:$M,Table_6_06!$B:$B,BCRbQ!$A11,Table_6_06!$D:$D,BCRbQ!AF$1)</f>
        <v>0</v>
      </c>
      <c r="AH11" s="1"/>
    </row>
    <row r="12" spans="1:34" x14ac:dyDescent="0.25">
      <c r="A12" s="6" t="s">
        <v>269</v>
      </c>
      <c r="B12" s="8">
        <f>SUMIFS(Table_6_04_2020!$M:$M,Table_6_04_2020!$B:$B,BCRbQ!$A12)</f>
        <v>280</v>
      </c>
      <c r="C12" s="8">
        <f>SUMIFS(Table_6_04_2021!$M:$M,Table_6_04_2021!$B:$B,BCRbQ!$A12)</f>
        <v>598.4</v>
      </c>
      <c r="D12" s="8">
        <f>SUMIFS(Table_6_04_2022!$M:$M,Table_6_04_2022!$B:$B,BCRbQ!$A12)</f>
        <v>361.99999999999994</v>
      </c>
      <c r="E12" s="1">
        <f>SUMIFS(Table_6_06!$M:$M,Table_6_06!$B:$B,BCRbQ!$A12,Table_6_06!$D:$D,BCRbQ!E$1)</f>
        <v>219.2</v>
      </c>
      <c r="F12" s="1">
        <f>SUMIFS(Table_6_06!$M:$M,Table_6_06!$B:$B,BCRbQ!$A12,Table_6_06!$D:$D,BCRbQ!F$1)</f>
        <v>22</v>
      </c>
      <c r="G12" s="1">
        <f>SUMIFS(Table_6_06!$M:$M,Table_6_06!$B:$B,BCRbQ!$A12,Table_6_06!$D:$D,BCRbQ!G$1)</f>
        <v>195</v>
      </c>
      <c r="H12" s="1">
        <f>SUMIFS(Table_6_06!$M:$M,Table_6_06!$B:$B,BCRbQ!$A12,Table_6_06!$D:$D,BCRbQ!H$1)</f>
        <v>8.8000000000000007</v>
      </c>
      <c r="I12" s="1">
        <f>SUMIFS(Table_6_06!$M:$M,Table_6_06!$B:$B,BCRbQ!$A12,Table_6_06!$D:$D,BCRbQ!I$1)</f>
        <v>34.4</v>
      </c>
      <c r="J12" s="1">
        <f>SUMIFS(Table_6_06!$M:$M,Table_6_06!$B:$B,BCRbQ!$A12,Table_6_06!$D:$D,BCRbQ!J$1)</f>
        <v>6</v>
      </c>
      <c r="K12" s="1">
        <f>SUMIFS(Table_6_06!$M:$M,Table_6_06!$B:$B,BCRbQ!$A12,Table_6_06!$D:$D,BCRbQ!K$1)</f>
        <v>0</v>
      </c>
      <c r="L12" s="1">
        <f>SUMIFS(Table_6_06!$M:$M,Table_6_06!$B:$B,BCRbQ!$A12,Table_6_06!$D:$D,BCRbQ!L$1)</f>
        <v>119</v>
      </c>
      <c r="M12" s="1">
        <f>SUMIFS(Table_6_06!$M:$M,Table_6_06!$B:$B,BCRbQ!$A12,Table_6_06!$D:$D,BCRbQ!M$1)</f>
        <v>0</v>
      </c>
      <c r="N12" s="1">
        <f>SUMIFS(Table_6_06!$M:$M,Table_6_06!$B:$B,BCRbQ!$A12,Table_6_06!$D:$D,BCRbQ!N$1)</f>
        <v>0</v>
      </c>
      <c r="O12" s="1">
        <f>SUMIFS(Table_6_06!$M:$M,Table_6_06!$B:$B,BCRbQ!$A12,Table_6_06!$D:$D,BCRbQ!O$1)</f>
        <v>0</v>
      </c>
      <c r="P12" s="1">
        <f>SUMIFS(Table_6_06!$M:$M,Table_6_06!$B:$B,BCRbQ!$A12,Table_6_06!$D:$D,BCRbQ!P$1)</f>
        <v>17</v>
      </c>
      <c r="Q12" s="1">
        <f>SUMIFS(Table_6_06!$M:$M,Table_6_06!$B:$B,BCRbQ!$A12,Table_6_06!$D:$D,BCRbQ!Q$1)</f>
        <v>0</v>
      </c>
      <c r="R12" s="1">
        <f>SUMIFS(Table_6_06!$M:$M,Table_6_06!$B:$B,BCRbQ!$A12,Table_6_06!$D:$D,BCRbQ!R$1)</f>
        <v>0</v>
      </c>
      <c r="S12" s="1">
        <f>SUMIFS(Table_6_06!$M:$M,Table_6_06!$B:$B,BCRbQ!$A12,Table_6_06!$D:$D,BCRbQ!S$1)</f>
        <v>0</v>
      </c>
      <c r="T12" s="1">
        <f>SUMIFS(Table_6_06!$M:$M,Table_6_06!$B:$B,BCRbQ!$A12,Table_6_06!$D:$D,BCRbQ!T$1)</f>
        <v>0</v>
      </c>
      <c r="U12" s="1">
        <f>SUMIFS(Table_6_06!$M:$M,Table_6_06!$B:$B,BCRbQ!$A12,Table_6_06!$D:$D,BCRbQ!U$1)</f>
        <v>0</v>
      </c>
      <c r="V12" s="1">
        <f>SUMIFS(Table_6_06!$M:$M,Table_6_06!$B:$B,BCRbQ!$A12,Table_6_06!$D:$D,BCRbQ!V$1)</f>
        <v>0</v>
      </c>
      <c r="W12" s="1">
        <f>SUMIFS(Table_6_06!$M:$M,Table_6_06!$B:$B,BCRbQ!$A12,Table_6_06!$D:$D,BCRbQ!W$1)</f>
        <v>0</v>
      </c>
      <c r="X12" s="1">
        <f>SUMIFS(Table_6_06!$M:$M,Table_6_06!$B:$B,BCRbQ!$A12,Table_6_06!$D:$D,BCRbQ!X$1)</f>
        <v>0</v>
      </c>
      <c r="Y12" s="1">
        <f>SUMIFS(Table_6_06!$M:$M,Table_6_06!$B:$B,BCRbQ!$A12,Table_6_06!$D:$D,BCRbQ!Y$1)</f>
        <v>0</v>
      </c>
      <c r="Z12" s="1">
        <f>SUMIFS(Table_6_06!$M:$M,Table_6_06!$B:$B,BCRbQ!$A12,Table_6_06!$D:$D,BCRbQ!Z$1)</f>
        <v>0</v>
      </c>
      <c r="AA12" s="1">
        <f>SUMIFS(Table_6_06!$M:$M,Table_6_06!$B:$B,BCRbQ!$A12,Table_6_06!$D:$D,BCRbQ!AA$1)</f>
        <v>0</v>
      </c>
      <c r="AB12" s="1">
        <f>SUMIFS(Table_6_06!$M:$M,Table_6_06!$B:$B,BCRbQ!$A12,Table_6_06!$D:$D,BCRbQ!AB$1)</f>
        <v>0</v>
      </c>
      <c r="AC12" s="1">
        <f>SUMIFS(Table_6_06!$M:$M,Table_6_06!$B:$B,BCRbQ!$A12,Table_6_06!$D:$D,BCRbQ!AC$1)</f>
        <v>0</v>
      </c>
      <c r="AD12" s="1">
        <f>SUMIFS(Table_6_06!$M:$M,Table_6_06!$B:$B,BCRbQ!$A12,Table_6_06!$D:$D,BCRbQ!AD$1)</f>
        <v>0</v>
      </c>
      <c r="AE12" s="1">
        <f>SUMIFS(Table_6_06!$M:$M,Table_6_06!$B:$B,BCRbQ!$A12,Table_6_06!$D:$D,BCRbQ!AE$1)</f>
        <v>0</v>
      </c>
      <c r="AF12" s="1">
        <f>SUMIFS(Table_6_06!$M:$M,Table_6_06!$B:$B,BCRbQ!$A12,Table_6_06!$D:$D,BCRbQ!AF$1)</f>
        <v>0</v>
      </c>
      <c r="AH12" s="1"/>
    </row>
    <row r="13" spans="1:34" x14ac:dyDescent="0.25">
      <c r="A13" s="6" t="s">
        <v>270</v>
      </c>
      <c r="B13" s="8">
        <f>SUMIFS(Table_6_04_2020!$M:$M,Table_6_04_2020!$B:$B,BCRbQ!$A13)</f>
        <v>749.9</v>
      </c>
      <c r="C13" s="8">
        <f>SUMIFS(Table_6_04_2021!$M:$M,Table_6_04_2021!$B:$B,BCRbQ!$A13)</f>
        <v>50.699999999999989</v>
      </c>
      <c r="D13" s="8">
        <f>SUMIFS(Table_6_04_2022!$M:$M,Table_6_04_2022!$B:$B,BCRbQ!$A13)</f>
        <v>400.5</v>
      </c>
      <c r="E13" s="1">
        <f>SUMIFS(Table_6_06!$M:$M,Table_6_06!$B:$B,BCRbQ!$A13,Table_6_06!$D:$D,BCRbQ!E$1)</f>
        <v>1061.5999999999995</v>
      </c>
      <c r="F13" s="1">
        <f>SUMIFS(Table_6_06!$M:$M,Table_6_06!$B:$B,BCRbQ!$A13,Table_6_06!$D:$D,BCRbQ!F$1)</f>
        <v>994.90000000000032</v>
      </c>
      <c r="G13" s="1">
        <f>SUMIFS(Table_6_06!$M:$M,Table_6_06!$B:$B,BCRbQ!$A13,Table_6_06!$D:$D,BCRbQ!G$1)</f>
        <v>577.79999999999995</v>
      </c>
      <c r="H13" s="1">
        <f>SUMIFS(Table_6_06!$M:$M,Table_6_06!$B:$B,BCRbQ!$A13,Table_6_06!$D:$D,BCRbQ!H$1)</f>
        <v>526.6</v>
      </c>
      <c r="I13" s="1">
        <f>SUMIFS(Table_6_06!$M:$M,Table_6_06!$B:$B,BCRbQ!$A13,Table_6_06!$D:$D,BCRbQ!I$1)</f>
        <v>54</v>
      </c>
      <c r="J13" s="1">
        <f>SUMIFS(Table_6_06!$M:$M,Table_6_06!$B:$B,BCRbQ!$A13,Table_6_06!$D:$D,BCRbQ!J$1)</f>
        <v>0</v>
      </c>
      <c r="K13" s="1">
        <f>SUMIFS(Table_6_06!$M:$M,Table_6_06!$B:$B,BCRbQ!$A13,Table_6_06!$D:$D,BCRbQ!K$1)</f>
        <v>1.4</v>
      </c>
      <c r="L13" s="1">
        <f>SUMIFS(Table_6_06!$M:$M,Table_6_06!$B:$B,BCRbQ!$A13,Table_6_06!$D:$D,BCRbQ!L$1)</f>
        <v>144.89999999999998</v>
      </c>
      <c r="M13" s="1">
        <f>SUMIFS(Table_6_06!$M:$M,Table_6_06!$B:$B,BCRbQ!$A13,Table_6_06!$D:$D,BCRbQ!M$1)</f>
        <v>742.69999999999993</v>
      </c>
      <c r="N13" s="1">
        <f>SUMIFS(Table_6_06!$M:$M,Table_6_06!$B:$B,BCRbQ!$A13,Table_6_06!$D:$D,BCRbQ!N$1)</f>
        <v>116.1</v>
      </c>
      <c r="O13" s="1">
        <f>SUMIFS(Table_6_06!$M:$M,Table_6_06!$B:$B,BCRbQ!$A13,Table_6_06!$D:$D,BCRbQ!O$1)</f>
        <v>0</v>
      </c>
      <c r="P13" s="1">
        <f>SUMIFS(Table_6_06!$M:$M,Table_6_06!$B:$B,BCRbQ!$A13,Table_6_06!$D:$D,BCRbQ!P$1)</f>
        <v>0</v>
      </c>
      <c r="Q13" s="1">
        <f>SUMIFS(Table_6_06!$M:$M,Table_6_06!$B:$B,BCRbQ!$A13,Table_6_06!$D:$D,BCRbQ!Q$1)</f>
        <v>207</v>
      </c>
      <c r="R13" s="1">
        <f>SUMIFS(Table_6_06!$M:$M,Table_6_06!$B:$B,BCRbQ!$A13,Table_6_06!$D:$D,BCRbQ!R$1)</f>
        <v>0</v>
      </c>
      <c r="S13" s="1">
        <f>SUMIFS(Table_6_06!$M:$M,Table_6_06!$B:$B,BCRbQ!$A13,Table_6_06!$D:$D,BCRbQ!S$1)</f>
        <v>0</v>
      </c>
      <c r="T13" s="1">
        <f>SUMIFS(Table_6_06!$M:$M,Table_6_06!$B:$B,BCRbQ!$A13,Table_6_06!$D:$D,BCRbQ!T$1)</f>
        <v>0</v>
      </c>
      <c r="U13" s="1">
        <f>SUMIFS(Table_6_06!$M:$M,Table_6_06!$B:$B,BCRbQ!$A13,Table_6_06!$D:$D,BCRbQ!U$1)</f>
        <v>3.5</v>
      </c>
      <c r="V13" s="1">
        <f>SUMIFS(Table_6_06!$M:$M,Table_6_06!$B:$B,BCRbQ!$A13,Table_6_06!$D:$D,BCRbQ!V$1)</f>
        <v>209</v>
      </c>
      <c r="W13" s="1">
        <f>SUMIFS(Table_6_06!$M:$M,Table_6_06!$B:$B,BCRbQ!$A13,Table_6_06!$D:$D,BCRbQ!W$1)</f>
        <v>0</v>
      </c>
      <c r="X13" s="1">
        <f>SUMIFS(Table_6_06!$M:$M,Table_6_06!$B:$B,BCRbQ!$A13,Table_6_06!$D:$D,BCRbQ!X$1)</f>
        <v>0</v>
      </c>
      <c r="Y13" s="1">
        <f>SUMIFS(Table_6_06!$M:$M,Table_6_06!$B:$B,BCRbQ!$A13,Table_6_06!$D:$D,BCRbQ!Y$1)</f>
        <v>0</v>
      </c>
      <c r="Z13" s="1">
        <f>SUMIFS(Table_6_06!$M:$M,Table_6_06!$B:$B,BCRbQ!$A13,Table_6_06!$D:$D,BCRbQ!Z$1)</f>
        <v>0</v>
      </c>
      <c r="AA13" s="1">
        <f>SUMIFS(Table_6_06!$M:$M,Table_6_06!$B:$B,BCRbQ!$A13,Table_6_06!$D:$D,BCRbQ!AA$1)</f>
        <v>0</v>
      </c>
      <c r="AB13" s="1">
        <f>SUMIFS(Table_6_06!$M:$M,Table_6_06!$B:$B,BCRbQ!$A13,Table_6_06!$D:$D,BCRbQ!AB$1)</f>
        <v>0</v>
      </c>
      <c r="AC13" s="1">
        <f>SUMIFS(Table_6_06!$M:$M,Table_6_06!$B:$B,BCRbQ!$A13,Table_6_06!$D:$D,BCRbQ!AC$1)</f>
        <v>0</v>
      </c>
      <c r="AD13" s="1">
        <f>SUMIFS(Table_6_06!$M:$M,Table_6_06!$B:$B,BCRbQ!$A13,Table_6_06!$D:$D,BCRbQ!AD$1)</f>
        <v>0</v>
      </c>
      <c r="AE13" s="1">
        <f>SUMIFS(Table_6_06!$M:$M,Table_6_06!$B:$B,BCRbQ!$A13,Table_6_06!$D:$D,BCRbQ!AE$1)</f>
        <v>0</v>
      </c>
      <c r="AF13" s="1">
        <f>SUMIFS(Table_6_06!$M:$M,Table_6_06!$B:$B,BCRbQ!$A13,Table_6_06!$D:$D,BCRbQ!AF$1)</f>
        <v>0</v>
      </c>
      <c r="AH13" s="1"/>
    </row>
    <row r="14" spans="1:34" x14ac:dyDescent="0.25">
      <c r="A14" s="6" t="s">
        <v>272</v>
      </c>
      <c r="B14" s="8">
        <f>SUMIFS(Table_6_04_2020!$M:$M,Table_6_04_2020!$B:$B,BCRbQ!$A14)</f>
        <v>0</v>
      </c>
      <c r="C14" s="8">
        <f>SUMIFS(Table_6_04_2021!$M:$M,Table_6_04_2021!$B:$B,BCRbQ!$A14)</f>
        <v>53.1</v>
      </c>
      <c r="D14" s="8">
        <f>SUMIFS(Table_6_04_2022!$M:$M,Table_6_04_2022!$B:$B,BCRbQ!$A14)</f>
        <v>104.3</v>
      </c>
      <c r="E14" s="1">
        <f>SUMIFS(Table_6_06!$M:$M,Table_6_06!$B:$B,BCRbQ!$A14,Table_6_06!$D:$D,BCRbQ!E$1)</f>
        <v>650</v>
      </c>
      <c r="F14" s="1">
        <f>SUMIFS(Table_6_06!$M:$M,Table_6_06!$B:$B,BCRbQ!$A14,Table_6_06!$D:$D,BCRbQ!F$1)</f>
        <v>0</v>
      </c>
      <c r="G14" s="1">
        <f>SUMIFS(Table_6_06!$M:$M,Table_6_06!$B:$B,BCRbQ!$A14,Table_6_06!$D:$D,BCRbQ!G$1)</f>
        <v>0</v>
      </c>
      <c r="H14" s="1">
        <f>SUMIFS(Table_6_06!$M:$M,Table_6_06!$B:$B,BCRbQ!$A14,Table_6_06!$D:$D,BCRbQ!H$1)</f>
        <v>0</v>
      </c>
      <c r="I14" s="1">
        <f>SUMIFS(Table_6_06!$M:$M,Table_6_06!$B:$B,BCRbQ!$A14,Table_6_06!$D:$D,BCRbQ!I$1)</f>
        <v>0</v>
      </c>
      <c r="J14" s="1">
        <f>SUMIFS(Table_6_06!$M:$M,Table_6_06!$B:$B,BCRbQ!$A14,Table_6_06!$D:$D,BCRbQ!J$1)</f>
        <v>0</v>
      </c>
      <c r="K14" s="1">
        <f>SUMIFS(Table_6_06!$M:$M,Table_6_06!$B:$B,BCRbQ!$A14,Table_6_06!$D:$D,BCRbQ!K$1)</f>
        <v>0</v>
      </c>
      <c r="L14" s="1">
        <f>SUMIFS(Table_6_06!$M:$M,Table_6_06!$B:$B,BCRbQ!$A14,Table_6_06!$D:$D,BCRbQ!L$1)</f>
        <v>0</v>
      </c>
      <c r="M14" s="1">
        <f>SUMIFS(Table_6_06!$M:$M,Table_6_06!$B:$B,BCRbQ!$A14,Table_6_06!$D:$D,BCRbQ!M$1)</f>
        <v>0</v>
      </c>
      <c r="N14" s="1">
        <f>SUMIFS(Table_6_06!$M:$M,Table_6_06!$B:$B,BCRbQ!$A14,Table_6_06!$D:$D,BCRbQ!N$1)</f>
        <v>0</v>
      </c>
      <c r="O14" s="1">
        <f>SUMIFS(Table_6_06!$M:$M,Table_6_06!$B:$B,BCRbQ!$A14,Table_6_06!$D:$D,BCRbQ!O$1)</f>
        <v>0</v>
      </c>
      <c r="P14" s="1">
        <f>SUMIFS(Table_6_06!$M:$M,Table_6_06!$B:$B,BCRbQ!$A14,Table_6_06!$D:$D,BCRbQ!P$1)</f>
        <v>0</v>
      </c>
      <c r="Q14" s="1">
        <f>SUMIFS(Table_6_06!$M:$M,Table_6_06!$B:$B,BCRbQ!$A14,Table_6_06!$D:$D,BCRbQ!Q$1)</f>
        <v>0</v>
      </c>
      <c r="R14" s="1">
        <f>SUMIFS(Table_6_06!$M:$M,Table_6_06!$B:$B,BCRbQ!$A14,Table_6_06!$D:$D,BCRbQ!R$1)</f>
        <v>0</v>
      </c>
      <c r="S14" s="1">
        <f>SUMIFS(Table_6_06!$M:$M,Table_6_06!$B:$B,BCRbQ!$A14,Table_6_06!$D:$D,BCRbQ!S$1)</f>
        <v>0</v>
      </c>
      <c r="T14" s="1">
        <f>SUMIFS(Table_6_06!$M:$M,Table_6_06!$B:$B,BCRbQ!$A14,Table_6_06!$D:$D,BCRbQ!T$1)</f>
        <v>0</v>
      </c>
      <c r="U14" s="1">
        <f>SUMIFS(Table_6_06!$M:$M,Table_6_06!$B:$B,BCRbQ!$A14,Table_6_06!$D:$D,BCRbQ!U$1)</f>
        <v>0</v>
      </c>
      <c r="V14" s="1">
        <f>SUMIFS(Table_6_06!$M:$M,Table_6_06!$B:$B,BCRbQ!$A14,Table_6_06!$D:$D,BCRbQ!V$1)</f>
        <v>0</v>
      </c>
      <c r="W14" s="1">
        <f>SUMIFS(Table_6_06!$M:$M,Table_6_06!$B:$B,BCRbQ!$A14,Table_6_06!$D:$D,BCRbQ!W$1)</f>
        <v>0</v>
      </c>
      <c r="X14" s="1">
        <f>SUMIFS(Table_6_06!$M:$M,Table_6_06!$B:$B,BCRbQ!$A14,Table_6_06!$D:$D,BCRbQ!X$1)</f>
        <v>0</v>
      </c>
      <c r="Y14" s="1">
        <f>SUMIFS(Table_6_06!$M:$M,Table_6_06!$B:$B,BCRbQ!$A14,Table_6_06!$D:$D,BCRbQ!Y$1)</f>
        <v>0</v>
      </c>
      <c r="Z14" s="1">
        <f>SUMIFS(Table_6_06!$M:$M,Table_6_06!$B:$B,BCRbQ!$A14,Table_6_06!$D:$D,BCRbQ!Z$1)</f>
        <v>0</v>
      </c>
      <c r="AA14" s="1">
        <f>SUMIFS(Table_6_06!$M:$M,Table_6_06!$B:$B,BCRbQ!$A14,Table_6_06!$D:$D,BCRbQ!AA$1)</f>
        <v>0</v>
      </c>
      <c r="AB14" s="1">
        <f>SUMIFS(Table_6_06!$M:$M,Table_6_06!$B:$B,BCRbQ!$A14,Table_6_06!$D:$D,BCRbQ!AB$1)</f>
        <v>0</v>
      </c>
      <c r="AC14" s="1">
        <f>SUMIFS(Table_6_06!$M:$M,Table_6_06!$B:$B,BCRbQ!$A14,Table_6_06!$D:$D,BCRbQ!AC$1)</f>
        <v>0</v>
      </c>
      <c r="AD14" s="1">
        <f>SUMIFS(Table_6_06!$M:$M,Table_6_06!$B:$B,BCRbQ!$A14,Table_6_06!$D:$D,BCRbQ!AD$1)</f>
        <v>0</v>
      </c>
      <c r="AE14" s="1">
        <f>SUMIFS(Table_6_06!$M:$M,Table_6_06!$B:$B,BCRbQ!$A14,Table_6_06!$D:$D,BCRbQ!AE$1)</f>
        <v>0</v>
      </c>
      <c r="AF14" s="1">
        <f>SUMIFS(Table_6_06!$M:$M,Table_6_06!$B:$B,BCRbQ!$A14,Table_6_06!$D:$D,BCRbQ!AF$1)</f>
        <v>0</v>
      </c>
      <c r="AH14" s="1"/>
    </row>
    <row r="15" spans="1:34" x14ac:dyDescent="0.25">
      <c r="A15" s="6" t="s">
        <v>273</v>
      </c>
      <c r="B15" s="8">
        <f>SUMIFS(Table_6_04_2020!$M:$M,Table_6_04_2020!$B:$B,BCRbQ!$A15)</f>
        <v>0</v>
      </c>
      <c r="C15" s="8">
        <f>SUMIFS(Table_6_04_2021!$M:$M,Table_6_04_2021!$B:$B,BCRbQ!$A15)</f>
        <v>0</v>
      </c>
      <c r="D15" s="8">
        <f>SUMIFS(Table_6_04_2022!$M:$M,Table_6_04_2022!$B:$B,BCRbQ!$A15)</f>
        <v>0</v>
      </c>
      <c r="E15" s="1">
        <f>SUMIFS(Table_6_06!$M:$M,Table_6_06!$B:$B,BCRbQ!$A15,Table_6_06!$D:$D,BCRbQ!E$1)</f>
        <v>0</v>
      </c>
      <c r="F15" s="1">
        <f>SUMIFS(Table_6_06!$M:$M,Table_6_06!$B:$B,BCRbQ!$A15,Table_6_06!$D:$D,BCRbQ!F$1)</f>
        <v>0</v>
      </c>
      <c r="G15" s="1">
        <f>SUMIFS(Table_6_06!$M:$M,Table_6_06!$B:$B,BCRbQ!$A15,Table_6_06!$D:$D,BCRbQ!G$1)</f>
        <v>0</v>
      </c>
      <c r="H15" s="1">
        <f>SUMIFS(Table_6_06!$M:$M,Table_6_06!$B:$B,BCRbQ!$A15,Table_6_06!$D:$D,BCRbQ!H$1)</f>
        <v>0</v>
      </c>
      <c r="I15" s="1">
        <f>SUMIFS(Table_6_06!$M:$M,Table_6_06!$B:$B,BCRbQ!$A15,Table_6_06!$D:$D,BCRbQ!I$1)</f>
        <v>0</v>
      </c>
      <c r="J15" s="1">
        <f>SUMIFS(Table_6_06!$M:$M,Table_6_06!$B:$B,BCRbQ!$A15,Table_6_06!$D:$D,BCRbQ!J$1)</f>
        <v>0</v>
      </c>
      <c r="K15" s="1">
        <f>SUMIFS(Table_6_06!$M:$M,Table_6_06!$B:$B,BCRbQ!$A15,Table_6_06!$D:$D,BCRbQ!K$1)</f>
        <v>0</v>
      </c>
      <c r="L15" s="1">
        <f>SUMIFS(Table_6_06!$M:$M,Table_6_06!$B:$B,BCRbQ!$A15,Table_6_06!$D:$D,BCRbQ!L$1)</f>
        <v>0</v>
      </c>
      <c r="M15" s="1">
        <f>SUMIFS(Table_6_06!$M:$M,Table_6_06!$B:$B,BCRbQ!$A15,Table_6_06!$D:$D,BCRbQ!M$1)</f>
        <v>0</v>
      </c>
      <c r="N15" s="1">
        <f>SUMIFS(Table_6_06!$M:$M,Table_6_06!$B:$B,BCRbQ!$A15,Table_6_06!$D:$D,BCRbQ!N$1)</f>
        <v>0</v>
      </c>
      <c r="O15" s="1">
        <f>SUMIFS(Table_6_06!$M:$M,Table_6_06!$B:$B,BCRbQ!$A15,Table_6_06!$D:$D,BCRbQ!O$1)</f>
        <v>0</v>
      </c>
      <c r="P15" s="1">
        <f>SUMIFS(Table_6_06!$M:$M,Table_6_06!$B:$B,BCRbQ!$A15,Table_6_06!$D:$D,BCRbQ!P$1)</f>
        <v>0</v>
      </c>
      <c r="Q15" s="1">
        <f>SUMIFS(Table_6_06!$M:$M,Table_6_06!$B:$B,BCRbQ!$A15,Table_6_06!$D:$D,BCRbQ!Q$1)</f>
        <v>0</v>
      </c>
      <c r="R15" s="1">
        <f>SUMIFS(Table_6_06!$M:$M,Table_6_06!$B:$B,BCRbQ!$A15,Table_6_06!$D:$D,BCRbQ!R$1)</f>
        <v>0</v>
      </c>
      <c r="S15" s="1">
        <f>SUMIFS(Table_6_06!$M:$M,Table_6_06!$B:$B,BCRbQ!$A15,Table_6_06!$D:$D,BCRbQ!S$1)</f>
        <v>0</v>
      </c>
      <c r="T15" s="1">
        <f>SUMIFS(Table_6_06!$M:$M,Table_6_06!$B:$B,BCRbQ!$A15,Table_6_06!$D:$D,BCRbQ!T$1)</f>
        <v>0</v>
      </c>
      <c r="U15" s="1">
        <f>SUMIFS(Table_6_06!$M:$M,Table_6_06!$B:$B,BCRbQ!$A15,Table_6_06!$D:$D,BCRbQ!U$1)</f>
        <v>0</v>
      </c>
      <c r="V15" s="1">
        <f>SUMIFS(Table_6_06!$M:$M,Table_6_06!$B:$B,BCRbQ!$A15,Table_6_06!$D:$D,BCRbQ!V$1)</f>
        <v>0</v>
      </c>
      <c r="W15" s="1">
        <f>SUMIFS(Table_6_06!$M:$M,Table_6_06!$B:$B,BCRbQ!$A15,Table_6_06!$D:$D,BCRbQ!W$1)</f>
        <v>0</v>
      </c>
      <c r="X15" s="1">
        <f>SUMIFS(Table_6_06!$M:$M,Table_6_06!$B:$B,BCRbQ!$A15,Table_6_06!$D:$D,BCRbQ!X$1)</f>
        <v>0</v>
      </c>
      <c r="Y15" s="1">
        <f>SUMIFS(Table_6_06!$M:$M,Table_6_06!$B:$B,BCRbQ!$A15,Table_6_06!$D:$D,BCRbQ!Y$1)</f>
        <v>0</v>
      </c>
      <c r="Z15" s="1">
        <f>SUMIFS(Table_6_06!$M:$M,Table_6_06!$B:$B,BCRbQ!$A15,Table_6_06!$D:$D,BCRbQ!Z$1)</f>
        <v>0</v>
      </c>
      <c r="AA15" s="1">
        <f>SUMIFS(Table_6_06!$M:$M,Table_6_06!$B:$B,BCRbQ!$A15,Table_6_06!$D:$D,BCRbQ!AA$1)</f>
        <v>0</v>
      </c>
      <c r="AB15" s="1">
        <f>SUMIFS(Table_6_06!$M:$M,Table_6_06!$B:$B,BCRbQ!$A15,Table_6_06!$D:$D,BCRbQ!AB$1)</f>
        <v>0</v>
      </c>
      <c r="AC15" s="1">
        <f>SUMIFS(Table_6_06!$M:$M,Table_6_06!$B:$B,BCRbQ!$A15,Table_6_06!$D:$D,BCRbQ!AC$1)</f>
        <v>0</v>
      </c>
      <c r="AD15" s="1">
        <f>SUMIFS(Table_6_06!$M:$M,Table_6_06!$B:$B,BCRbQ!$A15,Table_6_06!$D:$D,BCRbQ!AD$1)</f>
        <v>0</v>
      </c>
      <c r="AE15" s="1">
        <f>SUMIFS(Table_6_06!$M:$M,Table_6_06!$B:$B,BCRbQ!$A15,Table_6_06!$D:$D,BCRbQ!AE$1)</f>
        <v>0</v>
      </c>
      <c r="AF15" s="1">
        <f>SUMIFS(Table_6_06!$M:$M,Table_6_06!$B:$B,BCRbQ!$A15,Table_6_06!$D:$D,BCRbQ!AF$1)</f>
        <v>0</v>
      </c>
      <c r="AH15" s="1"/>
    </row>
    <row r="16" spans="1:34" x14ac:dyDescent="0.25">
      <c r="A16" s="2" t="s">
        <v>289</v>
      </c>
      <c r="B16" s="8">
        <f>SUMIFS(Table_6_04_2020!$M:$M,Table_6_04_2020!$B:$B,BCRbQ!$A16)</f>
        <v>0</v>
      </c>
      <c r="C16" s="8">
        <f>SUMIFS(Table_6_04_2021!$M:$M,Table_6_04_2021!$B:$B,BCRbQ!$A16)</f>
        <v>0</v>
      </c>
      <c r="D16" s="8">
        <f>SUMIFS(Table_6_04_2022!$M:$M,Table_6_04_2022!$B:$B,BCRbQ!$A16)</f>
        <v>0</v>
      </c>
      <c r="E16" s="1">
        <f>SUMIFS(Table_6_06!$M:$M,Table_6_06!$B:$B,BCRbQ!$A16,Table_6_06!$D:$D,BCRbQ!E$1)</f>
        <v>0</v>
      </c>
      <c r="F16" s="1">
        <f>SUMIFS(Table_6_06!$M:$M,Table_6_06!$B:$B,BCRbQ!$A16,Table_6_06!$D:$D,BCRbQ!F$1)</f>
        <v>0</v>
      </c>
      <c r="G16" s="1">
        <f>SUMIFS(Table_6_06!$M:$M,Table_6_06!$B:$B,BCRbQ!$A16,Table_6_06!$D:$D,BCRbQ!G$1)</f>
        <v>0</v>
      </c>
      <c r="H16" s="1">
        <f>SUMIFS(Table_6_06!$M:$M,Table_6_06!$B:$B,BCRbQ!$A16,Table_6_06!$D:$D,BCRbQ!H$1)</f>
        <v>0</v>
      </c>
      <c r="I16" s="1">
        <f>SUMIFS(Table_6_06!$M:$M,Table_6_06!$B:$B,BCRbQ!$A16,Table_6_06!$D:$D,BCRbQ!I$1)</f>
        <v>0</v>
      </c>
      <c r="J16" s="1">
        <f>SUMIFS(Table_6_06!$M:$M,Table_6_06!$B:$B,BCRbQ!$A16,Table_6_06!$D:$D,BCRbQ!J$1)</f>
        <v>0</v>
      </c>
      <c r="K16" s="1">
        <f>SUMIFS(Table_6_06!$M:$M,Table_6_06!$B:$B,BCRbQ!$A16,Table_6_06!$D:$D,BCRbQ!K$1)</f>
        <v>0</v>
      </c>
      <c r="L16" s="1">
        <f>SUMIFS(Table_6_06!$M:$M,Table_6_06!$B:$B,BCRbQ!$A16,Table_6_06!$D:$D,BCRbQ!L$1)</f>
        <v>0</v>
      </c>
      <c r="M16" s="1">
        <f>SUMIFS(Table_6_06!$M:$M,Table_6_06!$B:$B,BCRbQ!$A16,Table_6_06!$D:$D,BCRbQ!M$1)</f>
        <v>0</v>
      </c>
      <c r="N16" s="1">
        <f>SUMIFS(Table_6_06!$M:$M,Table_6_06!$B:$B,BCRbQ!$A16,Table_6_06!$D:$D,BCRbQ!N$1)</f>
        <v>0</v>
      </c>
      <c r="O16" s="1">
        <f>SUMIFS(Table_6_06!$M:$M,Table_6_06!$B:$B,BCRbQ!$A16,Table_6_06!$D:$D,BCRbQ!O$1)</f>
        <v>0</v>
      </c>
      <c r="P16" s="1">
        <f>SUMIFS(Table_6_06!$M:$M,Table_6_06!$B:$B,BCRbQ!$A16,Table_6_06!$D:$D,BCRbQ!P$1)</f>
        <v>0</v>
      </c>
      <c r="Q16" s="1">
        <f>SUMIFS(Table_6_06!$M:$M,Table_6_06!$B:$B,BCRbQ!$A16,Table_6_06!$D:$D,BCRbQ!Q$1)</f>
        <v>0</v>
      </c>
      <c r="R16" s="1">
        <f>SUMIFS(Table_6_06!$M:$M,Table_6_06!$B:$B,BCRbQ!$A16,Table_6_06!$D:$D,BCRbQ!R$1)</f>
        <v>0</v>
      </c>
      <c r="S16" s="1">
        <f>SUMIFS(Table_6_06!$M:$M,Table_6_06!$B:$B,BCRbQ!$A16,Table_6_06!$D:$D,BCRbQ!S$1)</f>
        <v>0</v>
      </c>
      <c r="T16" s="1">
        <f>SUMIFS(Table_6_06!$M:$M,Table_6_06!$B:$B,BCRbQ!$A16,Table_6_06!$D:$D,BCRbQ!T$1)</f>
        <v>0</v>
      </c>
      <c r="U16" s="1">
        <f>SUMIFS(Table_6_06!$M:$M,Table_6_06!$B:$B,BCRbQ!$A16,Table_6_06!$D:$D,BCRbQ!U$1)</f>
        <v>0</v>
      </c>
      <c r="V16" s="1">
        <f>SUMIFS(Table_6_06!$M:$M,Table_6_06!$B:$B,BCRbQ!$A16,Table_6_06!$D:$D,BCRbQ!V$1)</f>
        <v>0</v>
      </c>
      <c r="W16" s="1">
        <f>SUMIFS(Table_6_06!$M:$M,Table_6_06!$B:$B,BCRbQ!$A16,Table_6_06!$D:$D,BCRbQ!W$1)</f>
        <v>0</v>
      </c>
      <c r="X16" s="1">
        <f>SUMIFS(Table_6_06!$M:$M,Table_6_06!$B:$B,BCRbQ!$A16,Table_6_06!$D:$D,BCRbQ!X$1)</f>
        <v>0</v>
      </c>
      <c r="Y16" s="1">
        <f>SUMIFS(Table_6_06!$M:$M,Table_6_06!$B:$B,BCRbQ!$A16,Table_6_06!$D:$D,BCRbQ!Y$1)</f>
        <v>0</v>
      </c>
      <c r="Z16" s="1">
        <f>SUMIFS(Table_6_06!$M:$M,Table_6_06!$B:$B,BCRbQ!$A16,Table_6_06!$D:$D,BCRbQ!Z$1)</f>
        <v>0</v>
      </c>
      <c r="AA16" s="1">
        <f>SUMIFS(Table_6_06!$M:$M,Table_6_06!$B:$B,BCRbQ!$A16,Table_6_06!$D:$D,BCRbQ!AA$1)</f>
        <v>0</v>
      </c>
      <c r="AB16" s="1">
        <f>SUMIFS(Table_6_06!$M:$M,Table_6_06!$B:$B,BCRbQ!$A16,Table_6_06!$D:$D,BCRbQ!AB$1)</f>
        <v>0</v>
      </c>
      <c r="AC16" s="1">
        <f>SUMIFS(Table_6_06!$M:$M,Table_6_06!$B:$B,BCRbQ!$A16,Table_6_06!$D:$D,BCRbQ!AC$1)</f>
        <v>0</v>
      </c>
      <c r="AD16" s="1">
        <f>SUMIFS(Table_6_06!$M:$M,Table_6_06!$B:$B,BCRbQ!$A16,Table_6_06!$D:$D,BCRbQ!AD$1)</f>
        <v>0</v>
      </c>
      <c r="AE16" s="1">
        <f>SUMIFS(Table_6_06!$M:$M,Table_6_06!$B:$B,BCRbQ!$A16,Table_6_06!$D:$D,BCRbQ!AE$1)</f>
        <v>0</v>
      </c>
      <c r="AF16" s="1">
        <f>SUMIFS(Table_6_06!$M:$M,Table_6_06!$B:$B,BCRbQ!$A16,Table_6_06!$D:$D,BCRbQ!AF$1)</f>
        <v>0</v>
      </c>
    </row>
    <row r="17" spans="1:32" x14ac:dyDescent="0.25">
      <c r="A17" s="2" t="s">
        <v>290</v>
      </c>
      <c r="B17" s="8">
        <f>SUMIFS(Table_6_04_2020!$M:$M,Table_6_04_2020!$B:$B,BCRbQ!$A17)</f>
        <v>0</v>
      </c>
      <c r="C17" s="8">
        <f>SUMIFS(Table_6_04_2021!$M:$M,Table_6_04_2021!$B:$B,BCRbQ!$A17)</f>
        <v>0</v>
      </c>
      <c r="D17" s="8">
        <f>SUMIFS(Table_6_04_2022!$M:$M,Table_6_04_2022!$B:$B,BCRbQ!$A17)</f>
        <v>0</v>
      </c>
      <c r="E17" s="1">
        <f>SUMIFS(Table_6_06!$M:$M,Table_6_06!$B:$B,BCRbQ!$A17,Table_6_06!$D:$D,BCRbQ!E$1)</f>
        <v>0</v>
      </c>
      <c r="F17" s="1">
        <f>SUMIFS(Table_6_06!$M:$M,Table_6_06!$B:$B,BCRbQ!$A17,Table_6_06!$D:$D,BCRbQ!F$1)</f>
        <v>0</v>
      </c>
      <c r="G17" s="1">
        <f>SUMIFS(Table_6_06!$M:$M,Table_6_06!$B:$B,BCRbQ!$A17,Table_6_06!$D:$D,BCRbQ!G$1)</f>
        <v>0</v>
      </c>
      <c r="H17" s="1">
        <f>SUMIFS(Table_6_06!$M:$M,Table_6_06!$B:$B,BCRbQ!$A17,Table_6_06!$D:$D,BCRbQ!H$1)</f>
        <v>0</v>
      </c>
      <c r="I17" s="1">
        <f>SUMIFS(Table_6_06!$M:$M,Table_6_06!$B:$B,BCRbQ!$A17,Table_6_06!$D:$D,BCRbQ!I$1)</f>
        <v>0</v>
      </c>
      <c r="J17" s="1">
        <f>SUMIFS(Table_6_06!$M:$M,Table_6_06!$B:$B,BCRbQ!$A17,Table_6_06!$D:$D,BCRbQ!J$1)</f>
        <v>0</v>
      </c>
      <c r="K17" s="1">
        <f>SUMIFS(Table_6_06!$M:$M,Table_6_06!$B:$B,BCRbQ!$A17,Table_6_06!$D:$D,BCRbQ!K$1)</f>
        <v>0</v>
      </c>
      <c r="L17" s="1">
        <f>SUMIFS(Table_6_06!$M:$M,Table_6_06!$B:$B,BCRbQ!$A17,Table_6_06!$D:$D,BCRbQ!L$1)</f>
        <v>0</v>
      </c>
      <c r="M17" s="1">
        <f>SUMIFS(Table_6_06!$M:$M,Table_6_06!$B:$B,BCRbQ!$A17,Table_6_06!$D:$D,BCRbQ!M$1)</f>
        <v>0</v>
      </c>
      <c r="N17" s="1">
        <f>SUMIFS(Table_6_06!$M:$M,Table_6_06!$B:$B,BCRbQ!$A17,Table_6_06!$D:$D,BCRbQ!N$1)</f>
        <v>0</v>
      </c>
      <c r="O17" s="1">
        <f>SUMIFS(Table_6_06!$M:$M,Table_6_06!$B:$B,BCRbQ!$A17,Table_6_06!$D:$D,BCRbQ!O$1)</f>
        <v>0</v>
      </c>
      <c r="P17" s="1">
        <f>SUMIFS(Table_6_06!$M:$M,Table_6_06!$B:$B,BCRbQ!$A17,Table_6_06!$D:$D,BCRbQ!P$1)</f>
        <v>0</v>
      </c>
      <c r="Q17" s="1">
        <f>SUMIFS(Table_6_06!$M:$M,Table_6_06!$B:$B,BCRbQ!$A17,Table_6_06!$D:$D,BCRbQ!Q$1)</f>
        <v>0</v>
      </c>
      <c r="R17" s="1">
        <f>SUMIFS(Table_6_06!$M:$M,Table_6_06!$B:$B,BCRbQ!$A17,Table_6_06!$D:$D,BCRbQ!R$1)</f>
        <v>0</v>
      </c>
      <c r="S17" s="1">
        <f>SUMIFS(Table_6_06!$M:$M,Table_6_06!$B:$B,BCRbQ!$A17,Table_6_06!$D:$D,BCRbQ!S$1)</f>
        <v>0</v>
      </c>
      <c r="T17" s="1">
        <f>SUMIFS(Table_6_06!$M:$M,Table_6_06!$B:$B,BCRbQ!$A17,Table_6_06!$D:$D,BCRbQ!T$1)</f>
        <v>0</v>
      </c>
      <c r="U17" s="1">
        <f>SUMIFS(Table_6_06!$M:$M,Table_6_06!$B:$B,BCRbQ!$A17,Table_6_06!$D:$D,BCRbQ!U$1)</f>
        <v>0</v>
      </c>
      <c r="V17" s="1">
        <f>SUMIFS(Table_6_06!$M:$M,Table_6_06!$B:$B,BCRbQ!$A17,Table_6_06!$D:$D,BCRbQ!V$1)</f>
        <v>0</v>
      </c>
      <c r="W17" s="1">
        <f>SUMIFS(Table_6_06!$M:$M,Table_6_06!$B:$B,BCRbQ!$A17,Table_6_06!$D:$D,BCRbQ!W$1)</f>
        <v>0</v>
      </c>
      <c r="X17" s="1">
        <f>SUMIFS(Table_6_06!$M:$M,Table_6_06!$B:$B,BCRbQ!$A17,Table_6_06!$D:$D,BCRbQ!X$1)</f>
        <v>0</v>
      </c>
      <c r="Y17" s="1">
        <f>SUMIFS(Table_6_06!$M:$M,Table_6_06!$B:$B,BCRbQ!$A17,Table_6_06!$D:$D,BCRbQ!Y$1)</f>
        <v>0</v>
      </c>
      <c r="Z17" s="1">
        <f>SUMIFS(Table_6_06!$M:$M,Table_6_06!$B:$B,BCRbQ!$A17,Table_6_06!$D:$D,BCRbQ!Z$1)</f>
        <v>0</v>
      </c>
      <c r="AA17" s="1">
        <f>SUMIFS(Table_6_06!$M:$M,Table_6_06!$B:$B,BCRbQ!$A17,Table_6_06!$D:$D,BCRbQ!AA$1)</f>
        <v>0</v>
      </c>
      <c r="AB17" s="1">
        <f>SUMIFS(Table_6_06!$M:$M,Table_6_06!$B:$B,BCRbQ!$A17,Table_6_06!$D:$D,BCRbQ!AB$1)</f>
        <v>0</v>
      </c>
      <c r="AC17" s="1">
        <f>SUMIFS(Table_6_06!$M:$M,Table_6_06!$B:$B,BCRbQ!$A17,Table_6_06!$D:$D,BCRbQ!AC$1)</f>
        <v>0</v>
      </c>
      <c r="AD17" s="1">
        <f>SUMIFS(Table_6_06!$M:$M,Table_6_06!$B:$B,BCRbQ!$A17,Table_6_06!$D:$D,BCRbQ!AD$1)</f>
        <v>0</v>
      </c>
      <c r="AE17" s="1">
        <f>SUMIFS(Table_6_06!$M:$M,Table_6_06!$B:$B,BCRbQ!$A17,Table_6_06!$D:$D,BCRbQ!AE$1)</f>
        <v>0</v>
      </c>
      <c r="AF17" s="1">
        <f>SUMIFS(Table_6_06!$M:$M,Table_6_06!$B:$B,BCRbQ!$A17,Table_6_06!$D:$D,BCRbQ!AF$1)</f>
        <v>0</v>
      </c>
    </row>
    <row r="18" spans="1:32" x14ac:dyDescent="0.25">
      <c r="A18" s="2" t="s">
        <v>291</v>
      </c>
      <c r="B18" s="8">
        <f>SUMIFS(Table_6_04_2020!$M:$M,Table_6_04_2020!$B:$B,BCRbQ!$A18)</f>
        <v>0</v>
      </c>
      <c r="C18" s="8">
        <f>SUMIFS(Table_6_04_2021!$M:$M,Table_6_04_2021!$B:$B,BCRbQ!$A18)</f>
        <v>0</v>
      </c>
      <c r="D18" s="8">
        <f>SUMIFS(Table_6_04_2022!$M:$M,Table_6_04_2022!$B:$B,BCRbQ!$A18)</f>
        <v>66</v>
      </c>
      <c r="E18" s="1">
        <f>SUMIFS(Table_6_06!$M:$M,Table_6_06!$B:$B,BCRbQ!$A18,Table_6_06!$D:$D,BCRbQ!E$1)</f>
        <v>0</v>
      </c>
      <c r="F18" s="1">
        <f>SUMIFS(Table_6_06!$M:$M,Table_6_06!$B:$B,BCRbQ!$A18,Table_6_06!$D:$D,BCRbQ!F$1)</f>
        <v>0</v>
      </c>
      <c r="G18" s="1">
        <f>SUMIFS(Table_6_06!$M:$M,Table_6_06!$B:$B,BCRbQ!$A18,Table_6_06!$D:$D,BCRbQ!G$1)</f>
        <v>0</v>
      </c>
      <c r="H18" s="1">
        <f>SUMIFS(Table_6_06!$M:$M,Table_6_06!$B:$B,BCRbQ!$A18,Table_6_06!$D:$D,BCRbQ!H$1)</f>
        <v>0</v>
      </c>
      <c r="I18" s="1">
        <f>SUMIFS(Table_6_06!$M:$M,Table_6_06!$B:$B,BCRbQ!$A18,Table_6_06!$D:$D,BCRbQ!I$1)</f>
        <v>36</v>
      </c>
      <c r="J18" s="1">
        <f>SUMIFS(Table_6_06!$M:$M,Table_6_06!$B:$B,BCRbQ!$A18,Table_6_06!$D:$D,BCRbQ!J$1)</f>
        <v>0</v>
      </c>
      <c r="K18" s="1">
        <f>SUMIFS(Table_6_06!$M:$M,Table_6_06!$B:$B,BCRbQ!$A18,Table_6_06!$D:$D,BCRbQ!K$1)</f>
        <v>39</v>
      </c>
      <c r="L18" s="1">
        <f>SUMIFS(Table_6_06!$M:$M,Table_6_06!$B:$B,BCRbQ!$A18,Table_6_06!$D:$D,BCRbQ!L$1)</f>
        <v>0</v>
      </c>
      <c r="M18" s="1">
        <f>SUMIFS(Table_6_06!$M:$M,Table_6_06!$B:$B,BCRbQ!$A18,Table_6_06!$D:$D,BCRbQ!M$1)</f>
        <v>0</v>
      </c>
      <c r="N18" s="1">
        <f>SUMIFS(Table_6_06!$M:$M,Table_6_06!$B:$B,BCRbQ!$A18,Table_6_06!$D:$D,BCRbQ!N$1)</f>
        <v>0</v>
      </c>
      <c r="O18" s="1">
        <f>SUMIFS(Table_6_06!$M:$M,Table_6_06!$B:$B,BCRbQ!$A18,Table_6_06!$D:$D,BCRbQ!O$1)</f>
        <v>0</v>
      </c>
      <c r="P18" s="1">
        <f>SUMIFS(Table_6_06!$M:$M,Table_6_06!$B:$B,BCRbQ!$A18,Table_6_06!$D:$D,BCRbQ!P$1)</f>
        <v>0</v>
      </c>
      <c r="Q18" s="1">
        <f>SUMIFS(Table_6_06!$M:$M,Table_6_06!$B:$B,BCRbQ!$A18,Table_6_06!$D:$D,BCRbQ!Q$1)</f>
        <v>0</v>
      </c>
      <c r="R18" s="1">
        <f>SUMIFS(Table_6_06!$M:$M,Table_6_06!$B:$B,BCRbQ!$A18,Table_6_06!$D:$D,BCRbQ!R$1)</f>
        <v>0</v>
      </c>
      <c r="S18" s="1">
        <f>SUMIFS(Table_6_06!$M:$M,Table_6_06!$B:$B,BCRbQ!$A18,Table_6_06!$D:$D,BCRbQ!S$1)</f>
        <v>0</v>
      </c>
      <c r="T18" s="1">
        <f>SUMIFS(Table_6_06!$M:$M,Table_6_06!$B:$B,BCRbQ!$A18,Table_6_06!$D:$D,BCRbQ!T$1)</f>
        <v>0</v>
      </c>
      <c r="U18" s="1">
        <f>SUMIFS(Table_6_06!$M:$M,Table_6_06!$B:$B,BCRbQ!$A18,Table_6_06!$D:$D,BCRbQ!U$1)</f>
        <v>0</v>
      </c>
      <c r="V18" s="1">
        <f>SUMIFS(Table_6_06!$M:$M,Table_6_06!$B:$B,BCRbQ!$A18,Table_6_06!$D:$D,BCRbQ!V$1)</f>
        <v>0</v>
      </c>
      <c r="W18" s="1">
        <f>SUMIFS(Table_6_06!$M:$M,Table_6_06!$B:$B,BCRbQ!$A18,Table_6_06!$D:$D,BCRbQ!W$1)</f>
        <v>0</v>
      </c>
      <c r="X18" s="1">
        <f>SUMIFS(Table_6_06!$M:$M,Table_6_06!$B:$B,BCRbQ!$A18,Table_6_06!$D:$D,BCRbQ!X$1)</f>
        <v>0</v>
      </c>
      <c r="Y18" s="1">
        <f>SUMIFS(Table_6_06!$M:$M,Table_6_06!$B:$B,BCRbQ!$A18,Table_6_06!$D:$D,BCRbQ!Y$1)</f>
        <v>0</v>
      </c>
      <c r="Z18" s="1">
        <f>SUMIFS(Table_6_06!$M:$M,Table_6_06!$B:$B,BCRbQ!$A18,Table_6_06!$D:$D,BCRbQ!Z$1)</f>
        <v>0</v>
      </c>
      <c r="AA18" s="1">
        <f>SUMIFS(Table_6_06!$M:$M,Table_6_06!$B:$B,BCRbQ!$A18,Table_6_06!$D:$D,BCRbQ!AA$1)</f>
        <v>0</v>
      </c>
      <c r="AB18" s="1">
        <f>SUMIFS(Table_6_06!$M:$M,Table_6_06!$B:$B,BCRbQ!$A18,Table_6_06!$D:$D,BCRbQ!AB$1)</f>
        <v>0</v>
      </c>
      <c r="AC18" s="1">
        <f>SUMIFS(Table_6_06!$M:$M,Table_6_06!$B:$B,BCRbQ!$A18,Table_6_06!$D:$D,BCRbQ!AC$1)</f>
        <v>0</v>
      </c>
      <c r="AD18" s="1">
        <f>SUMIFS(Table_6_06!$M:$M,Table_6_06!$B:$B,BCRbQ!$A18,Table_6_06!$D:$D,BCRbQ!AD$1)</f>
        <v>0</v>
      </c>
      <c r="AE18" s="1">
        <f>SUMIFS(Table_6_06!$M:$M,Table_6_06!$B:$B,BCRbQ!$A18,Table_6_06!$D:$D,BCRbQ!AE$1)</f>
        <v>0</v>
      </c>
      <c r="AF18" s="1">
        <f>SUMIFS(Table_6_06!$M:$M,Table_6_06!$B:$B,BCRbQ!$A18,Table_6_06!$D:$D,BCRbQ!AF$1)</f>
        <v>0</v>
      </c>
    </row>
    <row r="19" spans="1:32" x14ac:dyDescent="0.25">
      <c r="A19" s="2" t="s">
        <v>1131</v>
      </c>
      <c r="B19" s="8">
        <v>0</v>
      </c>
      <c r="C19" s="8">
        <v>0</v>
      </c>
      <c r="D19" s="8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2" t="s">
        <v>1132</v>
      </c>
      <c r="B20" s="8">
        <v>0</v>
      </c>
      <c r="C20" s="8">
        <v>0</v>
      </c>
      <c r="D20" s="8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2" t="s">
        <v>1133</v>
      </c>
      <c r="B21" s="8">
        <v>0</v>
      </c>
      <c r="C21" s="8">
        <v>0</v>
      </c>
      <c r="D21" s="8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2" t="s">
        <v>1134</v>
      </c>
      <c r="B22" s="8">
        <v>0</v>
      </c>
      <c r="C22" s="8">
        <v>0</v>
      </c>
      <c r="D22" s="8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2" t="s">
        <v>1135</v>
      </c>
      <c r="B23" s="8">
        <v>0</v>
      </c>
      <c r="C23" s="8">
        <v>0</v>
      </c>
      <c r="D23" s="8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49" t="s">
        <v>1136</v>
      </c>
      <c r="B24" s="8">
        <v>0</v>
      </c>
      <c r="C24" s="8">
        <v>0</v>
      </c>
      <c r="D24" s="8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49" t="s">
        <v>1137</v>
      </c>
      <c r="B25" s="8">
        <v>0</v>
      </c>
      <c r="C25" s="8">
        <v>0</v>
      </c>
      <c r="D25" s="8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About</vt:lpstr>
      <vt:lpstr>Crosswalk</vt:lpstr>
      <vt:lpstr>Table_6_04_2020</vt:lpstr>
      <vt:lpstr>Table_6_04_2021</vt:lpstr>
      <vt:lpstr>Table_6_04_2022</vt:lpstr>
      <vt:lpstr>Table_6_06</vt:lpstr>
      <vt:lpstr>IRA - Rural Co-ops + 1706</vt:lpstr>
      <vt:lpstr>BCRbQ</vt:lpstr>
      <vt:lpstr>Table_6_04_2020!Print_Titles</vt:lpstr>
      <vt:lpstr>Table_6_04_2021!Print_Titles</vt:lpstr>
      <vt:lpstr>Table_6_04_2022!Print_Titles</vt:lpstr>
      <vt:lpstr>Table_6_06!Print_Titles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2015-12-15T21:40:01Z</dcterms:created>
  <dcterms:modified xsi:type="dcterms:W3CDTF">2023-09-11T18:05:03Z</dcterms:modified>
</cp:coreProperties>
</file>