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fuels\BS\"/>
    </mc:Choice>
  </mc:AlternateContent>
  <bookViews>
    <workbookView xWindow="1290" yWindow="900" windowWidth="20265" windowHeight="15810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4" l="1"/>
  <c r="E19" i="14"/>
  <c r="F19" i="14"/>
  <c r="G19" i="14"/>
  <c r="H19" i="14"/>
  <c r="I19" i="14"/>
  <c r="C19" i="14"/>
  <c r="D5" i="14"/>
  <c r="E5" i="14"/>
  <c r="F5" i="14"/>
  <c r="G5" i="14"/>
  <c r="H5" i="14"/>
  <c r="I5" i="14"/>
  <c r="C5" i="14"/>
  <c r="H14" i="16"/>
  <c r="I14" i="16"/>
  <c r="J14" i="16"/>
  <c r="J14" i="14"/>
  <c r="K14" i="14"/>
  <c r="L14" i="14"/>
  <c r="D50" i="14" l="1"/>
  <c r="D32" i="14"/>
  <c r="D38" i="14"/>
  <c r="D45" i="14"/>
  <c r="C7" i="14"/>
  <c r="C12" i="14"/>
  <c r="C14" i="14" s="1"/>
  <c r="C21" i="14"/>
  <c r="C26" i="14"/>
  <c r="C27" i="14"/>
  <c r="C31" i="14"/>
  <c r="C37" i="14"/>
  <c r="C44" i="14"/>
  <c r="D49" i="14"/>
  <c r="C55" i="14"/>
  <c r="C61" i="14"/>
  <c r="C67" i="14"/>
  <c r="C74" i="14"/>
  <c r="C76" i="14"/>
  <c r="C84" i="14" s="1"/>
  <c r="C92" i="14" s="1"/>
  <c r="C100" i="14" s="1"/>
  <c r="C81" i="14"/>
  <c r="C89" i="14"/>
  <c r="C97" i="14"/>
  <c r="D105" i="14"/>
  <c r="D107" i="14"/>
  <c r="D51" i="14" l="1"/>
  <c r="A30" i="17"/>
  <c r="H6" i="11" s="1"/>
  <c r="Q14" i="16" l="1"/>
  <c r="G6" i="11"/>
  <c r="AF14" i="16"/>
  <c r="X14" i="16"/>
  <c r="P14" i="16"/>
  <c r="N6" i="11"/>
  <c r="Y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C14" i="11"/>
  <c r="D14" i="11"/>
  <c r="E14" i="11"/>
  <c r="F14" i="11"/>
  <c r="G14" i="11"/>
  <c r="H14" i="11"/>
  <c r="I14" i="11"/>
  <c r="J14" i="11"/>
  <c r="K14" i="11"/>
  <c r="L14" i="11"/>
  <c r="D12" i="14"/>
  <c r="E12" i="14"/>
  <c r="E14" i="14" s="1"/>
  <c r="C14" i="16" s="1"/>
  <c r="F12" i="14"/>
  <c r="F14" i="14" s="1"/>
  <c r="D14" i="16" s="1"/>
  <c r="G12" i="14"/>
  <c r="H12" i="14"/>
  <c r="I12" i="14"/>
  <c r="I14" i="14" s="1"/>
  <c r="G14" i="16" s="1"/>
  <c r="H14" i="14"/>
  <c r="F14" i="16" s="1"/>
  <c r="G14" i="14"/>
  <c r="E14" i="16" s="1"/>
  <c r="D14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D56" i="14"/>
  <c r="E56" i="14"/>
  <c r="F56" i="14"/>
  <c r="G56" i="14"/>
  <c r="H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6" i="14"/>
  <c r="E26" i="14"/>
  <c r="F26" i="14"/>
  <c r="G26" i="14"/>
  <c r="H26" i="14"/>
  <c r="I26" i="14"/>
  <c r="J26" i="14"/>
  <c r="K26" i="14"/>
  <c r="L26" i="14"/>
  <c r="M26" i="14"/>
  <c r="N26" i="14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D44" i="14"/>
  <c r="D37" i="14"/>
  <c r="D31" i="14" l="1"/>
  <c r="E51" i="14"/>
  <c r="F51" i="14" s="1"/>
  <c r="E45" i="14" l="1"/>
  <c r="E32" i="14"/>
  <c r="D82" i="14" l="1"/>
  <c r="D39" i="14"/>
  <c r="D46" i="14"/>
  <c r="D55" i="14"/>
  <c r="D57" i="14"/>
  <c r="D61" i="14"/>
  <c r="D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D109" i="14" s="1"/>
  <c r="E109" i="14" s="1"/>
  <c r="D63" i="14"/>
  <c r="D58" i="14"/>
  <c r="D33" i="14"/>
  <c r="D86" i="14"/>
  <c r="D68" i="14"/>
  <c r="D90" i="14"/>
  <c r="D98" i="14" s="1"/>
  <c r="D78" i="14"/>
  <c r="D62" i="14"/>
  <c r="D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2" i="14" l="1"/>
  <c r="D64" i="14"/>
  <c r="D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E57" i="14"/>
  <c r="E69" i="14" s="1"/>
  <c r="F57" i="14"/>
  <c r="F63" i="14" s="1"/>
  <c r="G57" i="14"/>
  <c r="G63" i="14" s="1"/>
  <c r="H57" i="14"/>
  <c r="H63" i="14" s="1"/>
  <c r="I57" i="14"/>
  <c r="I63" i="14" s="1"/>
  <c r="J57" i="14"/>
  <c r="K57" i="14"/>
  <c r="L57" i="14"/>
  <c r="L69" i="14" s="1"/>
  <c r="M57" i="14"/>
  <c r="M69" i="14" s="1"/>
  <c r="N57" i="14"/>
  <c r="N63" i="14" s="1"/>
  <c r="O57" i="14"/>
  <c r="O63" i="14" s="1"/>
  <c r="P57" i="14"/>
  <c r="P63" i="14" s="1"/>
  <c r="Q57" i="14"/>
  <c r="Q63" i="14" s="1"/>
  <c r="R57" i="14"/>
  <c r="S57" i="14"/>
  <c r="S69" i="14" s="1"/>
  <c r="T57" i="14"/>
  <c r="T69" i="14" s="1"/>
  <c r="U57" i="14"/>
  <c r="U69" i="14" s="1"/>
  <c r="V57" i="14"/>
  <c r="V63" i="14" s="1"/>
  <c r="W57" i="14"/>
  <c r="W63" i="14" s="1"/>
  <c r="X57" i="14"/>
  <c r="X63" i="14" s="1"/>
  <c r="Y57" i="14"/>
  <c r="Y63" i="14" s="1"/>
  <c r="Z57" i="14"/>
  <c r="AA57" i="14"/>
  <c r="AA69" i="14" s="1"/>
  <c r="AB57" i="14"/>
  <c r="AB69" i="14" s="1"/>
  <c r="AC57" i="14"/>
  <c r="AC69" i="14" s="1"/>
  <c r="AD57" i="14"/>
  <c r="AD63" i="14" s="1"/>
  <c r="AE57" i="14"/>
  <c r="AE63" i="14" s="1"/>
  <c r="AF57" i="14"/>
  <c r="AF63" i="14" s="1"/>
  <c r="AG57" i="14"/>
  <c r="AG63" i="14" s="1"/>
  <c r="AH57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B18" i="10" l="1"/>
  <c r="B10" i="10"/>
  <c r="B14" i="10"/>
  <c r="B11" i="10"/>
  <c r="B19" i="10"/>
  <c r="AB63" i="14"/>
  <c r="U63" i="14"/>
  <c r="T63" i="14"/>
  <c r="AA63" i="14"/>
  <c r="AG69" i="14"/>
  <c r="G69" i="14"/>
  <c r="M63" i="14"/>
  <c r="W69" i="14"/>
  <c r="AF69" i="14"/>
  <c r="L63" i="14"/>
  <c r="P69" i="14"/>
  <c r="E63" i="14"/>
  <c r="O69" i="14"/>
  <c r="H69" i="14"/>
  <c r="AE69" i="14"/>
  <c r="X69" i="14"/>
  <c r="AC63" i="14"/>
  <c r="I69" i="14"/>
  <c r="S63" i="14"/>
  <c r="Y69" i="14"/>
  <c r="K63" i="14"/>
  <c r="K69" i="14"/>
  <c r="AH69" i="14"/>
  <c r="AH63" i="14"/>
  <c r="Z69" i="14"/>
  <c r="Z63" i="14"/>
  <c r="R69" i="14"/>
  <c r="R63" i="14"/>
  <c r="J69" i="14"/>
  <c r="J63" i="14"/>
  <c r="Q69" i="14"/>
  <c r="AD69" i="14"/>
  <c r="V69" i="14"/>
  <c r="N69" i="14"/>
  <c r="F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B7" i="16" s="1"/>
  <c r="E7" i="14"/>
  <c r="C7" i="16" s="1"/>
  <c r="F7" i="14"/>
  <c r="D7" i="16" s="1"/>
  <c r="G7" i="14"/>
  <c r="E7" i="16" s="1"/>
  <c r="H7" i="14"/>
  <c r="F7" i="16" s="1"/>
  <c r="I7" i="14"/>
  <c r="G7" i="16" s="1"/>
  <c r="J5" i="14"/>
  <c r="J7" i="14" s="1"/>
  <c r="H7" i="16" s="1"/>
  <c r="K5" i="14"/>
  <c r="K7" i="14" s="1"/>
  <c r="I7" i="16" s="1"/>
  <c r="L5" i="14"/>
  <c r="L7" i="14" s="1"/>
  <c r="J7" i="16" s="1"/>
  <c r="M5" i="14"/>
  <c r="M7" i="14" s="1"/>
  <c r="K7" i="16" s="1"/>
  <c r="N5" i="14"/>
  <c r="N7" i="14" s="1"/>
  <c r="L7" i="16" s="1"/>
  <c r="E81" i="14"/>
  <c r="E86" i="14" s="1"/>
  <c r="E67" i="14"/>
  <c r="D27" i="14"/>
  <c r="B10" i="16" s="1"/>
  <c r="E27" i="14"/>
  <c r="C10" i="16" s="1"/>
  <c r="F27" i="14"/>
  <c r="D10" i="16" s="1"/>
  <c r="G27" i="14"/>
  <c r="E10" i="16" s="1"/>
  <c r="H27" i="14"/>
  <c r="F10" i="16" s="1"/>
  <c r="I27" i="14"/>
  <c r="G10" i="16" s="1"/>
  <c r="J27" i="14"/>
  <c r="H10" i="16" s="1"/>
  <c r="K27" i="14"/>
  <c r="I10" i="16" s="1"/>
  <c r="L27" i="14"/>
  <c r="J10" i="16" s="1"/>
  <c r="M27" i="14"/>
  <c r="K10" i="16" s="1"/>
  <c r="N27" i="14"/>
  <c r="L10" i="16" s="1"/>
  <c r="D21" i="14"/>
  <c r="B8" i="16" s="1"/>
  <c r="E21" i="14"/>
  <c r="C8" i="16" s="1"/>
  <c r="F21" i="14"/>
  <c r="D8" i="16" s="1"/>
  <c r="G21" i="14"/>
  <c r="E8" i="16" s="1"/>
  <c r="H21" i="14"/>
  <c r="F8" i="16" s="1"/>
  <c r="I21" i="14"/>
  <c r="G8" i="16" s="1"/>
  <c r="J19" i="14"/>
  <c r="J21" i="14" s="1"/>
  <c r="H8" i="16" s="1"/>
  <c r="K19" i="14"/>
  <c r="K21" i="14" s="1"/>
  <c r="I8" i="16" s="1"/>
  <c r="L19" i="14"/>
  <c r="L21" i="14" s="1"/>
  <c r="J8" i="16" s="1"/>
  <c r="M19" i="14"/>
  <c r="M21" i="14" s="1"/>
  <c r="K8" i="16" s="1"/>
  <c r="N19" i="14"/>
  <c r="O19" i="14" s="1"/>
  <c r="I11" i="12"/>
  <c r="H11" i="12"/>
  <c r="G11" i="12"/>
  <c r="F11" i="12"/>
  <c r="K9" i="12"/>
  <c r="K10" i="12" s="1"/>
  <c r="J9" i="12"/>
  <c r="J10" i="12" s="1"/>
  <c r="E55" i="14"/>
  <c r="F55" i="14" s="1"/>
  <c r="E97" i="14"/>
  <c r="E89" i="14"/>
  <c r="E74" i="14"/>
  <c r="E78" i="14" s="1"/>
  <c r="E37" i="14"/>
  <c r="F37" i="14" s="1"/>
  <c r="F39" i="14" s="1"/>
  <c r="D4" i="11" s="1"/>
  <c r="E31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4" i="14"/>
  <c r="E46" i="14" s="1"/>
  <c r="C3" i="10" s="1"/>
  <c r="F81" i="14" l="1"/>
  <c r="F86" i="14" s="1"/>
  <c r="N21" i="14"/>
  <c r="L8" i="16" s="1"/>
  <c r="O5" i="14"/>
  <c r="O7" i="14" s="1"/>
  <c r="M7" i="16" s="1"/>
  <c r="E39" i="14"/>
  <c r="C4" i="11" s="1"/>
  <c r="G37" i="14"/>
  <c r="G39" i="14" s="1"/>
  <c r="E4" i="11" s="1"/>
  <c r="F44" i="14"/>
  <c r="G44" i="14" s="1"/>
  <c r="F67" i="14"/>
  <c r="O21" i="14"/>
  <c r="M8" i="16" s="1"/>
  <c r="P19" i="14"/>
  <c r="E61" i="14"/>
  <c r="E33" i="14"/>
  <c r="C2" i="11" s="1"/>
  <c r="C13" i="11" s="1"/>
  <c r="F31" i="14"/>
  <c r="F74" i="14"/>
  <c r="E102" i="14"/>
  <c r="F97" i="14"/>
  <c r="G81" i="14"/>
  <c r="AF68" i="14"/>
  <c r="AF62" i="14"/>
  <c r="X68" i="14"/>
  <c r="X62" i="14"/>
  <c r="P68" i="14"/>
  <c r="P62" i="14"/>
  <c r="H68" i="14"/>
  <c r="H62" i="14"/>
  <c r="AE62" i="14"/>
  <c r="AE68" i="14"/>
  <c r="W62" i="14"/>
  <c r="W68" i="14"/>
  <c r="O62" i="14"/>
  <c r="O68" i="14"/>
  <c r="G62" i="14"/>
  <c r="G68" i="14"/>
  <c r="AD68" i="14"/>
  <c r="AD62" i="14"/>
  <c r="V68" i="14"/>
  <c r="V62" i="14"/>
  <c r="N68" i="14"/>
  <c r="N62" i="14"/>
  <c r="F68" i="14"/>
  <c r="F62" i="14"/>
  <c r="F89" i="14"/>
  <c r="E94" i="14"/>
  <c r="AC68" i="14"/>
  <c r="AC62" i="14"/>
  <c r="U68" i="14"/>
  <c r="U62" i="14"/>
  <c r="M68" i="14"/>
  <c r="M62" i="14"/>
  <c r="E68" i="14"/>
  <c r="E70" i="14" s="1"/>
  <c r="E62" i="14"/>
  <c r="AB62" i="14"/>
  <c r="AB68" i="14"/>
  <c r="T62" i="14"/>
  <c r="T68" i="14"/>
  <c r="L62" i="14"/>
  <c r="L68" i="14"/>
  <c r="AA68" i="14"/>
  <c r="AA62" i="14"/>
  <c r="S68" i="14"/>
  <c r="S62" i="14"/>
  <c r="K68" i="14"/>
  <c r="K62" i="14"/>
  <c r="AH62" i="14"/>
  <c r="AH68" i="14"/>
  <c r="Z62" i="14"/>
  <c r="Z68" i="14"/>
  <c r="R62" i="14"/>
  <c r="R68" i="14"/>
  <c r="J62" i="14"/>
  <c r="J68" i="14"/>
  <c r="AG62" i="14"/>
  <c r="AG68" i="14"/>
  <c r="Y62" i="14"/>
  <c r="Y68" i="14"/>
  <c r="Q62" i="14"/>
  <c r="Q68" i="14"/>
  <c r="I62" i="14"/>
  <c r="I68" i="14"/>
  <c r="G55" i="14"/>
  <c r="F58" i="14"/>
  <c r="B3" i="10"/>
  <c r="B17" i="10" s="1"/>
  <c r="E58" i="14"/>
  <c r="P5" i="14" l="1"/>
  <c r="Q5" i="14" s="1"/>
  <c r="H37" i="14"/>
  <c r="C18" i="10"/>
  <c r="C14" i="10"/>
  <c r="F46" i="14"/>
  <c r="C10" i="10"/>
  <c r="C19" i="10"/>
  <c r="C11" i="10"/>
  <c r="O27" i="14"/>
  <c r="M10" i="16" s="1"/>
  <c r="B4" i="10"/>
  <c r="F78" i="14"/>
  <c r="G74" i="14"/>
  <c r="E64" i="14"/>
  <c r="C4" i="10" s="1"/>
  <c r="F61" i="14"/>
  <c r="G97" i="14"/>
  <c r="F102" i="14"/>
  <c r="Q19" i="14"/>
  <c r="P21" i="14"/>
  <c r="N8" i="16" s="1"/>
  <c r="H44" i="14"/>
  <c r="G46" i="14"/>
  <c r="I37" i="14"/>
  <c r="H39" i="14"/>
  <c r="F4" i="11" s="1"/>
  <c r="F94" i="14"/>
  <c r="G89" i="14"/>
  <c r="G86" i="14"/>
  <c r="H81" i="14"/>
  <c r="G31" i="14"/>
  <c r="F33" i="14"/>
  <c r="D2" i="11" s="1"/>
  <c r="D13" i="11" s="1"/>
  <c r="G67" i="14"/>
  <c r="F70" i="14"/>
  <c r="F109" i="14"/>
  <c r="C17" i="10"/>
  <c r="G58" i="14"/>
  <c r="H55" i="14"/>
  <c r="P7" i="14" l="1"/>
  <c r="N7" i="16" s="1"/>
  <c r="P27" i="14"/>
  <c r="N10" i="16" s="1"/>
  <c r="D18" i="10"/>
  <c r="D14" i="10"/>
  <c r="D11" i="10"/>
  <c r="D19" i="10"/>
  <c r="D10" i="10"/>
  <c r="F64" i="14"/>
  <c r="D4" i="10" s="1"/>
  <c r="G61" i="14"/>
  <c r="I39" i="14"/>
  <c r="G4" i="11" s="1"/>
  <c r="J37" i="14"/>
  <c r="I44" i="14"/>
  <c r="H46" i="14"/>
  <c r="G94" i="14"/>
  <c r="H89" i="14"/>
  <c r="H74" i="14"/>
  <c r="G78" i="14"/>
  <c r="H86" i="14"/>
  <c r="I81" i="14"/>
  <c r="R19" i="14"/>
  <c r="Q21" i="14"/>
  <c r="O8" i="16" s="1"/>
  <c r="R5" i="14"/>
  <c r="Q7" i="14"/>
  <c r="O7" i="16" s="1"/>
  <c r="G102" i="14"/>
  <c r="H97" i="14"/>
  <c r="H67" i="14"/>
  <c r="G70" i="14"/>
  <c r="G33" i="14"/>
  <c r="E2" i="11" s="1"/>
  <c r="E13" i="11" s="1"/>
  <c r="H31" i="14"/>
  <c r="G109" i="14"/>
  <c r="I55" i="14"/>
  <c r="H58" i="14"/>
  <c r="D3" i="10"/>
  <c r="D17" i="10" s="1"/>
  <c r="G51" i="14"/>
  <c r="E14" i="10" l="1"/>
  <c r="E11" i="10"/>
  <c r="E19" i="10"/>
  <c r="E18" i="10"/>
  <c r="E10" i="10"/>
  <c r="Q27" i="14"/>
  <c r="O10" i="16" s="1"/>
  <c r="R21" i="14"/>
  <c r="P8" i="16" s="1"/>
  <c r="S19" i="14"/>
  <c r="K37" i="14"/>
  <c r="J39" i="14"/>
  <c r="H4" i="11" s="1"/>
  <c r="I67" i="14"/>
  <c r="H70" i="14"/>
  <c r="H102" i="14"/>
  <c r="I97" i="14"/>
  <c r="H61" i="14"/>
  <c r="G64" i="14"/>
  <c r="E4" i="10" s="1"/>
  <c r="I74" i="14"/>
  <c r="H78" i="14"/>
  <c r="J44" i="14"/>
  <c r="I46" i="14"/>
  <c r="I86" i="14"/>
  <c r="J81" i="14"/>
  <c r="I89" i="14"/>
  <c r="H94" i="14"/>
  <c r="H33" i="14"/>
  <c r="F2" i="11" s="1"/>
  <c r="F13" i="11" s="1"/>
  <c r="I31" i="14"/>
  <c r="R7" i="14"/>
  <c r="P7" i="16" s="1"/>
  <c r="S5" i="14"/>
  <c r="H109" i="14"/>
  <c r="H51" i="14"/>
  <c r="E3" i="10"/>
  <c r="E17" i="10" s="1"/>
  <c r="I58" i="14"/>
  <c r="J55" i="14"/>
  <c r="R27" i="14" l="1"/>
  <c r="P10" i="16" s="1"/>
  <c r="F14" i="10"/>
  <c r="F11" i="10"/>
  <c r="F19" i="10"/>
  <c r="F10" i="10"/>
  <c r="F18" i="10"/>
  <c r="I33" i="14"/>
  <c r="G2" i="11" s="1"/>
  <c r="G13" i="11" s="1"/>
  <c r="J31" i="14"/>
  <c r="L37" i="14"/>
  <c r="K39" i="14"/>
  <c r="I4" i="11" s="1"/>
  <c r="S7" i="14"/>
  <c r="Q7" i="16" s="1"/>
  <c r="T5" i="14"/>
  <c r="J46" i="14"/>
  <c r="K44" i="14"/>
  <c r="J67" i="14"/>
  <c r="I70" i="14"/>
  <c r="I78" i="14"/>
  <c r="J74" i="14"/>
  <c r="S21" i="14"/>
  <c r="Q8" i="16" s="1"/>
  <c r="T19" i="14"/>
  <c r="I94" i="14"/>
  <c r="J89" i="14"/>
  <c r="H64" i="14"/>
  <c r="F4" i="10" s="1"/>
  <c r="I61" i="14"/>
  <c r="J86" i="14"/>
  <c r="K81" i="14"/>
  <c r="I102" i="14"/>
  <c r="J97" i="14"/>
  <c r="I109" i="14"/>
  <c r="J58" i="14"/>
  <c r="K55" i="14"/>
  <c r="I51" i="14"/>
  <c r="F3" i="10"/>
  <c r="F17" i="10" s="1"/>
  <c r="G19" i="10" l="1"/>
  <c r="G10" i="10"/>
  <c r="G18" i="10"/>
  <c r="G11" i="10"/>
  <c r="G14" i="10"/>
  <c r="S27" i="14"/>
  <c r="Q10" i="16" s="1"/>
  <c r="T7" i="14"/>
  <c r="R7" i="16" s="1"/>
  <c r="U5" i="14"/>
  <c r="J78" i="14"/>
  <c r="K74" i="14"/>
  <c r="I64" i="14"/>
  <c r="G4" i="10" s="1"/>
  <c r="J61" i="14"/>
  <c r="L39" i="14"/>
  <c r="J4" i="11" s="1"/>
  <c r="M37" i="14"/>
  <c r="U19" i="14"/>
  <c r="T21" i="14"/>
  <c r="R8" i="16" s="1"/>
  <c r="J70" i="14"/>
  <c r="K67" i="14"/>
  <c r="J33" i="14"/>
  <c r="H2" i="11" s="1"/>
  <c r="H13" i="11" s="1"/>
  <c r="K31" i="14"/>
  <c r="L81" i="14"/>
  <c r="K86" i="14"/>
  <c r="K97" i="14"/>
  <c r="J102" i="14"/>
  <c r="J94" i="14"/>
  <c r="K89" i="14"/>
  <c r="L44" i="14"/>
  <c r="K46" i="14"/>
  <c r="J109" i="14"/>
  <c r="J51" i="14"/>
  <c r="G3" i="10"/>
  <c r="G17" i="10" s="1"/>
  <c r="L55" i="14"/>
  <c r="K58" i="14"/>
  <c r="T27" i="14" l="1"/>
  <c r="R10" i="16" s="1"/>
  <c r="H11" i="10"/>
  <c r="H19" i="10"/>
  <c r="H10" i="10"/>
  <c r="H18" i="10"/>
  <c r="H14" i="10"/>
  <c r="L46" i="14"/>
  <c r="M44" i="14"/>
  <c r="L89" i="14"/>
  <c r="K94" i="14"/>
  <c r="K78" i="14"/>
  <c r="L74" i="14"/>
  <c r="V19" i="14"/>
  <c r="U21" i="14"/>
  <c r="S8" i="16" s="1"/>
  <c r="M81" i="14"/>
  <c r="L86" i="14"/>
  <c r="N37" i="14"/>
  <c r="M39" i="14"/>
  <c r="K4" i="11" s="1"/>
  <c r="U7" i="14"/>
  <c r="S7" i="16" s="1"/>
  <c r="V5" i="14"/>
  <c r="K61" i="14"/>
  <c r="J64" i="14"/>
  <c r="H4" i="10" s="1"/>
  <c r="L67" i="14"/>
  <c r="K70" i="14"/>
  <c r="L97" i="14"/>
  <c r="K102" i="14"/>
  <c r="K33" i="14"/>
  <c r="I2" i="11" s="1"/>
  <c r="I13" i="11" s="1"/>
  <c r="L31" i="14"/>
  <c r="K109" i="14"/>
  <c r="L58" i="14"/>
  <c r="M55" i="14"/>
  <c r="K51" i="14"/>
  <c r="H3" i="10"/>
  <c r="H17" i="10" s="1"/>
  <c r="I19" i="10" l="1"/>
  <c r="I10" i="10"/>
  <c r="I18" i="10"/>
  <c r="I14" i="10"/>
  <c r="I11" i="10"/>
  <c r="U27" i="14"/>
  <c r="S10" i="16" s="1"/>
  <c r="L102" i="14"/>
  <c r="M97" i="14"/>
  <c r="O37" i="14"/>
  <c r="N39" i="14"/>
  <c r="L4" i="11" s="1"/>
  <c r="L94" i="14"/>
  <c r="M89" i="14"/>
  <c r="L78" i="14"/>
  <c r="M74" i="14"/>
  <c r="L70" i="14"/>
  <c r="M67" i="14"/>
  <c r="M86" i="14"/>
  <c r="N81" i="14"/>
  <c r="M46" i="14"/>
  <c r="N44" i="14"/>
  <c r="V7" i="14"/>
  <c r="T7" i="16" s="1"/>
  <c r="W5" i="14"/>
  <c r="M31" i="14"/>
  <c r="L33" i="14"/>
  <c r="J2" i="11" s="1"/>
  <c r="J13" i="11" s="1"/>
  <c r="L61" i="14"/>
  <c r="K64" i="14"/>
  <c r="I4" i="10" s="1"/>
  <c r="V21" i="14"/>
  <c r="T8" i="16" s="1"/>
  <c r="W19" i="14"/>
  <c r="L109" i="14"/>
  <c r="L51" i="14"/>
  <c r="I3" i="10"/>
  <c r="I17" i="10" s="1"/>
  <c r="M58" i="14"/>
  <c r="N55" i="14"/>
  <c r="J19" i="10" l="1"/>
  <c r="J10" i="10"/>
  <c r="J18" i="10"/>
  <c r="J14" i="10"/>
  <c r="J11" i="10"/>
  <c r="V27" i="14"/>
  <c r="T10" i="16" s="1"/>
  <c r="M94" i="14"/>
  <c r="N89" i="14"/>
  <c r="M61" i="14"/>
  <c r="L64" i="14"/>
  <c r="J4" i="10" s="1"/>
  <c r="X5" i="14"/>
  <c r="W7" i="14"/>
  <c r="U7" i="16" s="1"/>
  <c r="M102" i="14"/>
  <c r="N97" i="14"/>
  <c r="N86" i="14"/>
  <c r="O81" i="14"/>
  <c r="M33" i="14"/>
  <c r="K2" i="11" s="1"/>
  <c r="K13" i="11" s="1"/>
  <c r="N31" i="14"/>
  <c r="O39" i="14"/>
  <c r="M4" i="11" s="1"/>
  <c r="P37" i="14"/>
  <c r="M70" i="14"/>
  <c r="N67" i="14"/>
  <c r="W21" i="14"/>
  <c r="U8" i="16" s="1"/>
  <c r="X19" i="14"/>
  <c r="O44" i="14"/>
  <c r="N46" i="14"/>
  <c r="M78" i="14"/>
  <c r="N74" i="14"/>
  <c r="M109" i="14"/>
  <c r="O55" i="14"/>
  <c r="N58" i="14"/>
  <c r="J3" i="10"/>
  <c r="J17" i="10" s="1"/>
  <c r="M51" i="14"/>
  <c r="W27" i="14" l="1"/>
  <c r="U10" i="16" s="1"/>
  <c r="K18" i="10"/>
  <c r="K14" i="10"/>
  <c r="K19" i="10"/>
  <c r="K11" i="10"/>
  <c r="K10" i="10"/>
  <c r="O86" i="14"/>
  <c r="P81" i="14"/>
  <c r="P44" i="14"/>
  <c r="O46" i="14"/>
  <c r="M64" i="14"/>
  <c r="K4" i="10" s="1"/>
  <c r="N61" i="14"/>
  <c r="X21" i="14"/>
  <c r="V8" i="16" s="1"/>
  <c r="Y19" i="14"/>
  <c r="N70" i="14"/>
  <c r="O67" i="14"/>
  <c r="Y5" i="14"/>
  <c r="X7" i="14"/>
  <c r="V7" i="16" s="1"/>
  <c r="N102" i="14"/>
  <c r="O97" i="14"/>
  <c r="N94" i="14"/>
  <c r="O89" i="14"/>
  <c r="N33" i="14"/>
  <c r="L2" i="11" s="1"/>
  <c r="L13" i="11" s="1"/>
  <c r="O31" i="14"/>
  <c r="O74" i="14"/>
  <c r="N78" i="14"/>
  <c r="P39" i="14"/>
  <c r="N4" i="11" s="1"/>
  <c r="Q37" i="14"/>
  <c r="N109" i="14"/>
  <c r="N51" i="14"/>
  <c r="K3" i="10"/>
  <c r="K17" i="10" s="1"/>
  <c r="P55" i="14"/>
  <c r="O58" i="14"/>
  <c r="L18" i="10" l="1"/>
  <c r="L14" i="10"/>
  <c r="L11" i="10"/>
  <c r="L19" i="10"/>
  <c r="L10" i="10"/>
  <c r="X27" i="14"/>
  <c r="V10" i="16" s="1"/>
  <c r="O94" i="14"/>
  <c r="P89" i="14"/>
  <c r="O61" i="14"/>
  <c r="N64" i="14"/>
  <c r="L4" i="10" s="1"/>
  <c r="Y21" i="14"/>
  <c r="W8" i="16" s="1"/>
  <c r="Z19" i="14"/>
  <c r="O78" i="14"/>
  <c r="P74" i="14"/>
  <c r="O33" i="14"/>
  <c r="M2" i="11" s="1"/>
  <c r="M13" i="11" s="1"/>
  <c r="P31" i="14"/>
  <c r="Z5" i="14"/>
  <c r="Y7" i="14"/>
  <c r="W7" i="16" s="1"/>
  <c r="Q44" i="14"/>
  <c r="P46" i="14"/>
  <c r="O70" i="14"/>
  <c r="P67" i="14"/>
  <c r="Q81" i="14"/>
  <c r="P86" i="14"/>
  <c r="O102" i="14"/>
  <c r="P97" i="14"/>
  <c r="Q39" i="14"/>
  <c r="O4" i="11" s="1"/>
  <c r="R37" i="14"/>
  <c r="O109" i="14"/>
  <c r="P58" i="14"/>
  <c r="Q55" i="14"/>
  <c r="O51" i="14"/>
  <c r="L3" i="10"/>
  <c r="L17" i="10" s="1"/>
  <c r="M19" i="10" l="1"/>
  <c r="M11" i="10"/>
  <c r="M10" i="10"/>
  <c r="M18" i="10"/>
  <c r="M14" i="10"/>
  <c r="Y27" i="14"/>
  <c r="W10" i="16" s="1"/>
  <c r="Q46" i="14"/>
  <c r="R44" i="14"/>
  <c r="P78" i="14"/>
  <c r="Q74" i="14"/>
  <c r="Q97" i="14"/>
  <c r="P102" i="14"/>
  <c r="AA19" i="14"/>
  <c r="Z21" i="14"/>
  <c r="X8" i="16" s="1"/>
  <c r="P70" i="14"/>
  <c r="Q67" i="14"/>
  <c r="P94" i="14"/>
  <c r="Q89" i="14"/>
  <c r="Z7" i="14"/>
  <c r="X7" i="16" s="1"/>
  <c r="AA5" i="14"/>
  <c r="P33" i="14"/>
  <c r="N2" i="11" s="1"/>
  <c r="N13" i="11" s="1"/>
  <c r="Q31" i="14"/>
  <c r="Q86" i="14"/>
  <c r="R81" i="14"/>
  <c r="O64" i="14"/>
  <c r="M4" i="10" s="1"/>
  <c r="P61" i="14"/>
  <c r="S37" i="14"/>
  <c r="R39" i="14"/>
  <c r="P4" i="11" s="1"/>
  <c r="P109" i="14"/>
  <c r="P51" i="14"/>
  <c r="M3" i="10"/>
  <c r="M17" i="10" s="1"/>
  <c r="R55" i="14"/>
  <c r="Q58" i="14"/>
  <c r="Z27" i="14" l="1"/>
  <c r="X10" i="16" s="1"/>
  <c r="N14" i="10"/>
  <c r="N11" i="10"/>
  <c r="N10" i="10"/>
  <c r="N19" i="10"/>
  <c r="N18" i="10"/>
  <c r="AA21" i="14"/>
  <c r="Y8" i="16" s="1"/>
  <c r="AB19" i="14"/>
  <c r="R97" i="14"/>
  <c r="Q102" i="14"/>
  <c r="P64" i="14"/>
  <c r="N4" i="10" s="1"/>
  <c r="Q61" i="14"/>
  <c r="Q94" i="14"/>
  <c r="R89" i="14"/>
  <c r="Q78" i="14"/>
  <c r="R74" i="14"/>
  <c r="R86" i="14"/>
  <c r="S81" i="14"/>
  <c r="Q70" i="14"/>
  <c r="R67" i="14"/>
  <c r="R46" i="14"/>
  <c r="S44" i="14"/>
  <c r="AA7" i="14"/>
  <c r="Y7" i="16" s="1"/>
  <c r="AB5" i="14"/>
  <c r="S39" i="14"/>
  <c r="Q4" i="11" s="1"/>
  <c r="T37" i="14"/>
  <c r="Q33" i="14"/>
  <c r="O2" i="11" s="1"/>
  <c r="O13" i="11" s="1"/>
  <c r="R31" i="14"/>
  <c r="Q109" i="14"/>
  <c r="R58" i="14"/>
  <c r="S55" i="14"/>
  <c r="Q51" i="14"/>
  <c r="N3" i="10"/>
  <c r="N17" i="10" s="1"/>
  <c r="O10" i="10" l="1"/>
  <c r="O18" i="10"/>
  <c r="O19" i="10"/>
  <c r="O14" i="10"/>
  <c r="O11" i="10"/>
  <c r="AA27" i="14"/>
  <c r="Y10" i="16" s="1"/>
  <c r="R102" i="14"/>
  <c r="S97" i="14"/>
  <c r="S46" i="14"/>
  <c r="T44" i="14"/>
  <c r="R61" i="14"/>
  <c r="Q64" i="14"/>
  <c r="O4" i="10" s="1"/>
  <c r="R78" i="14"/>
  <c r="S74" i="14"/>
  <c r="AC19" i="14"/>
  <c r="AB21" i="14"/>
  <c r="Z8" i="16" s="1"/>
  <c r="R94" i="14"/>
  <c r="S89" i="14"/>
  <c r="S67" i="14"/>
  <c r="R70" i="14"/>
  <c r="T39" i="14"/>
  <c r="R4" i="11" s="1"/>
  <c r="U37" i="14"/>
  <c r="T81" i="14"/>
  <c r="S86" i="14"/>
  <c r="AB7" i="14"/>
  <c r="Z7" i="16" s="1"/>
  <c r="AC5" i="14"/>
  <c r="R33" i="14"/>
  <c r="P2" i="11" s="1"/>
  <c r="P13" i="11" s="1"/>
  <c r="S31" i="14"/>
  <c r="R109" i="14"/>
  <c r="R51" i="14"/>
  <c r="O3" i="10"/>
  <c r="O17" i="10" s="1"/>
  <c r="T55" i="14"/>
  <c r="S58" i="14"/>
  <c r="P11" i="10" l="1"/>
  <c r="P10" i="10"/>
  <c r="P19" i="10"/>
  <c r="P18" i="10"/>
  <c r="P14" i="10"/>
  <c r="AB27" i="14"/>
  <c r="Z10" i="16" s="1"/>
  <c r="T89" i="14"/>
  <c r="S94" i="14"/>
  <c r="S70" i="14"/>
  <c r="T67" i="14"/>
  <c r="T86" i="14"/>
  <c r="U81" i="14"/>
  <c r="R64" i="14"/>
  <c r="P4" i="10" s="1"/>
  <c r="S61" i="14"/>
  <c r="AC7" i="14"/>
  <c r="AA7" i="16" s="1"/>
  <c r="AD5" i="14"/>
  <c r="S78" i="14"/>
  <c r="T74" i="14"/>
  <c r="S102" i="14"/>
  <c r="T97" i="14"/>
  <c r="AC21" i="14"/>
  <c r="AA8" i="16" s="1"/>
  <c r="AD19" i="14"/>
  <c r="T46" i="14"/>
  <c r="U44" i="14"/>
  <c r="U39" i="14"/>
  <c r="S4" i="11" s="1"/>
  <c r="V37" i="14"/>
  <c r="T31" i="14"/>
  <c r="S33" i="14"/>
  <c r="Q2" i="11" s="1"/>
  <c r="Q13" i="11" s="1"/>
  <c r="S109" i="14"/>
  <c r="U55" i="14"/>
  <c r="T58" i="14"/>
  <c r="S51" i="14"/>
  <c r="P3" i="10"/>
  <c r="P17" i="10" s="1"/>
  <c r="AC27" i="14" l="1"/>
  <c r="AA10" i="16" s="1"/>
  <c r="Q19" i="10"/>
  <c r="Q10" i="10"/>
  <c r="Q14" i="10"/>
  <c r="Q18" i="10"/>
  <c r="Q11" i="10"/>
  <c r="U86" i="14"/>
  <c r="V81" i="14"/>
  <c r="T94" i="14"/>
  <c r="U89" i="14"/>
  <c r="T33" i="14"/>
  <c r="R2" i="11" s="1"/>
  <c r="R13" i="11" s="1"/>
  <c r="U31" i="14"/>
  <c r="V39" i="14"/>
  <c r="T4" i="11" s="1"/>
  <c r="W37" i="14"/>
  <c r="U46" i="14"/>
  <c r="V44" i="14"/>
  <c r="AD7" i="14"/>
  <c r="AB7" i="16" s="1"/>
  <c r="AE5" i="14"/>
  <c r="T70" i="14"/>
  <c r="U67" i="14"/>
  <c r="U97" i="14"/>
  <c r="T102" i="14"/>
  <c r="T78" i="14"/>
  <c r="U74" i="14"/>
  <c r="AE19" i="14"/>
  <c r="AD21" i="14"/>
  <c r="AB8" i="16" s="1"/>
  <c r="S64" i="14"/>
  <c r="Q4" i="10" s="1"/>
  <c r="T61" i="14"/>
  <c r="T109" i="14"/>
  <c r="V55" i="14"/>
  <c r="U58" i="14"/>
  <c r="T51" i="14"/>
  <c r="Q3" i="10"/>
  <c r="Q17" i="10" s="1"/>
  <c r="R19" i="10" l="1"/>
  <c r="R18" i="10"/>
  <c r="R10" i="10"/>
  <c r="R14" i="10"/>
  <c r="R11" i="10"/>
  <c r="AD27" i="14"/>
  <c r="AB10" i="16" s="1"/>
  <c r="X37" i="14"/>
  <c r="W39" i="14"/>
  <c r="U4" i="11" s="1"/>
  <c r="U102" i="14"/>
  <c r="V97" i="14"/>
  <c r="AF19" i="14"/>
  <c r="AE21" i="14"/>
  <c r="AC8" i="16" s="1"/>
  <c r="U70" i="14"/>
  <c r="V67" i="14"/>
  <c r="AF5" i="14"/>
  <c r="AE7" i="14"/>
  <c r="AC7" i="16" s="1"/>
  <c r="U94" i="14"/>
  <c r="V89" i="14"/>
  <c r="V31" i="14"/>
  <c r="U33" i="14"/>
  <c r="S2" i="11" s="1"/>
  <c r="S13" i="11" s="1"/>
  <c r="U78" i="14"/>
  <c r="V74" i="14"/>
  <c r="W44" i="14"/>
  <c r="V46" i="14"/>
  <c r="V86" i="14"/>
  <c r="W81" i="14"/>
  <c r="T64" i="14"/>
  <c r="R4" i="10" s="1"/>
  <c r="U61" i="14"/>
  <c r="U109" i="14"/>
  <c r="U51" i="14"/>
  <c r="R3" i="10"/>
  <c r="R17" i="10" s="1"/>
  <c r="V58" i="14"/>
  <c r="W55" i="14"/>
  <c r="AE27" i="14" l="1"/>
  <c r="AC10" i="16" s="1"/>
  <c r="S18" i="10"/>
  <c r="S14" i="10"/>
  <c r="S10" i="10"/>
  <c r="S11" i="10"/>
  <c r="S19" i="10"/>
  <c r="V70" i="14"/>
  <c r="W67" i="14"/>
  <c r="X81" i="14"/>
  <c r="W86" i="14"/>
  <c r="X44" i="14"/>
  <c r="W46" i="14"/>
  <c r="V102" i="14"/>
  <c r="W97" i="14"/>
  <c r="V78" i="14"/>
  <c r="W74" i="14"/>
  <c r="AG5" i="14"/>
  <c r="AF7" i="14"/>
  <c r="AD7" i="16" s="1"/>
  <c r="V33" i="14"/>
  <c r="T2" i="11" s="1"/>
  <c r="T13" i="11" s="1"/>
  <c r="W31" i="14"/>
  <c r="V94" i="14"/>
  <c r="W89" i="14"/>
  <c r="AF21" i="14"/>
  <c r="AD8" i="16" s="1"/>
  <c r="AG19" i="14"/>
  <c r="U64" i="14"/>
  <c r="S4" i="10" s="1"/>
  <c r="V61" i="14"/>
  <c r="Y37" i="14"/>
  <c r="X39" i="14"/>
  <c r="V4" i="11" s="1"/>
  <c r="V109" i="14"/>
  <c r="X55" i="14"/>
  <c r="W58" i="14"/>
  <c r="V51" i="14"/>
  <c r="S3" i="10"/>
  <c r="S17" i="10" s="1"/>
  <c r="T18" i="10" l="1"/>
  <c r="T14" i="10"/>
  <c r="T11" i="10"/>
  <c r="T10" i="10"/>
  <c r="T19" i="10"/>
  <c r="AF27" i="14"/>
  <c r="AD10" i="16" s="1"/>
  <c r="W94" i="14"/>
  <c r="X89" i="14"/>
  <c r="X46" i="14"/>
  <c r="Y44" i="14"/>
  <c r="AH5" i="14"/>
  <c r="AH7" i="14" s="1"/>
  <c r="AF7" i="16" s="1"/>
  <c r="AG7" i="14"/>
  <c r="AE7" i="16" s="1"/>
  <c r="Y81" i="14"/>
  <c r="X86" i="14"/>
  <c r="Y39" i="14"/>
  <c r="W4" i="11" s="1"/>
  <c r="Z37" i="14"/>
  <c r="X31" i="14"/>
  <c r="W33" i="14"/>
  <c r="U2" i="11" s="1"/>
  <c r="U13" i="11" s="1"/>
  <c r="AH19" i="14"/>
  <c r="AH21" i="14" s="1"/>
  <c r="AF8" i="16" s="1"/>
  <c r="AG21" i="14"/>
  <c r="AE8" i="16" s="1"/>
  <c r="W78" i="14"/>
  <c r="X74" i="14"/>
  <c r="W70" i="14"/>
  <c r="X67" i="14"/>
  <c r="X97" i="14"/>
  <c r="W102" i="14"/>
  <c r="W61" i="14"/>
  <c r="V64" i="14"/>
  <c r="T4" i="10" s="1"/>
  <c r="W109" i="14"/>
  <c r="T3" i="10"/>
  <c r="T17" i="10" s="1"/>
  <c r="W51" i="14"/>
  <c r="Y55" i="14"/>
  <c r="X58" i="14"/>
  <c r="U14" i="10" l="1"/>
  <c r="U10" i="10"/>
  <c r="U11" i="10"/>
  <c r="U19" i="10"/>
  <c r="U18" i="10"/>
  <c r="AH27" i="14"/>
  <c r="AF10" i="16" s="1"/>
  <c r="AG27" i="14"/>
  <c r="AE10" i="16" s="1"/>
  <c r="X102" i="14"/>
  <c r="Y97" i="14"/>
  <c r="Y46" i="14"/>
  <c r="Z44" i="14"/>
  <c r="X70" i="14"/>
  <c r="Y67" i="14"/>
  <c r="AA37" i="14"/>
  <c r="Z39" i="14"/>
  <c r="X4" i="11" s="1"/>
  <c r="X94" i="14"/>
  <c r="Y89" i="14"/>
  <c r="X78" i="14"/>
  <c r="Y74" i="14"/>
  <c r="Y86" i="14"/>
  <c r="Z81" i="14"/>
  <c r="W64" i="14"/>
  <c r="U4" i="10" s="1"/>
  <c r="X61" i="14"/>
  <c r="X33" i="14"/>
  <c r="V2" i="11" s="1"/>
  <c r="V13" i="11" s="1"/>
  <c r="Y31" i="14"/>
  <c r="X109" i="14"/>
  <c r="Z55" i="14"/>
  <c r="Y58" i="14"/>
  <c r="X51" i="14"/>
  <c r="U3" i="10"/>
  <c r="U17" i="10" s="1"/>
  <c r="V14" i="10" l="1"/>
  <c r="V11" i="10"/>
  <c r="V19" i="10"/>
  <c r="V18" i="10"/>
  <c r="V10" i="10"/>
  <c r="AA81" i="14"/>
  <c r="Z86" i="14"/>
  <c r="AA39" i="14"/>
  <c r="Y4" i="11" s="1"/>
  <c r="AB37" i="14"/>
  <c r="Y94" i="14"/>
  <c r="Z89" i="14"/>
  <c r="Y78" i="14"/>
  <c r="Z74" i="14"/>
  <c r="Y33" i="14"/>
  <c r="W2" i="11" s="1"/>
  <c r="W13" i="11" s="1"/>
  <c r="Z31" i="14"/>
  <c r="Y102" i="14"/>
  <c r="Z97" i="14"/>
  <c r="Y70" i="14"/>
  <c r="Z67" i="14"/>
  <c r="AA44" i="14"/>
  <c r="Z46" i="14"/>
  <c r="X64" i="14"/>
  <c r="V4" i="10" s="1"/>
  <c r="Y61" i="14"/>
  <c r="Y109" i="14"/>
  <c r="Y51" i="14"/>
  <c r="V3" i="10"/>
  <c r="V17" i="10" s="1"/>
  <c r="AA55" i="14"/>
  <c r="Z58" i="14"/>
  <c r="W11" i="10" l="1"/>
  <c r="W19" i="10"/>
  <c r="W18" i="10"/>
  <c r="W14" i="10"/>
  <c r="W10" i="10"/>
  <c r="Z70" i="14"/>
  <c r="AA67" i="14"/>
  <c r="AA89" i="14"/>
  <c r="Z94" i="14"/>
  <c r="AB44" i="14"/>
  <c r="AA46" i="14"/>
  <c r="Z102" i="14"/>
  <c r="AA97" i="14"/>
  <c r="AC37" i="14"/>
  <c r="AB39" i="14"/>
  <c r="Z4" i="11" s="1"/>
  <c r="Y64" i="14"/>
  <c r="W4" i="10" s="1"/>
  <c r="Z61" i="14"/>
  <c r="Z33" i="14"/>
  <c r="X2" i="11" s="1"/>
  <c r="X13" i="11" s="1"/>
  <c r="AA31" i="14"/>
  <c r="AA74" i="14"/>
  <c r="Z78" i="14"/>
  <c r="AA86" i="14"/>
  <c r="AB81" i="14"/>
  <c r="Z109" i="14"/>
  <c r="AB55" i="14"/>
  <c r="AA58" i="14"/>
  <c r="Z51" i="14"/>
  <c r="W3" i="10"/>
  <c r="W17" i="10" s="1"/>
  <c r="X11" i="10" l="1"/>
  <c r="X10" i="10"/>
  <c r="X19" i="10"/>
  <c r="X18" i="10"/>
  <c r="X14" i="10"/>
  <c r="AB74" i="14"/>
  <c r="AA78" i="14"/>
  <c r="Z64" i="14"/>
  <c r="X4" i="10" s="1"/>
  <c r="AA61" i="14"/>
  <c r="AC44" i="14"/>
  <c r="AB46" i="14"/>
  <c r="AC81" i="14"/>
  <c r="AB86" i="14"/>
  <c r="AB89" i="14"/>
  <c r="AA94" i="14"/>
  <c r="AB97" i="14"/>
  <c r="AA102" i="14"/>
  <c r="AA33" i="14"/>
  <c r="Y2" i="11" s="1"/>
  <c r="Y13" i="11" s="1"/>
  <c r="AB31" i="14"/>
  <c r="AA70" i="14"/>
  <c r="AB67" i="14"/>
  <c r="AC39" i="14"/>
  <c r="AA4" i="11" s="1"/>
  <c r="AD37" i="14"/>
  <c r="AA109" i="14"/>
  <c r="AA51" i="14"/>
  <c r="X3" i="10"/>
  <c r="X17" i="10" s="1"/>
  <c r="AC55" i="14"/>
  <c r="AB58" i="14"/>
  <c r="Y19" i="10" l="1"/>
  <c r="Y18" i="10"/>
  <c r="Y14" i="10"/>
  <c r="Y10" i="10"/>
  <c r="Y11" i="10"/>
  <c r="AB33" i="14"/>
  <c r="Z2" i="11" s="1"/>
  <c r="Z13" i="11" s="1"/>
  <c r="AC31" i="14"/>
  <c r="AC46" i="14"/>
  <c r="AD44" i="14"/>
  <c r="AB70" i="14"/>
  <c r="AC67" i="14"/>
  <c r="AA64" i="14"/>
  <c r="Y4" i="10" s="1"/>
  <c r="AB61" i="14"/>
  <c r="AB102" i="14"/>
  <c r="AC97" i="14"/>
  <c r="AC86" i="14"/>
  <c r="AD81" i="14"/>
  <c r="AD39" i="14"/>
  <c r="AB4" i="11" s="1"/>
  <c r="AE37" i="14"/>
  <c r="AB94" i="14"/>
  <c r="AC89" i="14"/>
  <c r="AC74" i="14"/>
  <c r="AB78" i="14"/>
  <c r="AB109" i="14"/>
  <c r="AD55" i="14"/>
  <c r="AC58" i="14"/>
  <c r="Y3" i="10"/>
  <c r="Y17" i="10" s="1"/>
  <c r="AB51" i="14"/>
  <c r="Z19" i="10" l="1"/>
  <c r="Z18" i="10"/>
  <c r="Z10" i="10"/>
  <c r="Z14" i="10"/>
  <c r="Z11" i="10"/>
  <c r="AF37" i="14"/>
  <c r="AE39" i="14"/>
  <c r="AC4" i="11" s="1"/>
  <c r="AE81" i="14"/>
  <c r="AD86" i="14"/>
  <c r="AE44" i="14"/>
  <c r="AD46" i="14"/>
  <c r="AC70" i="14"/>
  <c r="AD67" i="14"/>
  <c r="AC78" i="14"/>
  <c r="AD74" i="14"/>
  <c r="AC102" i="14"/>
  <c r="AD97" i="14"/>
  <c r="AC33" i="14"/>
  <c r="AA2" i="11" s="1"/>
  <c r="AA13" i="11" s="1"/>
  <c r="AD31" i="14"/>
  <c r="AC61" i="14"/>
  <c r="AB64" i="14"/>
  <c r="Z4" i="10" s="1"/>
  <c r="AD89" i="14"/>
  <c r="AC94" i="14"/>
  <c r="AC109" i="14"/>
  <c r="Z3" i="10"/>
  <c r="Z17" i="10" s="1"/>
  <c r="AC51" i="14"/>
  <c r="AE55" i="14"/>
  <c r="AD58" i="14"/>
  <c r="AA18" i="10" l="1"/>
  <c r="AA14" i="10"/>
  <c r="AA10" i="10"/>
  <c r="AA19" i="10"/>
  <c r="AA11" i="10"/>
  <c r="AD33" i="14"/>
  <c r="AB2" i="11" s="1"/>
  <c r="AB13" i="11" s="1"/>
  <c r="AE31" i="14"/>
  <c r="AD102" i="14"/>
  <c r="AE97" i="14"/>
  <c r="AC64" i="14"/>
  <c r="AA4" i="10" s="1"/>
  <c r="AD61" i="14"/>
  <c r="AF81" i="14"/>
  <c r="AE86" i="14"/>
  <c r="AD78" i="14"/>
  <c r="AE74" i="14"/>
  <c r="AE67" i="14"/>
  <c r="AD70" i="14"/>
  <c r="AF44" i="14"/>
  <c r="AE46" i="14"/>
  <c r="AD94" i="14"/>
  <c r="AE89" i="14"/>
  <c r="AF39" i="14"/>
  <c r="AD4" i="11" s="1"/>
  <c r="AG37" i="14"/>
  <c r="AD109" i="14"/>
  <c r="AF55" i="14"/>
  <c r="AE58" i="14"/>
  <c r="AA3" i="10"/>
  <c r="AA17" i="10" s="1"/>
  <c r="AD51" i="14"/>
  <c r="AB18" i="10" l="1"/>
  <c r="AB14" i="10"/>
  <c r="AB11" i="10"/>
  <c r="AB10" i="10"/>
  <c r="AB19" i="10"/>
  <c r="AG81" i="14"/>
  <c r="AF86" i="14"/>
  <c r="AF67" i="14"/>
  <c r="AE70" i="14"/>
  <c r="AF74" i="14"/>
  <c r="AE78" i="14"/>
  <c r="AE102" i="14"/>
  <c r="AF97" i="14"/>
  <c r="AG39" i="14"/>
  <c r="AE4" i="11" s="1"/>
  <c r="AH37" i="14"/>
  <c r="AE33" i="14"/>
  <c r="AC2" i="11" s="1"/>
  <c r="AC13" i="11" s="1"/>
  <c r="AF31" i="14"/>
  <c r="AG44" i="14"/>
  <c r="AF46" i="14"/>
  <c r="AE61" i="14"/>
  <c r="AD64" i="14"/>
  <c r="AB4" i="10" s="1"/>
  <c r="AE94" i="14"/>
  <c r="AF89" i="14"/>
  <c r="AE109" i="14"/>
  <c r="AE51" i="14"/>
  <c r="AB3" i="10"/>
  <c r="AB17" i="10" s="1"/>
  <c r="AG55" i="14"/>
  <c r="AF58" i="14"/>
  <c r="AC14" i="10" l="1"/>
  <c r="AC19" i="10"/>
  <c r="AC11" i="10"/>
  <c r="AC18" i="10"/>
  <c r="AC10" i="10"/>
  <c r="AG97" i="14"/>
  <c r="AF102" i="14"/>
  <c r="AG74" i="14"/>
  <c r="AF78" i="14"/>
  <c r="AG67" i="14"/>
  <c r="AF70" i="14"/>
  <c r="AH39" i="14"/>
  <c r="AF4" i="11" s="1"/>
  <c r="AF61" i="14"/>
  <c r="AE64" i="14"/>
  <c r="AC4" i="10" s="1"/>
  <c r="AH44" i="14"/>
  <c r="AG46" i="14"/>
  <c r="AG31" i="14"/>
  <c r="AF33" i="14"/>
  <c r="AD2" i="11" s="1"/>
  <c r="AD13" i="11" s="1"/>
  <c r="AF94" i="14"/>
  <c r="AG89" i="14"/>
  <c r="AG86" i="14"/>
  <c r="AH81" i="14"/>
  <c r="AF109" i="14"/>
  <c r="AH55" i="14"/>
  <c r="AH58" i="14" s="1"/>
  <c r="AG58" i="14"/>
  <c r="AF51" i="14"/>
  <c r="AC3" i="10"/>
  <c r="AC17" i="10" s="1"/>
  <c r="AD14" i="10" l="1"/>
  <c r="AD11" i="10"/>
  <c r="AD19" i="10"/>
  <c r="AD18" i="10"/>
  <c r="AD10" i="10"/>
  <c r="AH67" i="14"/>
  <c r="AG70" i="14"/>
  <c r="AH86" i="14"/>
  <c r="AH46" i="14"/>
  <c r="AG78" i="14"/>
  <c r="AH74" i="14"/>
  <c r="AG33" i="14"/>
  <c r="AE2" i="11" s="1"/>
  <c r="AE13" i="11" s="1"/>
  <c r="AH31" i="14"/>
  <c r="AH89" i="14"/>
  <c r="AG94" i="14"/>
  <c r="AF64" i="14"/>
  <c r="AD4" i="10" s="1"/>
  <c r="AG61" i="14"/>
  <c r="AH97" i="14"/>
  <c r="AG102" i="14"/>
  <c r="AG109" i="14"/>
  <c r="AG51" i="14"/>
  <c r="AD3" i="10"/>
  <c r="AD17" i="10" s="1"/>
  <c r="AE18" i="10" l="1"/>
  <c r="AE19" i="10"/>
  <c r="AE14" i="10"/>
  <c r="AE10" i="10"/>
  <c r="AE11" i="10"/>
  <c r="AH33" i="14"/>
  <c r="AF2" i="11" s="1"/>
  <c r="AF13" i="11" s="1"/>
  <c r="AH102" i="14"/>
  <c r="AH78" i="14"/>
  <c r="AH94" i="14"/>
  <c r="AG64" i="14"/>
  <c r="AE4" i="10" s="1"/>
  <c r="AH61" i="14"/>
  <c r="AH70" i="14"/>
  <c r="AH109" i="14"/>
  <c r="AH51" i="14"/>
  <c r="AE3" i="10"/>
  <c r="AE17" i="10" s="1"/>
  <c r="AF11" i="10" l="1"/>
  <c r="AF10" i="10"/>
  <c r="AF19" i="10"/>
  <c r="AF18" i="10"/>
  <c r="AF14" i="10"/>
  <c r="AH64" i="14"/>
  <c r="AF4" i="10" s="1"/>
  <c r="AF3" i="10"/>
  <c r="AF17" i="10" s="1"/>
</calcChain>
</file>

<file path=xl/sharedStrings.xml><?xml version="1.0" encoding="utf-8"?>
<sst xmlns="http://schemas.openxmlformats.org/spreadsheetml/2006/main" count="1062" uniqueCount="656">
  <si>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</si>
  <si>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</si>
  <si>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</si>
  <si>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</si>
  <si>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</si>
  <si>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</si>
  <si>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</si>
  <si>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</si>
  <si>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</si>
  <si>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</si>
  <si>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</si>
  <si>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</si>
  <si>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</si>
  <si>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</si>
  <si>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</si>
  <si>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</si>
  <si>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</si>
  <si>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</si>
  <si>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</si>
  <si>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</si>
  <si>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</si>
  <si>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</si>
  <si>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</si>
  <si>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</si>
  <si>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</si>
  <si>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</si>
  <si>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</si>
  <si>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</si>
  <si>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</si>
  <si>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</si>
  <si>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</si>
  <si>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</si>
  <si>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</si>
  <si>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</si>
  <si>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</si>
  <si>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</si>
  <si>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</si>
  <si>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</si>
  <si>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</si>
  <si>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</si>
  <si>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</si>
  <si>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</si>
  <si>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</si>
  <si>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</si>
  <si>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</si>
  <si>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</si>
  <si>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</si>
  <si>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</si>
  <si>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</si>
  <si>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</si>
  <si>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</si>
  <si>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</si>
  <si>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</si>
  <si>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</si>
  <si>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</si>
  <si>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</si>
  <si>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</si>
  <si>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</si>
  <si>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</si>
  <si>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</si>
  <si>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</si>
  <si>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</si>
  <si>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</si>
  <si>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</si>
  <si>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</si>
  <si>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</si>
  <si>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</si>
  <si>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</si>
  <si>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</si>
  <si>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</si>
  <si>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</si>
  <si>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</si>
  <si>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</si>
  <si>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</si>
  <si>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</si>
  <si>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</si>
  <si>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</si>
  <si>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</si>
  <si>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</si>
  <si>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</si>
  <si>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</si>
  <si>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</si>
  <si>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</si>
  <si>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</si>
  <si>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</si>
  <si>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</si>
  <si>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</si>
  <si>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</si>
  <si>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</si>
  <si>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</si>
  <si>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</si>
  <si>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</si>
  <si>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</si>
  <si>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</si>
  <si>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</si>
  <si>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</si>
  <si>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</si>
  <si>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</si>
  <si>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</si>
  <si>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</si>
  <si>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</si>
  <si>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</si>
  <si>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</si>
  <si>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</si>
  <si>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</si>
  <si>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</si>
  <si>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</si>
  <si>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</si>
  <si>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</si>
  <si>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</si>
  <si>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</si>
  <si>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</si>
  <si>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</si>
  <si>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</si>
  <si>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</si>
  <si>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</si>
  <si>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</si>
  <si>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</si>
  <si>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</si>
  <si>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</si>
  <si>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</si>
  <si>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</si>
  <si>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</si>
  <si>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</si>
  <si>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</si>
  <si>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</si>
  <si>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</si>
  <si>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</si>
  <si>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</si>
  <si>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</si>
  <si>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</si>
  <si>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</si>
  <si>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</si>
  <si>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</si>
  <si>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</si>
  <si>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</si>
  <si>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</si>
  <si>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</si>
  <si>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</si>
  <si>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</si>
  <si>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</si>
  <si>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</si>
  <si>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</si>
  <si>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</si>
  <si>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</si>
  <si>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</si>
  <si>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</si>
  <si>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</si>
  <si>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</si>
  <si>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</si>
  <si>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</si>
  <si>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</si>
  <si>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</si>
  <si>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</si>
  <si>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</si>
  <si>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</si>
  <si>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</si>
  <si>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</si>
  <si>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</si>
  <si>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</si>
  <si>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</si>
  <si>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</si>
  <si>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</si>
  <si>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</si>
  <si>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</si>
  <si>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</si>
  <si>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</si>
  <si>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</si>
  <si>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</si>
  <si>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</si>
  <si>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</si>
  <si>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</si>
  <si>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</si>
  <si>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</si>
  <si>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</si>
  <si>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</si>
  <si>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</si>
  <si>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</si>
  <si>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</si>
  <si>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</si>
  <si>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</si>
  <si>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</si>
  <si>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</si>
  <si>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</si>
  <si>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</si>
  <si>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</si>
  <si>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</si>
  <si>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</si>
  <si>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</si>
  <si>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</si>
  <si>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</si>
  <si>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</si>
  <si>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</si>
  <si>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</si>
  <si>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</si>
  <si>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</si>
  <si>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</si>
  <si>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</si>
  <si>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</si>
  <si>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</si>
  <si>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</si>
  <si>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</si>
  <si>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</si>
  <si>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</si>
  <si>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</si>
  <si>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</si>
  <si>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</si>
  <si>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</si>
  <si>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</si>
  <si>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</si>
  <si>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</si>
  <si>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</si>
  <si>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</si>
  <si>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</si>
  <si>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</si>
  <si>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</si>
  <si>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</si>
  <si>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</si>
  <si>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</si>
  <si>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</si>
  <si>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</si>
  <si>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</si>
  <si>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</si>
  <si>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</si>
  <si>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</si>
  <si>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</si>
  <si>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</si>
  <si>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</si>
  <si>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</si>
  <si>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</si>
  <si>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</si>
  <si>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</si>
  <si>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</si>
  <si>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</si>
  <si>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</si>
  <si>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</si>
  <si>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</si>
  <si>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</si>
  <si>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</si>
  <si>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</si>
  <si>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</si>
  <si>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</si>
  <si>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</si>
  <si>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</si>
  <si>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</si>
  <si>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</si>
  <si>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</si>
  <si>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</si>
  <si>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</si>
  <si>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</si>
  <si>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</si>
  <si>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</si>
  <si>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</si>
  <si>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</si>
  <si>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</si>
  <si>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</si>
  <si>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</si>
  <si>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</si>
  <si>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</si>
  <si>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</si>
  <si>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</si>
  <si>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</si>
  <si>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</si>
  <si>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</si>
  <si>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</si>
  <si>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</si>
  <si>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</si>
  <si>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</si>
  <si>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</si>
  <si>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</si>
  <si>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</si>
  <si>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</si>
  <si>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</si>
  <si>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</si>
  <si>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</si>
  <si>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</si>
  <si>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</si>
  <si>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</si>
  <si>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</si>
  <si>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</si>
  <si>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</si>
  <si>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</si>
  <si>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</si>
  <si>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</si>
  <si>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</si>
  <si>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</si>
  <si>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</si>
  <si>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</si>
  <si>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</si>
  <si>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</si>
  <si>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</si>
  <si>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</si>
  <si>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</si>
  <si>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</si>
  <si>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</si>
  <si>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</si>
  <si>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</si>
  <si>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</si>
  <si>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</si>
  <si>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</si>
  <si>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</si>
  <si>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</si>
  <si>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</si>
  <si>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</si>
  <si>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</si>
  <si>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</si>
  <si>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</si>
  <si>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</si>
  <si>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</si>
  <si>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</si>
  <si>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</si>
  <si>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</si>
  <si>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</si>
  <si>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</si>
  <si>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</si>
  <si>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</si>
  <si>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</si>
  <si>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</si>
  <si>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</si>
  <si>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</si>
  <si>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</si>
  <si>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</si>
  <si>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</si>
  <si>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</si>
  <si>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</si>
  <si>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</si>
  <si>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</si>
  <si>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</si>
  <si>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</si>
  <si>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</si>
  <si>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</si>
  <si>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</si>
  <si>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</si>
  <si>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</si>
  <si>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</si>
  <si>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</si>
  <si>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</si>
  <si>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</si>
  <si>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</si>
  <si>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</si>
  <si>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</si>
  <si>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</si>
  <si>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</si>
  <si>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</si>
  <si>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</si>
  <si>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</si>
  <si>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</si>
  <si>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</si>
  <si>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</si>
  <si>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</si>
  <si>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</si>
  <si>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</si>
  <si>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</si>
  <si>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</si>
  <si>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</si>
  <si>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</si>
  <si>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</si>
  <si>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</si>
  <si>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</si>
  <si>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</si>
  <si>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</si>
  <si>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</si>
  <si>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</si>
  <si>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</si>
  <si>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</si>
  <si>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</si>
  <si>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</si>
  <si>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</si>
  <si>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</si>
  <si>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</si>
  <si>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</si>
  <si>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</si>
  <si>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</si>
  <si>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</si>
  <si>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</si>
  <si>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</si>
  <si>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</si>
  <si>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</si>
  <si>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</si>
  <si>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</si>
  <si>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</si>
  <si>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</si>
  <si>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</si>
  <si>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</si>
  <si>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</si>
  <si>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</si>
  <si>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</si>
  <si>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</si>
  <si>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</si>
  <si>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</si>
  <si>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</si>
  <si>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</si>
  <si>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</si>
  <si>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</si>
  <si>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</si>
  <si>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</si>
  <si>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</si>
  <si>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</si>
  <si>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</si>
  <si>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</si>
  <si>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</si>
  <si>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</si>
  <si>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</si>
  <si>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</si>
  <si>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</si>
  <si>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</si>
  <si>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</si>
  <si>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</si>
  <si>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</si>
  <si>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</si>
  <si>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</si>
  <si>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</si>
  <si>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</si>
  <si>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</si>
  <si>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</si>
  <si>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</si>
  <si>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</si>
  <si>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</si>
  <si>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</si>
  <si>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</si>
  <si>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</si>
  <si>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</si>
  <si>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</si>
  <si>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</si>
  <si>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</si>
  <si>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</si>
  <si>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</si>
  <si>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</si>
  <si>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</si>
  <si>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</si>
  <si>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</si>
  <si>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</si>
  <si>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</si>
  <si>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</si>
  <si>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</si>
  <si>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</si>
  <si>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</si>
  <si>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</si>
  <si>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</si>
  <si>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</si>
  <si>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</si>
  <si>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</si>
  <si>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</si>
  <si>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</si>
  <si>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</si>
  <si>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</si>
  <si>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</si>
  <si>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</si>
  <si>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</si>
  <si>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</si>
  <si>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</si>
  <si>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</si>
  <si>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</si>
  <si>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</si>
  <si>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</si>
  <si>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</si>
  <si>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</si>
  <si>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</si>
  <si>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</si>
  <si>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</si>
  <si>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</si>
  <si>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</si>
  <si>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</si>
  <si>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</si>
  <si>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</si>
  <si>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</si>
  <si>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</si>
  <si>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</si>
  <si>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</si>
  <si>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</si>
  <si>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</si>
  <si>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</si>
  <si>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</si>
  <si>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</si>
  <si>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</si>
  <si>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</si>
  <si>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</si>
  <si>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</si>
  <si>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</si>
  <si>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</si>
  <si>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</si>
  <si>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</si>
  <si>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</si>
  <si>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</si>
  <si>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</si>
  <si>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</si>
  <si>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</si>
  <si>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</si>
  <si>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</si>
  <si>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</si>
  <si>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</si>
  <si>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</si>
  <si>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</si>
  <si>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</si>
  <si>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</si>
  <si>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</si>
  <si>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</si>
  <si>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</si>
  <si>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</si>
  <si>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</si>
  <si>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</si>
  <si>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</si>
  <si>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</si>
  <si>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</si>
  <si>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</si>
  <si>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</si>
  <si>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</si>
  <si>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</si>
  <si>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</si>
  <si>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</si>
  <si>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</si>
  <si>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</si>
  <si>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</si>
  <si>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</si>
  <si>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</si>
  <si>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</si>
  <si>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</si>
  <si>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</si>
  <si>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</si>
  <si>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</si>
  <si>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</si>
  <si>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</si>
  <si>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</si>
  <si>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</si>
  <si>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</si>
  <si>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</si>
  <si>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</si>
  <si>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</si>
  <si>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</si>
  <si>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</si>
  <si>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</si>
  <si>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</si>
  <si>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</si>
  <si>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</si>
  <si>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</si>
  <si>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</si>
  <si>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</si>
  <si>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</si>
  <si>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</si>
  <si>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</si>
  <si>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</si>
  <si>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</si>
  <si>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</si>
  <si>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</si>
  <si>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</si>
  <si>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</si>
  <si>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</si>
  <si>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</si>
  <si>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</si>
  <si>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</si>
  <si>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</si>
  <si>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</si>
  <si>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</si>
  <si>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</si>
  <si>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</si>
  <si>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</si>
  <si>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</si>
  <si>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</si>
  <si>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</si>
  <si>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</si>
  <si>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</si>
  <si>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</si>
  <si>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</si>
  <si>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</si>
  <si>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</si>
  <si>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</si>
  <si>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</si>
  <si>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</si>
  <si>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</si>
  <si>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</si>
  <si>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</si>
  <si>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</si>
  <si>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</si>
  <si>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</si>
  <si>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</si>
  <si>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</si>
  <si>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</si>
  <si>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</si>
  <si>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</si>
  <si>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</si>
  <si>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</si>
  <si>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</si>
  <si>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</si>
  <si>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</si>
  <si>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</si>
  <si>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</si>
  <si>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</si>
  <si>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</si>
  <si>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</si>
  <si>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</si>
  <si>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</si>
  <si>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</si>
  <si>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</si>
  <si>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</si>
  <si>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</si>
  <si>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</si>
  <si>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</si>
  <si>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</si>
  <si>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</si>
  <si>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</si>
  <si>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</si>
  <si>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</si>
  <si>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</si>
  <si>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</si>
  <si>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</si>
  <si>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</si>
  <si>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</si>
  <si>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</si>
  <si>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</si>
  <si>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</si>
  <si>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</si>
  <si>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</si>
  <si>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</si>
  <si>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</si>
  <si>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</si>
  <si>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</si>
  <si>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</si>
  <si>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</si>
  <si>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</si>
  <si>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</si>
  <si>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</si>
  <si>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</si>
  <si>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</si>
  <si>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</si>
  <si>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</si>
  <si>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</si>
  <si>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</si>
  <si>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</si>
  <si>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</si>
  <si>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</si>
  <si>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</si>
  <si>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</si>
  <si>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</si>
  <si>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</si>
  <si>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</si>
  <si>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</si>
  <si>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</si>
  <si>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</si>
  <si>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</si>
  <si>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</si>
  <si>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</si>
  <si>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</si>
  <si>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</si>
  <si>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</si>
  <si>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</si>
  <si>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</si>
  <si>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</si>
  <si>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</si>
  <si>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</si>
  <si>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</si>
  <si>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</si>
  <si>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</si>
  <si>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</si>
  <si>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</si>
  <si>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commenced construction provision</t>
  </si>
  <si>
    <t>credit values shifted by 2 years for commenced construction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</si>
</sst>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0" fillId="2" borderId="0" xfId="0" applyFill="1"/>
    <xf numFmtId="0" fontId="13" fillId="2" borderId="0" xfId="0" applyFont="1" applyFill="1" applyAlignment="1">
      <alignment horizontal="center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85" workbookViewId="0">
      <selection activeCell="A92" sqref="A92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29" t="s">
        <v>191</v>
      </c>
    </row>
    <row r="2" spans="1:2" x14ac:dyDescent="0.45">
      <c r="A2" s="29" t="s">
        <v>190</v>
      </c>
    </row>
    <row r="3" spans="1:2" x14ac:dyDescent="0.45">
      <c r="A3" s="29" t="s">
        <v>334</v>
      </c>
    </row>
    <row r="5" spans="1:2" x14ac:dyDescent="0.45">
      <c r="A5" s="29" t="s">
        <v>0</v>
      </c>
      <c r="B5" s="36" t="s">
        <v>116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37" t="s">
        <v>3</v>
      </c>
    </row>
    <row r="10" spans="1:2" x14ac:dyDescent="0.45">
      <c r="B10" s="6" t="s">
        <v>4</v>
      </c>
    </row>
    <row r="12" spans="1:2" x14ac:dyDescent="0.45">
      <c r="B12" s="36" t="s">
        <v>268</v>
      </c>
    </row>
    <row r="13" spans="1:2" x14ac:dyDescent="0.45">
      <c r="B13" s="6" t="s">
        <v>302</v>
      </c>
    </row>
    <row r="14" spans="1:2" x14ac:dyDescent="0.45">
      <c r="B14" s="2">
        <v>2015</v>
      </c>
    </row>
    <row r="15" spans="1:2" x14ac:dyDescent="0.45">
      <c r="B15" s="6" t="s">
        <v>303</v>
      </c>
    </row>
    <row r="16" spans="1:2" x14ac:dyDescent="0.45">
      <c r="B16" s="37" t="s">
        <v>240</v>
      </c>
    </row>
    <row r="18" spans="2:5" x14ac:dyDescent="0.45">
      <c r="B18" s="36" t="s">
        <v>304</v>
      </c>
    </row>
    <row r="19" spans="2:5" x14ac:dyDescent="0.45">
      <c r="B19" s="6" t="s">
        <v>564</v>
      </c>
    </row>
    <row r="20" spans="2:5" x14ac:dyDescent="0.45">
      <c r="B20" s="2">
        <v>2020</v>
      </c>
    </row>
    <row r="21" spans="2:5" x14ac:dyDescent="0.45">
      <c r="B21" s="6" t="s">
        <v>563</v>
      </c>
    </row>
    <row r="22" spans="2:5" x14ac:dyDescent="0.45">
      <c r="B22" s="37" t="s">
        <v>562</v>
      </c>
    </row>
    <row r="24" spans="2:5" x14ac:dyDescent="0.45">
      <c r="B24" s="36" t="s">
        <v>305</v>
      </c>
    </row>
    <row r="25" spans="2:5" x14ac:dyDescent="0.45">
      <c r="B25" s="6" t="s">
        <v>306</v>
      </c>
    </row>
    <row r="26" spans="2:5" x14ac:dyDescent="0.45">
      <c r="B26" s="2">
        <v>2015</v>
      </c>
    </row>
    <row r="27" spans="2:5" x14ac:dyDescent="0.45">
      <c r="B27" s="6" t="s">
        <v>307</v>
      </c>
    </row>
    <row r="28" spans="2:5" x14ac:dyDescent="0.45">
      <c r="B28" s="37" t="s">
        <v>234</v>
      </c>
    </row>
    <row r="30" spans="2:5" x14ac:dyDescent="0.45">
      <c r="B30" s="36" t="s">
        <v>311</v>
      </c>
    </row>
    <row r="31" spans="2:5" x14ac:dyDescent="0.45">
      <c r="B31" s="6" t="s">
        <v>308</v>
      </c>
      <c r="E31" s="38"/>
    </row>
    <row r="32" spans="2:5" x14ac:dyDescent="0.45">
      <c r="B32" s="2">
        <v>2015</v>
      </c>
    </row>
    <row r="33" spans="2:2" x14ac:dyDescent="0.45">
      <c r="B33" s="6" t="s">
        <v>309</v>
      </c>
    </row>
    <row r="34" spans="2:2" x14ac:dyDescent="0.45">
      <c r="B34" s="37" t="s">
        <v>245</v>
      </c>
    </row>
    <row r="35" spans="2:2" x14ac:dyDescent="0.45">
      <c r="B35" s="6" t="s">
        <v>310</v>
      </c>
    </row>
    <row r="37" spans="2:2" x14ac:dyDescent="0.45">
      <c r="B37" s="36" t="s">
        <v>168</v>
      </c>
    </row>
    <row r="38" spans="2:2" x14ac:dyDescent="0.45">
      <c r="B38" s="6" t="s">
        <v>169</v>
      </c>
    </row>
    <row r="39" spans="2:2" x14ac:dyDescent="0.45">
      <c r="B39" s="2">
        <v>2021</v>
      </c>
    </row>
    <row r="40" spans="2:2" x14ac:dyDescent="0.45">
      <c r="B40" s="6" t="s">
        <v>605</v>
      </c>
    </row>
    <row r="42" spans="2:2" x14ac:dyDescent="0.45">
      <c r="B42" s="37" t="s">
        <v>651</v>
      </c>
    </row>
    <row r="43" spans="2:2" x14ac:dyDescent="0.45">
      <c r="B43" s="6" t="s">
        <v>170</v>
      </c>
    </row>
    <row r="45" spans="2:2" x14ac:dyDescent="0.45">
      <c r="B45" s="37" t="s">
        <v>651</v>
      </c>
    </row>
    <row r="46" spans="2:2" x14ac:dyDescent="0.45">
      <c r="B46" s="6" t="s">
        <v>171</v>
      </c>
    </row>
    <row r="48" spans="2:2" x14ac:dyDescent="0.45">
      <c r="B48" s="37" t="s">
        <v>651</v>
      </c>
    </row>
    <row r="49" spans="2:2" x14ac:dyDescent="0.45">
      <c r="B49" s="6" t="s">
        <v>172</v>
      </c>
    </row>
    <row r="51" spans="2:2" x14ac:dyDescent="0.45">
      <c r="B51" s="37" t="s">
        <v>651</v>
      </c>
    </row>
    <row r="52" spans="2:2" x14ac:dyDescent="0.45">
      <c r="B52" s="6" t="s">
        <v>173</v>
      </c>
    </row>
    <row r="54" spans="2:2" x14ac:dyDescent="0.45">
      <c r="B54" s="36" t="s">
        <v>569</v>
      </c>
    </row>
    <row r="55" spans="2:2" x14ac:dyDescent="0.45">
      <c r="B55" s="6" t="s">
        <v>565</v>
      </c>
    </row>
    <row r="56" spans="2:2" x14ac:dyDescent="0.45">
      <c r="B56" s="2">
        <v>2020</v>
      </c>
    </row>
    <row r="57" spans="2:2" x14ac:dyDescent="0.45">
      <c r="B57" s="6" t="s">
        <v>566</v>
      </c>
    </row>
    <row r="58" spans="2:2" x14ac:dyDescent="0.45">
      <c r="B58" s="37" t="s">
        <v>560</v>
      </c>
    </row>
    <row r="60" spans="2:2" x14ac:dyDescent="0.45">
      <c r="B60" s="36" t="s">
        <v>576</v>
      </c>
    </row>
    <row r="61" spans="2:2" x14ac:dyDescent="0.45">
      <c r="B61" s="6" t="s">
        <v>570</v>
      </c>
    </row>
    <row r="62" spans="2:2" x14ac:dyDescent="0.45">
      <c r="B62" s="2">
        <v>2020</v>
      </c>
    </row>
    <row r="63" spans="2:2" x14ac:dyDescent="0.45">
      <c r="B63" s="6" t="s">
        <v>571</v>
      </c>
    </row>
    <row r="64" spans="2:2" x14ac:dyDescent="0.45">
      <c r="B64" s="6" t="s">
        <v>572</v>
      </c>
    </row>
    <row r="65" spans="1:2" x14ac:dyDescent="0.45">
      <c r="B65" s="6" t="s">
        <v>577</v>
      </c>
    </row>
    <row r="67" spans="1:2" x14ac:dyDescent="0.45">
      <c r="A67" s="29" t="s">
        <v>174</v>
      </c>
    </row>
    <row r="68" spans="1:2" x14ac:dyDescent="0.45">
      <c r="A68" s="6" t="s">
        <v>175</v>
      </c>
    </row>
    <row r="69" spans="1:2" x14ac:dyDescent="0.45">
      <c r="A69" s="6" t="s">
        <v>176</v>
      </c>
    </row>
    <row r="71" spans="1:2" x14ac:dyDescent="0.45">
      <c r="A71" s="6" t="s">
        <v>179</v>
      </c>
    </row>
    <row r="72" spans="1:2" x14ac:dyDescent="0.45">
      <c r="A72" s="6" t="s">
        <v>180</v>
      </c>
    </row>
    <row r="73" spans="1:2" x14ac:dyDescent="0.45">
      <c r="A73" s="6" t="s">
        <v>181</v>
      </c>
    </row>
    <row r="74" spans="1:2" x14ac:dyDescent="0.45">
      <c r="A74" s="6" t="s">
        <v>182</v>
      </c>
    </row>
    <row r="76" spans="1:2" x14ac:dyDescent="0.45">
      <c r="A76" s="6" t="s">
        <v>195</v>
      </c>
    </row>
    <row r="77" spans="1:2" x14ac:dyDescent="0.45">
      <c r="A77" s="6" t="s">
        <v>196</v>
      </c>
    </row>
    <row r="78" spans="1:2" x14ac:dyDescent="0.45">
      <c r="A78" s="6" t="s">
        <v>197</v>
      </c>
    </row>
    <row r="79" spans="1:2" x14ac:dyDescent="0.45">
      <c r="A79" s="6" t="s">
        <v>199</v>
      </c>
    </row>
    <row r="80" spans="1:2" x14ac:dyDescent="0.45">
      <c r="A80" s="6">
        <v>0.97099999999999997</v>
      </c>
    </row>
    <row r="81" spans="1:2" x14ac:dyDescent="0.45">
      <c r="A81" s="6" t="s">
        <v>198</v>
      </c>
    </row>
    <row r="83" spans="1:2" x14ac:dyDescent="0.45">
      <c r="A83" s="6" t="s">
        <v>567</v>
      </c>
    </row>
    <row r="84" spans="1:2" x14ac:dyDescent="0.45">
      <c r="A84" s="6">
        <v>0.89805481563188172</v>
      </c>
    </row>
    <row r="85" spans="1:2" x14ac:dyDescent="0.45">
      <c r="A85" s="6" t="s">
        <v>198</v>
      </c>
    </row>
    <row r="86" spans="1:2" x14ac:dyDescent="0.45">
      <c r="A86" s="6">
        <v>0.88711067149387013</v>
      </c>
      <c r="B86" s="6" t="s">
        <v>582</v>
      </c>
    </row>
    <row r="89" spans="1:2" x14ac:dyDescent="0.45">
      <c r="A89" s="29" t="s">
        <v>573</v>
      </c>
    </row>
    <row r="90" spans="1:2" x14ac:dyDescent="0.45">
      <c r="A90" s="6" t="s">
        <v>652</v>
      </c>
    </row>
    <row r="91" spans="1:2" x14ac:dyDescent="0.45">
      <c r="A91" s="6" t="s">
        <v>653</v>
      </c>
    </row>
    <row r="92" spans="1:2" x14ac:dyDescent="0.45">
      <c r="A92" s="6" t="s">
        <v>574</v>
      </c>
    </row>
    <row r="93" spans="1:2" x14ac:dyDescent="0.45">
      <c r="A93" s="6" t="s">
        <v>575</v>
      </c>
    </row>
    <row r="95" spans="1:2" x14ac:dyDescent="0.45">
      <c r="A95" s="29" t="s">
        <v>325</v>
      </c>
    </row>
    <row r="96" spans="1:2" x14ac:dyDescent="0.45">
      <c r="A96" s="39" t="s">
        <v>353</v>
      </c>
    </row>
    <row r="97" spans="1:1" x14ac:dyDescent="0.45">
      <c r="A97" s="6" t="s">
        <v>354</v>
      </c>
    </row>
    <row r="98" spans="1:1" x14ac:dyDescent="0.45">
      <c r="A98" s="6" t="s">
        <v>326</v>
      </c>
    </row>
    <row r="99" spans="1:1" x14ac:dyDescent="0.45">
      <c r="A99" s="6" t="s">
        <v>327</v>
      </c>
    </row>
    <row r="101" spans="1:1" x14ac:dyDescent="0.45">
      <c r="A101" s="29" t="s">
        <v>578</v>
      </c>
    </row>
    <row r="102" spans="1:1" x14ac:dyDescent="0.45">
      <c r="A102" s="6" t="s">
        <v>579</v>
      </c>
    </row>
    <row r="103" spans="1:1" x14ac:dyDescent="0.45">
      <c r="A103" s="6" t="s">
        <v>580</v>
      </c>
    </row>
    <row r="105" spans="1:1" x14ac:dyDescent="0.45">
      <c r="A105" s="6" t="s">
        <v>581</v>
      </c>
    </row>
    <row r="106" spans="1:1" x14ac:dyDescent="0.45">
      <c r="A106" s="6">
        <v>30</v>
      </c>
    </row>
  </sheetData>
  <hyperlinks>
    <hyperlink ref="B9" r:id="rId1"/>
    <hyperlink ref="B58" r:id="rId2" location=":~:text=According%20to%20a%20summary%20shared,would%20have%20under%20existing%20law.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7"/>
  <sheetViews>
    <sheetView workbookViewId="0">
      <selection activeCell="G14" sqref="G14:J14"/>
    </sheetView>
  </sheetViews>
  <sheetFormatPr defaultRowHeight="14.25" x14ac:dyDescent="0.45"/>
  <cols>
    <col min="1" max="1" width="32.73046875" customWidth="1"/>
  </cols>
  <sheetData>
    <row r="1" spans="1:34" x14ac:dyDescent="0.4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45">
      <c r="A2" s="8" t="s">
        <v>335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45">
      <c r="A3" s="8" t="s">
        <v>336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45">
      <c r="A4" s="8" t="s">
        <v>337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45">
      <c r="A5" s="8" t="s">
        <v>338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45">
      <c r="A6" s="8" t="s">
        <v>339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45">
      <c r="A7" s="8" t="s">
        <v>340</v>
      </c>
      <c r="B7" s="26">
        <f>Calculations!D7*'Monetizing Tax Credit Penalty'!$A$30</f>
        <v>245473.25999999998</v>
      </c>
      <c r="C7" s="26">
        <f>Calculations!E7*'Monetizing Tax Credit Penalty'!$A$30</f>
        <v>233939.87999999998</v>
      </c>
      <c r="D7" s="26">
        <f>Calculations!F7*'Monetizing Tax Credit Penalty'!$A$30</f>
        <v>194516.94599999997</v>
      </c>
      <c r="E7" s="26">
        <f>Calculations!G7*'Monetizing Tax Credit Penalty'!$A$30</f>
        <v>185904.49799999999</v>
      </c>
      <c r="F7" s="26">
        <f>Calculations!H7*'Monetizing Tax Credit Penalty'!$A$30</f>
        <v>178427.834</v>
      </c>
      <c r="G7" s="26">
        <f>Calculations!I7*'Monetizing Tax Credit Penalty'!$A$30</f>
        <v>144678.40640000001</v>
      </c>
      <c r="H7" s="26">
        <f>Calculations!J7*'Monetizing Tax Credit Penalty'!$A$30</f>
        <v>62214.926999999996</v>
      </c>
      <c r="I7" s="26">
        <f>Calculations!K7*'Monetizing Tax Credit Penalty'!$A$30</f>
        <v>59058.824999999997</v>
      </c>
      <c r="J7" s="26">
        <f>Calculations!L7*'Monetizing Tax Credit Penalty'!$A$30</f>
        <v>56326.699000000001</v>
      </c>
      <c r="K7" s="26">
        <f>Calculations!M7*'Monetizing Tax Credit Penalty'!$A$30</f>
        <v>53627.134999999995</v>
      </c>
      <c r="L7" s="26">
        <f>Calculations!N7*'Monetizing Tax Credit Penalty'!$A$30</f>
        <v>50979.027000000002</v>
      </c>
      <c r="M7" s="26">
        <f>Calculations!O7*'Monetizing Tax Credit Penalty'!$A$30</f>
        <v>50278.542000000001</v>
      </c>
      <c r="N7" s="26">
        <f>Calculations!P7*'Monetizing Tax Credit Penalty'!$A$30</f>
        <v>49617.854999999996</v>
      </c>
      <c r="O7" s="26">
        <f>Calculations!Q7*'Monetizing Tax Credit Penalty'!$A$30</f>
        <v>49000.182000000001</v>
      </c>
      <c r="P7" s="26">
        <f>Calculations!R7*'Monetizing Tax Credit Penalty'!$A$30</f>
        <v>48399.124999999993</v>
      </c>
      <c r="Q7" s="26">
        <f>Calculations!S7*'Monetizing Tax Credit Penalty'!$A$30</f>
        <v>47820.780999999995</v>
      </c>
      <c r="R7" s="26">
        <f>Calculations!T7*'Monetizing Tax Credit Penalty'!$A$30</f>
        <v>47302.200999999994</v>
      </c>
      <c r="S7" s="26">
        <f>Calculations!U7*'Monetizing Tax Credit Penalty'!$A$30</f>
        <v>46828.243000000002</v>
      </c>
      <c r="T7" s="26">
        <f>Calculations!V7*'Monetizing Tax Credit Penalty'!$A$30</f>
        <v>46383.161999999997</v>
      </c>
      <c r="U7" s="26">
        <f>Calculations!W7*'Monetizing Tax Credit Penalty'!$A$30</f>
        <v>45972.786999999997</v>
      </c>
      <c r="V7" s="26">
        <f>Calculations!X7*'Monetizing Tax Credit Penalty'!$A$30</f>
        <v>45614.403999999995</v>
      </c>
      <c r="W7" s="26">
        <f>Calculations!Y7*'Monetizing Tax Credit Penalty'!$A$30</f>
        <v>45254.680999999997</v>
      </c>
      <c r="X7" s="26">
        <f>Calculations!Z7*'Monetizing Tax Credit Penalty'!$A$30</f>
        <v>44943.934999999998</v>
      </c>
      <c r="Y7" s="26">
        <f>Calculations!AA7*'Monetizing Tax Credit Penalty'!$A$30</f>
        <v>44649.603999999992</v>
      </c>
      <c r="Z7" s="26">
        <f>Calculations!AB7*'Monetizing Tax Credit Penalty'!$A$30</f>
        <v>44365.658000000003</v>
      </c>
      <c r="AA7" s="26">
        <f>Calculations!AC7*'Monetizing Tax Credit Penalty'!$A$30</f>
        <v>44113.268999999993</v>
      </c>
      <c r="AB7" s="26">
        <f>Calculations!AD7*'Monetizing Tax Credit Penalty'!$A$30</f>
        <v>43860.812999999995</v>
      </c>
      <c r="AC7" s="26">
        <f>Calculations!AE7*'Monetizing Tax Credit Penalty'!$A$30</f>
        <v>43637.167000000001</v>
      </c>
      <c r="AD7" s="26">
        <f>Calculations!AF7*'Monetizing Tax Credit Penalty'!$A$30</f>
        <v>43420.756999999998</v>
      </c>
      <c r="AE7" s="26">
        <f>Calculations!AG7*'Monetizing Tax Credit Penalty'!$A$30</f>
        <v>43217.277999999998</v>
      </c>
      <c r="AF7" s="26">
        <f>Calculations!AH7*'Monetizing Tax Credit Penalty'!$A$30</f>
        <v>43023.38</v>
      </c>
      <c r="AG7" s="26"/>
      <c r="AH7" s="26"/>
    </row>
    <row r="8" spans="1:34" x14ac:dyDescent="0.45">
      <c r="A8" s="8" t="s">
        <v>341</v>
      </c>
      <c r="B8" s="26">
        <f>Calculations!D21*'Monetizing Tax Credit Penalty'!$A$30</f>
        <v>1306604.5199999998</v>
      </c>
      <c r="C8" s="26">
        <f>Calculations!E21*'Monetizing Tax Credit Penalty'!$A$30</f>
        <v>1240009.2</v>
      </c>
      <c r="D8" s="26">
        <f>Calculations!F21*'Monetizing Tax Credit Penalty'!$A$30</f>
        <v>1018003.8959999999</v>
      </c>
      <c r="E8" s="26">
        <f>Calculations!G21*'Monetizing Tax Credit Penalty'!$A$30</f>
        <v>980787.80799999996</v>
      </c>
      <c r="F8" s="26">
        <f>Calculations!H21*'Monetizing Tax Credit Penalty'!$A$30</f>
        <v>944651.75999999989</v>
      </c>
      <c r="G8" s="26">
        <f>Calculations!I21*'Monetizing Tax Credit Penalty'!$A$30</f>
        <v>771410.52999999991</v>
      </c>
      <c r="H8" s="26">
        <f>Calculations!J21*'Monetizing Tax Credit Penalty'!$A$30</f>
        <v>338900.74</v>
      </c>
      <c r="I8" s="26">
        <f>Calculations!K21*'Monetizing Tax Credit Penalty'!$A$30</f>
        <v>328206.86999999994</v>
      </c>
      <c r="J8" s="26">
        <f>Calculations!L21*'Monetizing Tax Credit Penalty'!$A$30</f>
        <v>318516.65999999997</v>
      </c>
      <c r="K8" s="26">
        <f>Calculations!M21*'Monetizing Tax Credit Penalty'!$A$30</f>
        <v>309554.74</v>
      </c>
      <c r="L8" s="26">
        <f>Calculations!N21*'Monetizing Tax Credit Penalty'!$A$30</f>
        <v>301569.00999999995</v>
      </c>
      <c r="M8" s="26">
        <f>Calculations!O21*'Monetizing Tax Credit Penalty'!$A$30</f>
        <v>294371.19999999995</v>
      </c>
      <c r="N8" s="26">
        <f>Calculations!P21*'Monetizing Tax Credit Penalty'!$A$30</f>
        <v>287931.82999999996</v>
      </c>
      <c r="O8" s="26">
        <f>Calculations!Q21*'Monetizing Tax Credit Penalty'!$A$30</f>
        <v>282239.50999999995</v>
      </c>
      <c r="P8" s="26">
        <f>Calculations!R21*'Monetizing Tax Credit Penalty'!$A$30</f>
        <v>277078.49999999994</v>
      </c>
      <c r="Q8" s="26">
        <f>Calculations!S21*'Monetizing Tax Credit Penalty'!$A$30</f>
        <v>272656.5</v>
      </c>
      <c r="R8" s="26">
        <f>Calculations!T21*'Monetizing Tax Credit Penalty'!$A$30</f>
        <v>268685.40999999997</v>
      </c>
      <c r="S8" s="26">
        <f>Calculations!U21*'Monetizing Tax Credit Penalty'!$A$30</f>
        <v>265225.52999999997</v>
      </c>
      <c r="T8" s="26">
        <f>Calculations!V21*'Monetizing Tax Credit Penalty'!$A$30</f>
        <v>262286.24</v>
      </c>
      <c r="U8" s="26">
        <f>Calculations!W21*'Monetizing Tax Credit Penalty'!$A$30</f>
        <v>259722.14999999997</v>
      </c>
      <c r="V8" s="26">
        <f>Calculations!X21*'Monetizing Tax Credit Penalty'!$A$30</f>
        <v>257505.78999999998</v>
      </c>
      <c r="W8" s="26">
        <f>Calculations!Y21*'Monetizing Tax Credit Penalty'!$A$30</f>
        <v>255554.08</v>
      </c>
      <c r="X8" s="26">
        <f>Calculations!Z21*'Monetizing Tax Credit Penalty'!$A$30</f>
        <v>253886.44999999998</v>
      </c>
      <c r="Y8" s="26">
        <f>Calculations!AA21*'Monetizing Tax Credit Penalty'!$A$30</f>
        <v>252480.78999999998</v>
      </c>
      <c r="Z8" s="26">
        <f>Calculations!AB21*'Monetizing Tax Credit Penalty'!$A$30</f>
        <v>251185.00999999998</v>
      </c>
      <c r="AA8" s="26">
        <f>Calculations!AC21*'Monetizing Tax Credit Penalty'!$A$30</f>
        <v>249954.21999999997</v>
      </c>
      <c r="AB8" s="26">
        <f>Calculations!AD21*'Monetizing Tax Credit Penalty'!$A$30</f>
        <v>248877.52999999997</v>
      </c>
      <c r="AC8" s="26">
        <f>Calculations!AE21*'Monetizing Tax Credit Penalty'!$A$30</f>
        <v>247712.39999999997</v>
      </c>
      <c r="AD8" s="26">
        <f>Calculations!AF21*'Monetizing Tax Credit Penalty'!$A$30</f>
        <v>246570.05</v>
      </c>
      <c r="AE8" s="26">
        <f>Calculations!AG21*'Monetizing Tax Credit Penalty'!$A$30</f>
        <v>245362.03999999998</v>
      </c>
      <c r="AF8" s="26">
        <f>Calculations!AH21*'Monetizing Tax Credit Penalty'!$A$30</f>
        <v>243934.93999999997</v>
      </c>
      <c r="AG8" s="26"/>
      <c r="AH8" s="26"/>
    </row>
    <row r="9" spans="1:34" x14ac:dyDescent="0.45">
      <c r="A9" s="8" t="s">
        <v>342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45">
      <c r="A10" s="8" t="s">
        <v>343</v>
      </c>
      <c r="B10" s="26">
        <f>Calculations!D27*'Monetizing Tax Credit Penalty'!$A$30</f>
        <v>404174.81999999995</v>
      </c>
      <c r="C10" s="26">
        <f>Calculations!E27*'Monetizing Tax Credit Penalty'!$A$30</f>
        <v>398018.86</v>
      </c>
      <c r="D10" s="26">
        <f>Calculations!F27*'Monetizing Tax Credit Penalty'!$A$30</f>
        <v>391888.36</v>
      </c>
      <c r="E10" s="26">
        <f>Calculations!G27*'Monetizing Tax Credit Penalty'!$A$30</f>
        <v>385782.64999999997</v>
      </c>
      <c r="F10" s="26">
        <f>Calculations!H27*'Monetizing Tax Credit Penalty'!$A$30</f>
        <v>379701.05999999994</v>
      </c>
      <c r="G10" s="26">
        <f>Calculations!I27*'Monetizing Tax Credit Penalty'!$A$30</f>
        <v>373644.92999999993</v>
      </c>
      <c r="H10" s="26">
        <f>Calculations!J27*'Monetizing Tax Credit Penalty'!$A$30</f>
        <v>367612.92</v>
      </c>
      <c r="I10" s="26">
        <f>Calculations!K27*'Monetizing Tax Credit Penalty'!$A$30</f>
        <v>361606.36999999994</v>
      </c>
      <c r="J10" s="26">
        <f>Calculations!L27*'Monetizing Tax Credit Penalty'!$A$30</f>
        <v>355623.93999999994</v>
      </c>
      <c r="K10" s="26">
        <f>Calculations!M27*'Monetizing Tax Credit Penalty'!$A$30</f>
        <v>349666.3</v>
      </c>
      <c r="L10" s="26">
        <f>Calculations!N27*'Monetizing Tax Credit Penalty'!$A$30</f>
        <v>343734.11999999994</v>
      </c>
      <c r="M10" s="26">
        <f>Calculations!O27*'Monetizing Tax Credit Penalty'!$A$30</f>
        <v>337759.73</v>
      </c>
      <c r="N10" s="26">
        <f>Calculations!P27*'Monetizing Tax Credit Penalty'!$A$30</f>
        <v>336070.66</v>
      </c>
      <c r="O10" s="26">
        <f>Calculations!Q27*'Monetizing Tax Credit Penalty'!$A$30</f>
        <v>334390.3</v>
      </c>
      <c r="P10" s="26">
        <f>Calculations!R27*'Monetizing Tax Credit Penalty'!$A$30</f>
        <v>332718.64999999997</v>
      </c>
      <c r="Q10" s="26">
        <f>Calculations!S27*'Monetizing Tax Credit Penalty'!$A$30</f>
        <v>331055.03999999998</v>
      </c>
      <c r="R10" s="26">
        <f>Calculations!T27*'Monetizing Tax Credit Penalty'!$A$30</f>
        <v>329399.46999999997</v>
      </c>
      <c r="S10" s="26">
        <f>Calculations!U27*'Monetizing Tax Credit Penalty'!$A$30</f>
        <v>327752.61</v>
      </c>
      <c r="T10" s="26">
        <f>Calculations!V27*'Monetizing Tax Credit Penalty'!$A$30</f>
        <v>326113.78999999998</v>
      </c>
      <c r="U10" s="26">
        <f>Calculations!W27*'Monetizing Tax Credit Penalty'!$A$30</f>
        <v>324483.00999999995</v>
      </c>
      <c r="V10" s="26">
        <f>Calculations!X27*'Monetizing Tax Credit Penalty'!$A$30</f>
        <v>322860.93999999994</v>
      </c>
      <c r="W10" s="26">
        <f>Calculations!Y27*'Monetizing Tax Credit Penalty'!$A$30</f>
        <v>321246.90999999997</v>
      </c>
      <c r="X10" s="26">
        <f>Calculations!Z27*'Monetizing Tax Credit Penalty'!$A$30</f>
        <v>319640.24999999994</v>
      </c>
      <c r="Y10" s="26">
        <f>Calculations!AA27*'Monetizing Tax Credit Penalty'!$A$30</f>
        <v>318042.3</v>
      </c>
      <c r="Z10" s="26">
        <f>Calculations!AB27*'Monetizing Tax Credit Penalty'!$A$30</f>
        <v>316451.71999999997</v>
      </c>
      <c r="AA10" s="26">
        <f>Calculations!AC27*'Monetizing Tax Credit Penalty'!$A$30</f>
        <v>314869.84999999998</v>
      </c>
      <c r="AB10" s="26">
        <f>Calculations!AD27*'Monetizing Tax Credit Penalty'!$A$30</f>
        <v>313295.34999999998</v>
      </c>
      <c r="AC10" s="26">
        <f>Calculations!AE27*'Monetizing Tax Credit Penalty'!$A$30</f>
        <v>311728.88999999996</v>
      </c>
      <c r="AD10" s="26">
        <f>Calculations!AF27*'Monetizing Tax Credit Penalty'!$A$30</f>
        <v>310170.46999999997</v>
      </c>
      <c r="AE10" s="26">
        <f>Calculations!AG27*'Monetizing Tax Credit Penalty'!$A$30</f>
        <v>308619.42</v>
      </c>
      <c r="AF10" s="26">
        <f>Calculations!AH27*'Monetizing Tax Credit Penalty'!$A$30</f>
        <v>307076.40999999997</v>
      </c>
      <c r="AG10" s="26"/>
      <c r="AH10" s="26"/>
    </row>
    <row r="11" spans="1:34" x14ac:dyDescent="0.45">
      <c r="A11" s="8" t="s">
        <v>344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45">
      <c r="A12" s="8" t="s">
        <v>345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45">
      <c r="A13" s="8" t="s">
        <v>346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45">
      <c r="A14" s="8" t="s">
        <v>347</v>
      </c>
      <c r="B14" s="26">
        <f>Calculations!D14*'Monetizing Tax Credit Penalty'!$A$30</f>
        <v>0</v>
      </c>
      <c r="C14" s="26">
        <f>Calculations!E14*'Monetizing Tax Credit Penalty'!$A$30</f>
        <v>794898.72</v>
      </c>
      <c r="D14" s="26">
        <f>Calculations!F14*'Monetizing Tax Credit Penalty'!$A$30</f>
        <v>751452.57</v>
      </c>
      <c r="E14" s="26">
        <f>Calculations!G14*'Monetizing Tax Credit Penalty'!$A$30</f>
        <v>709753.10999999987</v>
      </c>
      <c r="F14" s="26">
        <f>Calculations!H14*'Monetizing Tax Credit Penalty'!$A$30</f>
        <v>654962.5199999999</v>
      </c>
      <c r="G14" s="26">
        <f>Calculations!I14*'Monetizing Tax Credit Penalty'!$A$30</f>
        <v>617942.34</v>
      </c>
      <c r="H14" s="26">
        <f>Calculations!J14*'Monetizing Tax Credit Penalty'!$A$30</f>
        <v>594676.59</v>
      </c>
      <c r="I14" s="26">
        <f>Calculations!K14*'Monetizing Tax Credit Penalty'!$A$30</f>
        <v>573509.27999999991</v>
      </c>
      <c r="J14" s="26">
        <f>Calculations!L14*'Monetizing Tax Credit Penalty'!$A$30</f>
        <v>554056.49999999988</v>
      </c>
      <c r="K14" s="26">
        <f>Calculations!M14*'Monetizing Tax Credit Penalty'!$A$30</f>
        <v>0</v>
      </c>
      <c r="L14" s="26">
        <f>Calculations!N14*'Monetizing Tax Credit Penalty'!$A$30</f>
        <v>0</v>
      </c>
      <c r="M14" s="26">
        <f>Calculations!O14*'Monetizing Tax Credit Penalty'!$A$30</f>
        <v>0</v>
      </c>
      <c r="N14" s="26">
        <f>Calculations!P14*'Monetizing Tax Credit Penalty'!$A$30</f>
        <v>0</v>
      </c>
      <c r="O14" s="26">
        <f>Calculations!Q14*'Monetizing Tax Credit Penalty'!$A$30</f>
        <v>0</v>
      </c>
      <c r="P14" s="26">
        <f>Calculations!R14*'Monetizing Tax Credit Penalty'!$A$30</f>
        <v>0</v>
      </c>
      <c r="Q14" s="26">
        <f>Calculations!S14*'Monetizing Tax Credit Penalty'!$A$30</f>
        <v>0</v>
      </c>
      <c r="R14" s="26">
        <f>Calculations!T14*'Monetizing Tax Credit Penalty'!$A$30</f>
        <v>0</v>
      </c>
      <c r="S14" s="26">
        <f>Calculations!U14*'Monetizing Tax Credit Penalty'!$A$30</f>
        <v>0</v>
      </c>
      <c r="T14" s="26">
        <f>Calculations!V14*'Monetizing Tax Credit Penalty'!$A$30</f>
        <v>0</v>
      </c>
      <c r="U14" s="26">
        <f>Calculations!W14*'Monetizing Tax Credit Penalty'!$A$30</f>
        <v>0</v>
      </c>
      <c r="V14" s="26">
        <f>Calculations!X14*'Monetizing Tax Credit Penalty'!$A$30</f>
        <v>0</v>
      </c>
      <c r="W14" s="26">
        <f>Calculations!Y14*'Monetizing Tax Credit Penalty'!$A$30</f>
        <v>0</v>
      </c>
      <c r="X14" s="26">
        <f>Calculations!Z14*'Monetizing Tax Credit Penalty'!$A$30</f>
        <v>0</v>
      </c>
      <c r="Y14" s="26">
        <f>Calculations!AA14*'Monetizing Tax Credit Penalty'!$A$30</f>
        <v>0</v>
      </c>
      <c r="Z14" s="26">
        <f>Calculations!AB14*'Monetizing Tax Credit Penalty'!$A$30</f>
        <v>0</v>
      </c>
      <c r="AA14" s="26">
        <f>Calculations!AC14*'Monetizing Tax Credit Penalty'!$A$30</f>
        <v>0</v>
      </c>
      <c r="AB14" s="26">
        <f>Calculations!AD14*'Monetizing Tax Credit Penalty'!$A$30</f>
        <v>0</v>
      </c>
      <c r="AC14" s="26">
        <f>Calculations!AE14*'Monetizing Tax Credit Penalty'!$A$30</f>
        <v>0</v>
      </c>
      <c r="AD14" s="26">
        <f>Calculations!AF14*'Monetizing Tax Credit Penalty'!$A$30</f>
        <v>0</v>
      </c>
      <c r="AE14" s="26">
        <f>Calculations!AG14*'Monetizing Tax Credit Penalty'!$A$30</f>
        <v>0</v>
      </c>
      <c r="AF14" s="26">
        <f>Calculations!AH14*'Monetizing Tax Credit Penalty'!$A$30</f>
        <v>0</v>
      </c>
      <c r="AG14" s="26"/>
      <c r="AH14" s="26"/>
    </row>
    <row r="15" spans="1:34" x14ac:dyDescent="0.45">
      <c r="A15" t="s">
        <v>543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45">
      <c r="A16" t="s">
        <v>544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45">
      <c r="A17" t="s">
        <v>545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29" t="s">
        <v>167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4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4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4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4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4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4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4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4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4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28.5" x14ac:dyDescent="0.4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45">
      <c r="A19" s="10" t="s">
        <v>26</v>
      </c>
      <c r="B19" s="10" t="s">
        <v>278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279</v>
      </c>
    </row>
    <row r="20" spans="1:14" ht="28.5" x14ac:dyDescent="0.4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28.5" x14ac:dyDescent="0.4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4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4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4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28.5" x14ac:dyDescent="0.4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4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28.5" x14ac:dyDescent="0.4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45">
      <c r="A29" s="35" t="s">
        <v>114</v>
      </c>
    </row>
    <row r="30" spans="1:14" x14ac:dyDescent="0.45">
      <c r="A30" s="6" t="s">
        <v>115</v>
      </c>
    </row>
    <row r="31" spans="1:14" x14ac:dyDescent="0.4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D1" workbookViewId="0">
      <selection activeCell="A7" sqref="A7:XFD7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4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324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317</v>
      </c>
    </row>
    <row r="3" spans="1:24" x14ac:dyDescent="0.4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45">
      <c r="A4" s="19" t="s">
        <v>26</v>
      </c>
      <c r="B4" s="5" t="s">
        <v>32</v>
      </c>
      <c r="C4" s="8" t="s">
        <v>3</v>
      </c>
      <c r="D4" s="5" t="s">
        <v>250</v>
      </c>
      <c r="E4" s="5" t="s">
        <v>287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4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324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317</v>
      </c>
    </row>
    <row r="6" spans="1:24" x14ac:dyDescent="0.45">
      <c r="A6" s="5" t="s">
        <v>40</v>
      </c>
      <c r="B6" s="5" t="s">
        <v>254</v>
      </c>
      <c r="C6" s="8" t="s">
        <v>3</v>
      </c>
      <c r="D6" s="5" t="s">
        <v>250</v>
      </c>
      <c r="E6" s="5" t="s">
        <v>287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45">
      <c r="A7" s="5" t="s">
        <v>286</v>
      </c>
      <c r="B7" s="5" t="s">
        <v>241</v>
      </c>
      <c r="C7" s="21" t="s">
        <v>560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318</v>
      </c>
    </row>
    <row r="8" spans="1:24" x14ac:dyDescent="0.45">
      <c r="A8" s="5" t="s">
        <v>551</v>
      </c>
      <c r="B8" s="5" t="s">
        <v>241</v>
      </c>
      <c r="C8" s="21" t="s">
        <v>560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552</v>
      </c>
    </row>
    <row r="9" spans="1:24" x14ac:dyDescent="0.45">
      <c r="A9" s="5" t="s">
        <v>550</v>
      </c>
      <c r="B9" s="5" t="s">
        <v>238</v>
      </c>
      <c r="C9" s="5" t="s">
        <v>561</v>
      </c>
      <c r="D9" s="5" t="s">
        <v>250</v>
      </c>
      <c r="E9" s="5" t="s">
        <v>549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553</v>
      </c>
    </row>
    <row r="10" spans="1:24" x14ac:dyDescent="0.45">
      <c r="A10" s="5" t="s">
        <v>551</v>
      </c>
      <c r="B10" s="5" t="s">
        <v>238</v>
      </c>
      <c r="C10" s="5" t="s">
        <v>561</v>
      </c>
      <c r="D10" s="5" t="s">
        <v>250</v>
      </c>
      <c r="E10" s="5" t="s">
        <v>549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554</v>
      </c>
    </row>
    <row r="11" spans="1:24" s="59" customFormat="1" x14ac:dyDescent="0.45">
      <c r="A11" s="56" t="s">
        <v>316</v>
      </c>
      <c r="B11" s="56" t="s">
        <v>238</v>
      </c>
      <c r="C11" s="56" t="s">
        <v>237</v>
      </c>
      <c r="D11" s="56" t="s">
        <v>250</v>
      </c>
      <c r="E11" s="56" t="s">
        <v>549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317</v>
      </c>
    </row>
    <row r="12" spans="1:24" x14ac:dyDescent="0.45">
      <c r="A12" s="5" t="s">
        <v>316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559</v>
      </c>
    </row>
    <row r="13" spans="1:24" x14ac:dyDescent="0.4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45">
      <c r="A14" s="5" t="s">
        <v>26</v>
      </c>
      <c r="B14" s="5" t="s">
        <v>244</v>
      </c>
      <c r="C14" s="5" t="s">
        <v>288</v>
      </c>
      <c r="D14" s="5" t="s">
        <v>252</v>
      </c>
      <c r="E14" s="5" t="s">
        <v>287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45">
      <c r="A15" s="5" t="s">
        <v>259</v>
      </c>
      <c r="B15" s="5" t="s">
        <v>244</v>
      </c>
      <c r="C15" s="5" t="s">
        <v>288</v>
      </c>
      <c r="D15" s="5" t="s">
        <v>252</v>
      </c>
      <c r="E15" s="5" t="s">
        <v>287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4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287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4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287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4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287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4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ref="A2:Y14">
    <sortCondition ref="D2:D14"/>
    <sortCondition ref="A2:A14"/>
  </sortState>
  <hyperlinks>
    <hyperlink ref="C4" r:id="rId1"/>
    <hyperlink ref="C6" r:id="rId2"/>
    <hyperlink ref="C5" r:id="rId3"/>
    <hyperlink ref="C13" r:id="rId4"/>
    <hyperlink ref="C1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41"/>
  <sheetViews>
    <sheetView workbookViewId="0"/>
  </sheetViews>
  <sheetFormatPr defaultColWidth="9.1328125" defaultRowHeight="14.25" x14ac:dyDescent="0.45"/>
  <cols>
    <col min="1" max="2" width="23.73046875" style="8" customWidth="1"/>
    <col min="3" max="33" width="9.1328125" style="8"/>
    <col min="34" max="34" width="9.1328125" style="8" bestFit="1"/>
    <col min="35" max="16384" width="9.1328125" style="8"/>
  </cols>
  <sheetData>
    <row r="1" spans="1:34" ht="15" customHeight="1" thickBot="1" x14ac:dyDescent="0.5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45"/>
    <row r="3" spans="1:34" ht="15" customHeight="1" x14ac:dyDescent="0.45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45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45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45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45">
      <c r="C7" s="67"/>
      <c r="D7" s="67"/>
      <c r="E7" s="67"/>
      <c r="F7" s="67"/>
      <c r="G7" s="67"/>
      <c r="H7" s="67"/>
    </row>
    <row r="10" spans="1:34" ht="15" customHeight="1" x14ac:dyDescent="0.5">
      <c r="A10" s="40" t="s">
        <v>355</v>
      </c>
      <c r="B10" s="62" t="s">
        <v>43</v>
      </c>
      <c r="AH10" s="68" t="s">
        <v>609</v>
      </c>
    </row>
    <row r="11" spans="1:34" ht="15" customHeight="1" x14ac:dyDescent="0.45">
      <c r="B11" s="61" t="s">
        <v>44</v>
      </c>
      <c r="AH11" s="68" t="s">
        <v>610</v>
      </c>
    </row>
    <row r="12" spans="1:34" ht="15" customHeight="1" x14ac:dyDescent="0.4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45"/>
    <row r="15" spans="1:34" ht="15" customHeight="1" x14ac:dyDescent="0.45">
      <c r="B15" s="64" t="s">
        <v>46</v>
      </c>
    </row>
    <row r="16" spans="1:34" ht="15" customHeight="1" x14ac:dyDescent="0.45">
      <c r="A16" s="40" t="s">
        <v>356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45">
      <c r="A17" s="40" t="s">
        <v>357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45">
      <c r="A18" s="40" t="s">
        <v>358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45">
      <c r="A19" s="40" t="s">
        <v>359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45">
      <c r="A20" s="40" t="s">
        <v>360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45">
      <c r="A21" s="40" t="s">
        <v>361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45">
      <c r="A22" s="40" t="s">
        <v>362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45">
      <c r="A23" s="40" t="s">
        <v>363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45">
      <c r="A24" s="40" t="s">
        <v>364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45">
      <c r="A25" s="40" t="s">
        <v>365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45"/>
    <row r="27" spans="1:34" ht="15" customHeight="1" x14ac:dyDescent="0.45">
      <c r="B27" s="64" t="s">
        <v>56</v>
      </c>
    </row>
    <row r="28" spans="1:34" ht="15" customHeight="1" x14ac:dyDescent="0.45">
      <c r="A28" s="40" t="s">
        <v>366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45">
      <c r="A29" s="40" t="s">
        <v>367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45">
      <c r="A30" s="40" t="s">
        <v>368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45">
      <c r="A31" s="40" t="s">
        <v>369</v>
      </c>
      <c r="B31" s="65" t="s">
        <v>370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45">
      <c r="A32" s="40" t="s">
        <v>371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45">
      <c r="B34" s="64" t="s">
        <v>59</v>
      </c>
    </row>
    <row r="35" spans="1:34" ht="28.5" x14ac:dyDescent="0.45">
      <c r="A35" s="40" t="s">
        <v>372</v>
      </c>
      <c r="B35" s="65" t="s">
        <v>373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45">
      <c r="A36" s="40" t="s">
        <v>374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45">
      <c r="A37" s="40" t="s">
        <v>375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45">
      <c r="A38" s="40" t="s">
        <v>376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45">
      <c r="A40" s="40" t="s">
        <v>377</v>
      </c>
      <c r="B40" s="64" t="s">
        <v>378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45">
      <c r="B42" s="64" t="s">
        <v>62</v>
      </c>
    </row>
    <row r="43" spans="1:34" ht="28.5" x14ac:dyDescent="0.45">
      <c r="A43" s="40" t="s">
        <v>379</v>
      </c>
      <c r="B43" s="65" t="s">
        <v>380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45">
      <c r="A44" s="40" t="s">
        <v>381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45">
      <c r="A45" s="40" t="s">
        <v>382</v>
      </c>
      <c r="B45" s="65" t="s">
        <v>383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45">
      <c r="A46" s="40" t="s">
        <v>384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28.5" x14ac:dyDescent="0.45">
      <c r="A47" s="40" t="s">
        <v>385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45">
      <c r="A48" s="40" t="s">
        <v>386</v>
      </c>
      <c r="B48" s="65" t="s">
        <v>387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28.5" x14ac:dyDescent="0.45">
      <c r="A49" s="40" t="s">
        <v>388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45">
      <c r="A50" s="40" t="s">
        <v>389</v>
      </c>
      <c r="B50" s="65" t="s">
        <v>390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45">
      <c r="A51" s="40" t="s">
        <v>391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45"/>
    <row r="53" spans="1:34" ht="15" customHeight="1" x14ac:dyDescent="0.45">
      <c r="B53" s="64" t="s">
        <v>584</v>
      </c>
    </row>
    <row r="54" spans="1:34" ht="15" customHeight="1" x14ac:dyDescent="0.45">
      <c r="A54" s="40" t="s">
        <v>392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45">
      <c r="A55" s="40" t="s">
        <v>393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45">
      <c r="A56" s="40" t="s">
        <v>394</v>
      </c>
      <c r="B56" s="65" t="s">
        <v>395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45">
      <c r="A57" s="40" t="s">
        <v>396</v>
      </c>
      <c r="B57" s="65" t="s">
        <v>397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45">
      <c r="A58" s="40" t="s">
        <v>398</v>
      </c>
      <c r="B58" s="65" t="s">
        <v>399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45">
      <c r="A59" s="40" t="s">
        <v>400</v>
      </c>
      <c r="B59" s="65" t="s">
        <v>401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45">
      <c r="A60" s="40" t="s">
        <v>402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45"/>
    <row r="62" spans="1:34" ht="15" customHeight="1" x14ac:dyDescent="0.45"/>
    <row r="63" spans="1:34" ht="15" customHeight="1" x14ac:dyDescent="0.45">
      <c r="B63" s="64" t="s">
        <v>68</v>
      </c>
    </row>
    <row r="64" spans="1:34" ht="15" customHeight="1" x14ac:dyDescent="0.45">
      <c r="A64" s="40" t="s">
        <v>403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45">
      <c r="A65" s="40" t="s">
        <v>404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28.5" x14ac:dyDescent="0.45">
      <c r="A66" s="40" t="s">
        <v>405</v>
      </c>
      <c r="B66" s="65" t="s">
        <v>395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45">
      <c r="A67" s="40" t="s">
        <v>406</v>
      </c>
      <c r="B67" s="65" t="s">
        <v>397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45">
      <c r="A68" s="40" t="s">
        <v>407</v>
      </c>
      <c r="B68" s="65" t="s">
        <v>399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45">
      <c r="A69" s="40" t="s">
        <v>408</v>
      </c>
      <c r="B69" s="65" t="s">
        <v>401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45">
      <c r="A70" s="40" t="s">
        <v>409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5"/>
    <row r="72" spans="1:34" ht="15" customHeight="1" x14ac:dyDescent="0.45">
      <c r="B72" s="72" t="s">
        <v>613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45">
      <c r="B73" s="41" t="s">
        <v>585</v>
      </c>
    </row>
    <row r="74" spans="1:34" ht="15" customHeight="1" x14ac:dyDescent="0.45">
      <c r="B74" s="41" t="s">
        <v>69</v>
      </c>
    </row>
    <row r="75" spans="1:34" ht="15" customHeight="1" x14ac:dyDescent="0.45">
      <c r="B75" s="41" t="s">
        <v>586</v>
      </c>
    </row>
    <row r="76" spans="1:34" ht="15" customHeight="1" x14ac:dyDescent="0.45">
      <c r="B76" s="41" t="s">
        <v>70</v>
      </c>
    </row>
    <row r="77" spans="1:34" ht="15" customHeight="1" x14ac:dyDescent="0.45">
      <c r="B77" s="41" t="s">
        <v>587</v>
      </c>
    </row>
    <row r="78" spans="1:34" ht="15" customHeight="1" x14ac:dyDescent="0.45">
      <c r="B78" s="41" t="s">
        <v>71</v>
      </c>
    </row>
    <row r="79" spans="1:34" x14ac:dyDescent="0.45">
      <c r="B79" s="41" t="s">
        <v>72</v>
      </c>
    </row>
    <row r="80" spans="1:34" ht="15" customHeight="1" x14ac:dyDescent="0.45">
      <c r="B80" s="41" t="s">
        <v>588</v>
      </c>
    </row>
    <row r="81" spans="2:2" x14ac:dyDescent="0.45">
      <c r="B81" s="41" t="s">
        <v>589</v>
      </c>
    </row>
    <row r="82" spans="2:2" ht="15" customHeight="1" x14ac:dyDescent="0.45">
      <c r="B82" s="41" t="s">
        <v>590</v>
      </c>
    </row>
    <row r="83" spans="2:2" ht="15" customHeight="1" x14ac:dyDescent="0.45">
      <c r="B83" s="41" t="s">
        <v>591</v>
      </c>
    </row>
    <row r="84" spans="2:2" ht="15" customHeight="1" x14ac:dyDescent="0.45">
      <c r="B84" s="41" t="s">
        <v>592</v>
      </c>
    </row>
    <row r="85" spans="2:2" ht="15" customHeight="1" x14ac:dyDescent="0.45">
      <c r="B85" s="41" t="s">
        <v>593</v>
      </c>
    </row>
    <row r="86" spans="2:2" ht="15" customHeight="1" x14ac:dyDescent="0.45">
      <c r="B86" s="41" t="s">
        <v>201</v>
      </c>
    </row>
    <row r="87" spans="2:2" ht="15" customHeight="1" x14ac:dyDescent="0.45">
      <c r="B87" s="41" t="s">
        <v>73</v>
      </c>
    </row>
    <row r="88" spans="2:2" ht="15" customHeight="1" x14ac:dyDescent="0.45">
      <c r="B88" s="41" t="s">
        <v>594</v>
      </c>
    </row>
    <row r="89" spans="2:2" ht="15" customHeight="1" x14ac:dyDescent="0.45">
      <c r="B89" s="41" t="s">
        <v>595</v>
      </c>
    </row>
    <row r="90" spans="2:2" ht="15" customHeight="1" x14ac:dyDescent="0.45">
      <c r="B90" s="41" t="s">
        <v>74</v>
      </c>
    </row>
    <row r="91" spans="2:2" ht="15" customHeight="1" x14ac:dyDescent="0.45">
      <c r="B91" s="41" t="s">
        <v>596</v>
      </c>
    </row>
    <row r="92" spans="2:2" x14ac:dyDescent="0.45">
      <c r="B92" s="41" t="s">
        <v>597</v>
      </c>
    </row>
    <row r="93" spans="2:2" ht="15" customHeight="1" x14ac:dyDescent="0.45">
      <c r="B93" s="41" t="s">
        <v>75</v>
      </c>
    </row>
    <row r="94" spans="2:2" ht="15" customHeight="1" x14ac:dyDescent="0.45">
      <c r="B94" s="41" t="s">
        <v>598</v>
      </c>
    </row>
    <row r="95" spans="2:2" ht="15" customHeight="1" x14ac:dyDescent="0.45">
      <c r="B95" s="41" t="s">
        <v>599</v>
      </c>
    </row>
    <row r="96" spans="2:2" ht="15" customHeight="1" x14ac:dyDescent="0.45">
      <c r="B96" s="41" t="s">
        <v>600</v>
      </c>
    </row>
    <row r="97" spans="2:34" ht="15" customHeight="1" x14ac:dyDescent="0.45">
      <c r="B97" s="41" t="s">
        <v>601</v>
      </c>
    </row>
    <row r="98" spans="2:34" ht="15" customHeight="1" x14ac:dyDescent="0.45">
      <c r="B98" s="41" t="s">
        <v>602</v>
      </c>
    </row>
    <row r="99" spans="2:34" ht="15" customHeight="1" x14ac:dyDescent="0.45">
      <c r="B99" s="41" t="s">
        <v>603</v>
      </c>
    </row>
    <row r="100" spans="2:34" ht="15" customHeight="1" x14ac:dyDescent="0.45">
      <c r="B100" s="41" t="s">
        <v>604</v>
      </c>
    </row>
    <row r="103" spans="2:34" ht="15" customHeight="1" x14ac:dyDescent="0.45"/>
    <row r="104" spans="2:34" ht="15" customHeight="1" x14ac:dyDescent="0.45"/>
    <row r="105" spans="2:34" ht="15" customHeight="1" x14ac:dyDescent="0.45"/>
    <row r="106" spans="2:34" ht="15" customHeight="1" x14ac:dyDescent="0.45"/>
    <row r="107" spans="2:34" ht="15" customHeight="1" x14ac:dyDescent="0.45"/>
    <row r="108" spans="2:34" ht="15" customHeight="1" x14ac:dyDescent="0.45"/>
    <row r="109" spans="2:34" ht="15" customHeight="1" x14ac:dyDescent="0.45"/>
    <row r="110" spans="2:34" ht="15" customHeight="1" x14ac:dyDescent="0.45"/>
    <row r="111" spans="2:34" ht="15" customHeight="1" x14ac:dyDescent="0.45"/>
    <row r="112" spans="2:34" ht="15" customHeight="1" x14ac:dyDescent="0.4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50" ht="15" customHeight="1" x14ac:dyDescent="0.45"/>
    <row r="151" ht="15" customHeight="1" x14ac:dyDescent="0.45"/>
    <row r="152" ht="15" customHeight="1" x14ac:dyDescent="0.45"/>
    <row r="153" ht="15" customHeight="1" x14ac:dyDescent="0.45"/>
    <row r="154" ht="15" customHeight="1" x14ac:dyDescent="0.45"/>
    <row r="155" ht="15" customHeight="1" x14ac:dyDescent="0.45"/>
    <row r="156" ht="15" customHeight="1" x14ac:dyDescent="0.45"/>
    <row r="157" ht="15" customHeight="1" x14ac:dyDescent="0.45"/>
    <row r="158" ht="15" customHeight="1" x14ac:dyDescent="0.45"/>
    <row r="159" ht="15" customHeight="1" x14ac:dyDescent="0.45"/>
    <row r="160" ht="15" customHeight="1" x14ac:dyDescent="0.45"/>
    <row r="161" ht="15" customHeight="1" x14ac:dyDescent="0.45"/>
    <row r="162" ht="15" customHeight="1" x14ac:dyDescent="0.45"/>
    <row r="163" ht="15" customHeight="1" x14ac:dyDescent="0.45"/>
    <row r="164" ht="15" customHeight="1" x14ac:dyDescent="0.45"/>
    <row r="166" ht="15" customHeight="1" x14ac:dyDescent="0.45"/>
    <row r="167" ht="15" customHeight="1" x14ac:dyDescent="0.45"/>
    <row r="168" ht="15" customHeight="1" x14ac:dyDescent="0.45"/>
    <row r="169" ht="15" customHeight="1" x14ac:dyDescent="0.45"/>
    <row r="170" ht="15" customHeight="1" x14ac:dyDescent="0.45"/>
    <row r="171" ht="15" customHeight="1" x14ac:dyDescent="0.45"/>
    <row r="172" ht="15" customHeight="1" x14ac:dyDescent="0.45"/>
    <row r="173" ht="15" customHeight="1" x14ac:dyDescent="0.45"/>
    <row r="174" ht="15" customHeight="1" x14ac:dyDescent="0.45"/>
    <row r="175" ht="15" customHeight="1" x14ac:dyDescent="0.45"/>
    <row r="176" ht="15" customHeight="1" x14ac:dyDescent="0.45"/>
    <row r="177" ht="15" customHeight="1" x14ac:dyDescent="0.45"/>
    <row r="178" ht="15" customHeight="1" x14ac:dyDescent="0.45"/>
    <row r="179" ht="15" customHeight="1" x14ac:dyDescent="0.45"/>
    <row r="181" ht="15" customHeight="1" x14ac:dyDescent="0.45"/>
    <row r="182" ht="15" customHeight="1" x14ac:dyDescent="0.45"/>
    <row r="183" ht="15" customHeight="1" x14ac:dyDescent="0.45"/>
    <row r="184" ht="15" customHeight="1" x14ac:dyDescent="0.45"/>
    <row r="185" ht="15" customHeight="1" x14ac:dyDescent="0.45"/>
    <row r="186" ht="15" customHeight="1" x14ac:dyDescent="0.45"/>
    <row r="187" ht="15" customHeight="1" x14ac:dyDescent="0.45"/>
    <row r="188" ht="15" customHeight="1" x14ac:dyDescent="0.45"/>
    <row r="189" ht="15" customHeight="1" x14ac:dyDescent="0.45"/>
    <row r="190" ht="15" customHeight="1" x14ac:dyDescent="0.45"/>
    <row r="191" ht="15" customHeight="1" x14ac:dyDescent="0.45"/>
    <row r="192" ht="15" customHeight="1" x14ac:dyDescent="0.45"/>
    <row r="193" ht="15" customHeight="1" x14ac:dyDescent="0.45"/>
    <row r="194" ht="15" customHeight="1" x14ac:dyDescent="0.45"/>
    <row r="195" ht="15" customHeight="1" x14ac:dyDescent="0.45"/>
    <row r="196" ht="15" customHeight="1" x14ac:dyDescent="0.45"/>
    <row r="197" ht="15" customHeight="1" x14ac:dyDescent="0.45"/>
    <row r="198" ht="15" customHeight="1" x14ac:dyDescent="0.45"/>
    <row r="199" ht="15" customHeight="1" x14ac:dyDescent="0.45"/>
    <row r="200" ht="15" customHeight="1" x14ac:dyDescent="0.45"/>
    <row r="201" ht="15" customHeight="1" x14ac:dyDescent="0.45"/>
    <row r="202" ht="15" customHeight="1" x14ac:dyDescent="0.45"/>
    <row r="203" ht="15" customHeight="1" x14ac:dyDescent="0.45"/>
    <row r="204" ht="15" customHeight="1" x14ac:dyDescent="0.45"/>
    <row r="207" ht="15" customHeight="1" x14ac:dyDescent="0.45"/>
    <row r="208" ht="15" customHeight="1" x14ac:dyDescent="0.45"/>
    <row r="209" ht="15" customHeight="1" x14ac:dyDescent="0.45"/>
    <row r="210" ht="15" customHeight="1" x14ac:dyDescent="0.45"/>
    <row r="211" ht="15" customHeight="1" x14ac:dyDescent="0.45"/>
    <row r="212" ht="15" customHeight="1" x14ac:dyDescent="0.45"/>
    <row r="213" ht="15" customHeight="1" x14ac:dyDescent="0.45"/>
    <row r="214" ht="15" customHeight="1" x14ac:dyDescent="0.45"/>
    <row r="215" ht="15" customHeight="1" x14ac:dyDescent="0.45"/>
    <row r="216" ht="15" customHeight="1" x14ac:dyDescent="0.45"/>
    <row r="217" ht="15" customHeight="1" x14ac:dyDescent="0.45"/>
    <row r="218" ht="15" customHeight="1" x14ac:dyDescent="0.45"/>
    <row r="219" ht="15" customHeight="1" x14ac:dyDescent="0.45"/>
    <row r="220" ht="15" customHeight="1" x14ac:dyDescent="0.45"/>
    <row r="221" ht="15" customHeight="1" x14ac:dyDescent="0.45"/>
    <row r="222" ht="15" customHeight="1" x14ac:dyDescent="0.45"/>
    <row r="224" ht="15" customHeight="1" x14ac:dyDescent="0.45"/>
    <row r="225" ht="15" customHeight="1" x14ac:dyDescent="0.45"/>
    <row r="227" ht="15" customHeight="1" x14ac:dyDescent="0.45"/>
    <row r="228" ht="15" customHeight="1" x14ac:dyDescent="0.45"/>
    <row r="229" ht="15" customHeight="1" x14ac:dyDescent="0.45"/>
    <row r="230" ht="15" customHeight="1" x14ac:dyDescent="0.45"/>
    <row r="231" ht="15" customHeight="1" x14ac:dyDescent="0.45"/>
    <row r="232" ht="15" customHeight="1" x14ac:dyDescent="0.45"/>
    <row r="233" ht="15" customHeight="1" x14ac:dyDescent="0.45"/>
    <row r="234" ht="15" customHeight="1" x14ac:dyDescent="0.45"/>
    <row r="235" ht="15" customHeight="1" x14ac:dyDescent="0.45"/>
    <row r="236" ht="15" customHeight="1" x14ac:dyDescent="0.45"/>
    <row r="237" ht="15" customHeight="1" x14ac:dyDescent="0.45"/>
    <row r="238" ht="15" customHeight="1" x14ac:dyDescent="0.45"/>
    <row r="239" ht="15" customHeight="1" x14ac:dyDescent="0.45"/>
    <row r="240" ht="15" customHeight="1" x14ac:dyDescent="0.45"/>
    <row r="241" ht="15" customHeight="1" x14ac:dyDescent="0.45"/>
    <row r="242" ht="15" customHeight="1" x14ac:dyDescent="0.45"/>
    <row r="243" ht="15" customHeight="1" x14ac:dyDescent="0.45"/>
    <row r="244" ht="15" customHeight="1" x14ac:dyDescent="0.45"/>
    <row r="245" ht="15" customHeight="1" x14ac:dyDescent="0.45"/>
    <row r="246" ht="15" customHeight="1" x14ac:dyDescent="0.45"/>
    <row r="247" ht="15" customHeight="1" x14ac:dyDescent="0.45"/>
    <row r="248" ht="15" customHeight="1" x14ac:dyDescent="0.45"/>
    <row r="249" ht="15" customHeight="1" x14ac:dyDescent="0.45"/>
    <row r="250" ht="15" customHeight="1" x14ac:dyDescent="0.45"/>
    <row r="251" ht="15" customHeight="1" x14ac:dyDescent="0.45"/>
    <row r="252" ht="15" customHeight="1" x14ac:dyDescent="0.45"/>
    <row r="253" ht="15" customHeight="1" x14ac:dyDescent="0.45"/>
    <row r="254" ht="15" customHeight="1" x14ac:dyDescent="0.45"/>
    <row r="255" ht="15" customHeight="1" x14ac:dyDescent="0.45"/>
    <row r="258" ht="15" customHeight="1" x14ac:dyDescent="0.45"/>
    <row r="259" ht="15" customHeight="1" x14ac:dyDescent="0.45"/>
    <row r="260" ht="15" customHeight="1" x14ac:dyDescent="0.45"/>
    <row r="261" ht="15" customHeight="1" x14ac:dyDescent="0.45"/>
    <row r="262" ht="15" customHeight="1" x14ac:dyDescent="0.45"/>
    <row r="263" ht="15" customHeight="1" x14ac:dyDescent="0.45"/>
    <row r="264" ht="15" customHeight="1" x14ac:dyDescent="0.45"/>
    <row r="265" ht="15" customHeight="1" x14ac:dyDescent="0.45"/>
    <row r="266" ht="15" customHeight="1" x14ac:dyDescent="0.45"/>
    <row r="267" ht="15" customHeight="1" x14ac:dyDescent="0.45"/>
    <row r="268" ht="15" customHeight="1" x14ac:dyDescent="0.45"/>
    <row r="270" ht="15" customHeight="1" x14ac:dyDescent="0.45"/>
    <row r="271" ht="15" customHeight="1" x14ac:dyDescent="0.45"/>
    <row r="272" ht="15" customHeight="1" x14ac:dyDescent="0.45"/>
    <row r="273" ht="15" customHeight="1" x14ac:dyDescent="0.45"/>
    <row r="274" ht="15" customHeight="1" x14ac:dyDescent="0.45"/>
    <row r="275" ht="15" customHeight="1" x14ac:dyDescent="0.45"/>
    <row r="276" ht="15" customHeight="1" x14ac:dyDescent="0.45"/>
    <row r="277" ht="15" customHeight="1" x14ac:dyDescent="0.45"/>
    <row r="278" ht="15" customHeight="1" x14ac:dyDescent="0.45"/>
    <row r="279" ht="15" customHeight="1" x14ac:dyDescent="0.45"/>
    <row r="280" ht="15" customHeight="1" x14ac:dyDescent="0.45"/>
    <row r="281" ht="15" customHeight="1" x14ac:dyDescent="0.45"/>
    <row r="282" ht="15" customHeight="1" x14ac:dyDescent="0.45"/>
    <row r="283" ht="15" customHeight="1" x14ac:dyDescent="0.45"/>
    <row r="284" ht="15" customHeight="1" x14ac:dyDescent="0.45"/>
    <row r="285" ht="15" customHeight="1" x14ac:dyDescent="0.45"/>
    <row r="286" ht="15" customHeight="1" x14ac:dyDescent="0.45"/>
    <row r="287" ht="15" customHeight="1" x14ac:dyDescent="0.45"/>
    <row r="288" ht="15" customHeight="1" x14ac:dyDescent="0.45"/>
    <row r="289" ht="15" customHeight="1" x14ac:dyDescent="0.45"/>
    <row r="290" ht="15" customHeight="1" x14ac:dyDescent="0.45"/>
    <row r="291" ht="15" customHeight="1" x14ac:dyDescent="0.45"/>
    <row r="292" ht="15" customHeight="1" x14ac:dyDescent="0.45"/>
    <row r="293" ht="15" customHeight="1" x14ac:dyDescent="0.45"/>
    <row r="294" ht="15" customHeight="1" x14ac:dyDescent="0.45"/>
    <row r="295" ht="15" customHeight="1" x14ac:dyDescent="0.45"/>
    <row r="296" ht="15" customHeight="1" x14ac:dyDescent="0.45"/>
    <row r="297" ht="15" customHeight="1" x14ac:dyDescent="0.45"/>
    <row r="298" ht="15" customHeight="1" x14ac:dyDescent="0.45"/>
    <row r="300" ht="15" customHeight="1" x14ac:dyDescent="0.45"/>
    <row r="301" ht="15" customHeight="1" x14ac:dyDescent="0.45"/>
    <row r="302" ht="15" customHeight="1" x14ac:dyDescent="0.45"/>
    <row r="303" ht="15" customHeight="1" x14ac:dyDescent="0.45"/>
    <row r="304" ht="15" customHeight="1" x14ac:dyDescent="0.45"/>
    <row r="305" spans="2:34" ht="15" customHeight="1" x14ac:dyDescent="0.45"/>
    <row r="306" spans="2:34" ht="15" customHeight="1" x14ac:dyDescent="0.45"/>
    <row r="307" spans="2:34" ht="15" customHeight="1" x14ac:dyDescent="0.45"/>
    <row r="308" spans="2:34" ht="15" customHeight="1" x14ac:dyDescent="0.45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45"/>
    <row r="310" spans="2:34" ht="15" customHeight="1" x14ac:dyDescent="0.45"/>
    <row r="311" spans="2:34" ht="15" customHeight="1" x14ac:dyDescent="0.45"/>
    <row r="312" spans="2:34" ht="15" customHeight="1" x14ac:dyDescent="0.45"/>
    <row r="313" spans="2:34" ht="15" customHeight="1" x14ac:dyDescent="0.45"/>
    <row r="314" spans="2:34" ht="15" customHeight="1" x14ac:dyDescent="0.45"/>
    <row r="315" spans="2:34" ht="15" customHeight="1" x14ac:dyDescent="0.45"/>
    <row r="316" spans="2:34" ht="15" customHeight="1" x14ac:dyDescent="0.45"/>
    <row r="317" spans="2:34" ht="15" customHeight="1" x14ac:dyDescent="0.45"/>
    <row r="318" spans="2:34" ht="15" customHeight="1" x14ac:dyDescent="0.45"/>
    <row r="319" spans="2:34" ht="15" customHeight="1" x14ac:dyDescent="0.45"/>
    <row r="320" spans="2:34" ht="15" customHeight="1" x14ac:dyDescent="0.45"/>
    <row r="321" ht="15" customHeight="1" x14ac:dyDescent="0.45"/>
    <row r="322" ht="15" customHeight="1" x14ac:dyDescent="0.45"/>
    <row r="323" ht="15" customHeight="1" x14ac:dyDescent="0.45"/>
    <row r="324" ht="15" customHeight="1" x14ac:dyDescent="0.45"/>
    <row r="325" ht="15" customHeight="1" x14ac:dyDescent="0.45"/>
    <row r="326" ht="15" customHeight="1" x14ac:dyDescent="0.45"/>
    <row r="327" ht="15" customHeight="1" x14ac:dyDescent="0.45"/>
    <row r="328" ht="15" customHeight="1" x14ac:dyDescent="0.45"/>
    <row r="329" ht="15" customHeight="1" x14ac:dyDescent="0.45"/>
    <row r="330" ht="15" customHeight="1" x14ac:dyDescent="0.45"/>
    <row r="331" ht="15" customHeight="1" x14ac:dyDescent="0.45"/>
    <row r="332" ht="15" customHeight="1" x14ac:dyDescent="0.45"/>
    <row r="333" ht="15" customHeight="1" x14ac:dyDescent="0.45"/>
    <row r="334" ht="15" customHeight="1" x14ac:dyDescent="0.45"/>
    <row r="335" ht="15" customHeight="1" x14ac:dyDescent="0.45"/>
    <row r="336" ht="15" customHeight="1" x14ac:dyDescent="0.45"/>
    <row r="337" ht="15" customHeight="1" x14ac:dyDescent="0.45"/>
    <row r="338" ht="15" customHeight="1" x14ac:dyDescent="0.45"/>
    <row r="339" ht="15" customHeight="1" x14ac:dyDescent="0.45"/>
    <row r="340" ht="15" customHeight="1" x14ac:dyDescent="0.45"/>
    <row r="341" ht="15" customHeight="1" x14ac:dyDescent="0.45"/>
    <row r="342" ht="15" customHeight="1" x14ac:dyDescent="0.45"/>
    <row r="343" ht="15" customHeight="1" x14ac:dyDescent="0.45"/>
    <row r="344" ht="15" customHeight="1" x14ac:dyDescent="0.45"/>
    <row r="345" ht="15" customHeight="1" x14ac:dyDescent="0.45"/>
    <row r="375" ht="15" customHeight="1" x14ac:dyDescent="0.45"/>
    <row r="376" ht="15" customHeight="1" x14ac:dyDescent="0.45"/>
    <row r="377" ht="15" customHeight="1" x14ac:dyDescent="0.45"/>
    <row r="378" ht="15" customHeight="1" x14ac:dyDescent="0.45"/>
    <row r="379" ht="15" customHeight="1" x14ac:dyDescent="0.45"/>
    <row r="380" ht="15" customHeight="1" x14ac:dyDescent="0.45"/>
    <row r="381" ht="15" customHeight="1" x14ac:dyDescent="0.45"/>
    <row r="382" ht="15" customHeight="1" x14ac:dyDescent="0.45"/>
    <row r="383" ht="15" customHeight="1" x14ac:dyDescent="0.45"/>
    <row r="384" ht="15" customHeight="1" x14ac:dyDescent="0.45"/>
    <row r="386" ht="15" customHeight="1" x14ac:dyDescent="0.45"/>
    <row r="387" ht="15" customHeight="1" x14ac:dyDescent="0.45"/>
    <row r="388" ht="15" customHeight="1" x14ac:dyDescent="0.45"/>
    <row r="389" ht="15" customHeight="1" x14ac:dyDescent="0.45"/>
    <row r="390" ht="15" customHeight="1" x14ac:dyDescent="0.45"/>
    <row r="391" ht="15" customHeight="1" x14ac:dyDescent="0.45"/>
    <row r="393" ht="15" customHeight="1" x14ac:dyDescent="0.45"/>
    <row r="394" ht="15" customHeight="1" x14ac:dyDescent="0.45"/>
    <row r="395" ht="15" customHeight="1" x14ac:dyDescent="0.45"/>
    <row r="396" ht="15" customHeight="1" x14ac:dyDescent="0.45"/>
    <row r="397" ht="15" customHeight="1" x14ac:dyDescent="0.45"/>
    <row r="398" ht="15" customHeight="1" x14ac:dyDescent="0.45"/>
    <row r="399" ht="15" customHeight="1" x14ac:dyDescent="0.45"/>
    <row r="400" ht="15" customHeight="1" x14ac:dyDescent="0.45"/>
    <row r="401" ht="15" customHeight="1" x14ac:dyDescent="0.45"/>
    <row r="403" ht="15" customHeight="1" x14ac:dyDescent="0.45"/>
    <row r="404" ht="15" customHeight="1" x14ac:dyDescent="0.45"/>
    <row r="405" ht="15" customHeight="1" x14ac:dyDescent="0.45"/>
    <row r="406" ht="15" customHeight="1" x14ac:dyDescent="0.45"/>
    <row r="407" ht="15" customHeight="1" x14ac:dyDescent="0.45"/>
    <row r="408" ht="15" customHeight="1" x14ac:dyDescent="0.45"/>
    <row r="409" ht="15" customHeight="1" x14ac:dyDescent="0.45"/>
    <row r="410" ht="15" customHeight="1" x14ac:dyDescent="0.45"/>
    <row r="411" ht="15" customHeight="1" x14ac:dyDescent="0.45"/>
    <row r="413" ht="15" customHeight="1" x14ac:dyDescent="0.45"/>
    <row r="414" ht="15" customHeight="1" x14ac:dyDescent="0.45"/>
    <row r="415" ht="15" customHeight="1" x14ac:dyDescent="0.45"/>
    <row r="416" ht="15" customHeight="1" x14ac:dyDescent="0.45"/>
    <row r="417" ht="15" customHeight="1" x14ac:dyDescent="0.45"/>
    <row r="418" ht="15" customHeight="1" x14ac:dyDescent="0.45"/>
    <row r="421" ht="15" customHeight="1" x14ac:dyDescent="0.45"/>
    <row r="422" ht="15" customHeight="1" x14ac:dyDescent="0.45"/>
    <row r="423" ht="15" customHeight="1" x14ac:dyDescent="0.45"/>
    <row r="424" ht="15" customHeight="1" x14ac:dyDescent="0.45"/>
    <row r="425" ht="15" customHeight="1" x14ac:dyDescent="0.45"/>
    <row r="426" ht="15" customHeight="1" x14ac:dyDescent="0.45"/>
    <row r="427" ht="15" customHeight="1" x14ac:dyDescent="0.45"/>
    <row r="428" ht="15" customHeight="1" x14ac:dyDescent="0.45"/>
    <row r="429" ht="15" customHeight="1" x14ac:dyDescent="0.45"/>
    <row r="430" ht="15" customHeight="1" x14ac:dyDescent="0.45"/>
    <row r="431" ht="15" customHeight="1" x14ac:dyDescent="0.45"/>
    <row r="432" ht="15" customHeight="1" x14ac:dyDescent="0.45"/>
    <row r="434" ht="15" customHeight="1" x14ac:dyDescent="0.45"/>
    <row r="435" ht="15" customHeight="1" x14ac:dyDescent="0.45"/>
    <row r="436" ht="15" customHeight="1" x14ac:dyDescent="0.45"/>
    <row r="437" ht="15" customHeight="1" x14ac:dyDescent="0.45"/>
    <row r="438" ht="15" customHeight="1" x14ac:dyDescent="0.45"/>
    <row r="439" ht="15" customHeight="1" x14ac:dyDescent="0.45"/>
    <row r="440" ht="15" customHeight="1" x14ac:dyDescent="0.45"/>
    <row r="441" ht="15" customHeight="1" x14ac:dyDescent="0.45"/>
    <row r="442" ht="15" customHeight="1" x14ac:dyDescent="0.45"/>
    <row r="445" ht="15" customHeight="1" x14ac:dyDescent="0.45"/>
    <row r="446" ht="15" customHeight="1" x14ac:dyDescent="0.45"/>
    <row r="447" ht="15" customHeight="1" x14ac:dyDescent="0.45"/>
    <row r="448" ht="15" customHeight="1" x14ac:dyDescent="0.45"/>
    <row r="449" ht="15" customHeight="1" x14ac:dyDescent="0.45"/>
    <row r="450" ht="15" customHeight="1" x14ac:dyDescent="0.45"/>
    <row r="452" ht="15" customHeight="1" x14ac:dyDescent="0.45"/>
    <row r="453" ht="15" customHeight="1" x14ac:dyDescent="0.45"/>
    <row r="454" ht="15" customHeight="1" x14ac:dyDescent="0.45"/>
    <row r="455" ht="15" customHeight="1" x14ac:dyDescent="0.45"/>
    <row r="456" ht="15" customHeight="1" x14ac:dyDescent="0.45"/>
    <row r="457" ht="15" customHeight="1" x14ac:dyDescent="0.45"/>
    <row r="459" ht="15" customHeight="1" x14ac:dyDescent="0.45"/>
    <row r="460" ht="15" customHeight="1" x14ac:dyDescent="0.45"/>
    <row r="461" ht="15" customHeight="1" x14ac:dyDescent="0.45"/>
    <row r="462" ht="15" customHeight="1" x14ac:dyDescent="0.45"/>
    <row r="463" ht="15" customHeight="1" x14ac:dyDescent="0.45"/>
    <row r="464" ht="15" customHeight="1" x14ac:dyDescent="0.45"/>
    <row r="465" ht="15" customHeight="1" x14ac:dyDescent="0.45"/>
    <row r="466" ht="15" customHeight="1" x14ac:dyDescent="0.45"/>
    <row r="467" ht="15" customHeight="1" x14ac:dyDescent="0.45"/>
    <row r="470" ht="15" customHeight="1" x14ac:dyDescent="0.45"/>
    <row r="471" ht="15" customHeight="1" x14ac:dyDescent="0.45"/>
    <row r="472" ht="15" customHeight="1" x14ac:dyDescent="0.45"/>
    <row r="473" ht="15" customHeight="1" x14ac:dyDescent="0.45"/>
    <row r="474" ht="15" customHeight="1" x14ac:dyDescent="0.45"/>
    <row r="475" ht="15" customHeight="1" x14ac:dyDescent="0.45"/>
    <row r="476" ht="15" customHeight="1" x14ac:dyDescent="0.45"/>
    <row r="477" ht="15" customHeight="1" x14ac:dyDescent="0.45"/>
    <row r="478" ht="15" customHeight="1" x14ac:dyDescent="0.45"/>
    <row r="480" ht="15" customHeight="1" x14ac:dyDescent="0.45"/>
    <row r="481" ht="15" customHeight="1" x14ac:dyDescent="0.45"/>
    <row r="482" ht="15" customHeight="1" x14ac:dyDescent="0.45"/>
    <row r="483" ht="15" customHeight="1" x14ac:dyDescent="0.45"/>
    <row r="484" ht="15" customHeight="1" x14ac:dyDescent="0.45"/>
    <row r="485" ht="15" customHeight="1" x14ac:dyDescent="0.45"/>
    <row r="487" ht="15" customHeight="1" x14ac:dyDescent="0.45"/>
    <row r="488" ht="15" customHeight="1" x14ac:dyDescent="0.45"/>
    <row r="489" ht="15" customHeight="1" x14ac:dyDescent="0.45"/>
    <row r="490" ht="15" customHeight="1" x14ac:dyDescent="0.45"/>
    <row r="491" ht="15" customHeight="1" x14ac:dyDescent="0.45"/>
    <row r="492" ht="15" customHeight="1" x14ac:dyDescent="0.45"/>
    <row r="493" ht="15" customHeight="1" x14ac:dyDescent="0.45"/>
    <row r="494" ht="15" customHeight="1" x14ac:dyDescent="0.45"/>
    <row r="495" ht="15" customHeight="1" x14ac:dyDescent="0.45"/>
    <row r="496" ht="15" customHeight="1" x14ac:dyDescent="0.45"/>
    <row r="497" spans="2:34" ht="15" customHeight="1" x14ac:dyDescent="0.45"/>
    <row r="498" spans="2:34" ht="15" customHeight="1" x14ac:dyDescent="0.45"/>
    <row r="500" spans="2:34" ht="15" customHeight="1" x14ac:dyDescent="0.45"/>
    <row r="501" spans="2:34" ht="15" customHeight="1" x14ac:dyDescent="0.45"/>
    <row r="502" spans="2:34" ht="15" customHeight="1" x14ac:dyDescent="0.45"/>
    <row r="503" spans="2:34" ht="15" customHeight="1" x14ac:dyDescent="0.45"/>
    <row r="504" spans="2:34" ht="15" customHeight="1" x14ac:dyDescent="0.45"/>
    <row r="505" spans="2:34" ht="15" customHeight="1" x14ac:dyDescent="0.45"/>
    <row r="506" spans="2:34" ht="15" customHeight="1" x14ac:dyDescent="0.45"/>
    <row r="507" spans="2:34" ht="15" customHeight="1" x14ac:dyDescent="0.45"/>
    <row r="508" spans="2:34" ht="15" customHeight="1" x14ac:dyDescent="0.45"/>
    <row r="510" spans="2:34" ht="15" customHeight="1" x14ac:dyDescent="0.45"/>
    <row r="511" spans="2:34" ht="15" customHeight="1" x14ac:dyDescent="0.4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45"/>
    <row r="513" ht="15" customHeight="1" x14ac:dyDescent="0.45"/>
    <row r="514" ht="15" customHeight="1" x14ac:dyDescent="0.45"/>
    <row r="515" ht="15" customHeight="1" x14ac:dyDescent="0.45"/>
    <row r="516" ht="15" customHeight="1" x14ac:dyDescent="0.45"/>
    <row r="517" ht="15" customHeight="1" x14ac:dyDescent="0.45"/>
    <row r="518" ht="15" customHeight="1" x14ac:dyDescent="0.45"/>
    <row r="519" ht="15" customHeight="1" x14ac:dyDescent="0.45"/>
    <row r="520" ht="15" customHeight="1" x14ac:dyDescent="0.45"/>
    <row r="521" ht="15" customHeight="1" x14ac:dyDescent="0.45"/>
    <row r="522" ht="15" customHeight="1" x14ac:dyDescent="0.45"/>
    <row r="523" ht="15" customHeight="1" x14ac:dyDescent="0.45"/>
    <row r="524" ht="15" customHeight="1" x14ac:dyDescent="0.45"/>
    <row r="525" ht="15" customHeight="1" x14ac:dyDescent="0.45"/>
    <row r="575" ht="15" customHeight="1" x14ac:dyDescent="0.45"/>
    <row r="576" ht="15" customHeight="1" x14ac:dyDescent="0.45"/>
    <row r="577" ht="15" customHeight="1" x14ac:dyDescent="0.45"/>
    <row r="578" ht="15" customHeight="1" x14ac:dyDescent="0.45"/>
    <row r="579" ht="15" customHeight="1" x14ac:dyDescent="0.45"/>
    <row r="580" ht="15" customHeight="1" x14ac:dyDescent="0.45"/>
    <row r="581" ht="15" customHeight="1" x14ac:dyDescent="0.45"/>
    <row r="582" ht="15" customHeight="1" x14ac:dyDescent="0.45"/>
    <row r="583" ht="15" customHeight="1" x14ac:dyDescent="0.45"/>
    <row r="584" ht="15" customHeight="1" x14ac:dyDescent="0.45"/>
    <row r="585" ht="15" customHeight="1" x14ac:dyDescent="0.45"/>
    <row r="587" ht="15" customHeight="1" x14ac:dyDescent="0.45"/>
    <row r="589" ht="15" customHeight="1" x14ac:dyDescent="0.45"/>
    <row r="590" ht="15" customHeight="1" x14ac:dyDescent="0.45"/>
    <row r="591" ht="15" customHeight="1" x14ac:dyDescent="0.45"/>
    <row r="592" ht="15" customHeight="1" x14ac:dyDescent="0.45"/>
    <row r="593" ht="15" customHeight="1" x14ac:dyDescent="0.45"/>
    <row r="594" ht="15" customHeight="1" x14ac:dyDescent="0.45"/>
    <row r="595" ht="15" customHeight="1" x14ac:dyDescent="0.45"/>
    <row r="597" ht="15" customHeight="1" x14ac:dyDescent="0.45"/>
    <row r="598" ht="15" customHeight="1" x14ac:dyDescent="0.45"/>
    <row r="599" ht="15" customHeight="1" x14ac:dyDescent="0.45"/>
    <row r="600" ht="15" customHeight="1" x14ac:dyDescent="0.45"/>
    <row r="601" ht="15" customHeight="1" x14ac:dyDescent="0.45"/>
    <row r="602" ht="15" customHeight="1" x14ac:dyDescent="0.45"/>
    <row r="603" ht="15" customHeight="1" x14ac:dyDescent="0.45"/>
    <row r="604" ht="15" customHeight="1" x14ac:dyDescent="0.45"/>
    <row r="605" ht="15" customHeight="1" x14ac:dyDescent="0.45"/>
    <row r="606" ht="15" customHeight="1" x14ac:dyDescent="0.45"/>
    <row r="607" ht="15" customHeight="1" x14ac:dyDescent="0.45"/>
    <row r="608" ht="15" customHeight="1" x14ac:dyDescent="0.45"/>
    <row r="609" ht="15" customHeight="1" x14ac:dyDescent="0.45"/>
    <row r="610" ht="15" customHeight="1" x14ac:dyDescent="0.45"/>
    <row r="611" ht="15" customHeight="1" x14ac:dyDescent="0.45"/>
    <row r="612" ht="15" customHeight="1" x14ac:dyDescent="0.45"/>
    <row r="613" ht="15" customHeight="1" x14ac:dyDescent="0.45"/>
    <row r="614" ht="15" customHeight="1" x14ac:dyDescent="0.45"/>
    <row r="615" ht="15" customHeight="1" x14ac:dyDescent="0.45"/>
    <row r="617" ht="15" customHeight="1" x14ac:dyDescent="0.45"/>
    <row r="618" ht="15" customHeight="1" x14ac:dyDescent="0.45"/>
    <row r="619" ht="15" customHeight="1" x14ac:dyDescent="0.45"/>
    <row r="620" ht="15" customHeight="1" x14ac:dyDescent="0.45"/>
    <row r="621" ht="15" customHeight="1" x14ac:dyDescent="0.45"/>
    <row r="622" ht="15" customHeight="1" x14ac:dyDescent="0.45"/>
    <row r="623" ht="15" customHeight="1" x14ac:dyDescent="0.45"/>
    <row r="624" ht="15" customHeight="1" x14ac:dyDescent="0.45"/>
    <row r="626" ht="15" customHeight="1" x14ac:dyDescent="0.45"/>
    <row r="627" ht="15" customHeight="1" x14ac:dyDescent="0.45"/>
    <row r="628" ht="15" customHeight="1" x14ac:dyDescent="0.45"/>
    <row r="629" ht="15" customHeight="1" x14ac:dyDescent="0.45"/>
    <row r="630" ht="15" customHeight="1" x14ac:dyDescent="0.45"/>
    <row r="632" ht="15" customHeight="1" x14ac:dyDescent="0.45"/>
    <row r="633" ht="15" customHeight="1" x14ac:dyDescent="0.45"/>
    <row r="634" ht="15" customHeight="1" x14ac:dyDescent="0.45"/>
    <row r="635" ht="15" customHeight="1" x14ac:dyDescent="0.45"/>
    <row r="636" ht="15" customHeight="1" x14ac:dyDescent="0.45"/>
    <row r="637" ht="15" customHeight="1" x14ac:dyDescent="0.45"/>
    <row r="639" ht="15" customHeight="1" x14ac:dyDescent="0.45"/>
    <row r="641" ht="15" customHeight="1" x14ac:dyDescent="0.45"/>
    <row r="642" ht="15" customHeight="1" x14ac:dyDescent="0.45"/>
    <row r="643" ht="15" customHeight="1" x14ac:dyDescent="0.45"/>
    <row r="644" ht="15" customHeight="1" x14ac:dyDescent="0.45"/>
    <row r="645" ht="15" customHeight="1" x14ac:dyDescent="0.45"/>
    <row r="646" ht="15" customHeight="1" x14ac:dyDescent="0.45"/>
    <row r="647" ht="15" customHeight="1" x14ac:dyDescent="0.45"/>
    <row r="648" ht="15" customHeight="1" x14ac:dyDescent="0.45"/>
    <row r="649" ht="15" customHeight="1" x14ac:dyDescent="0.45"/>
    <row r="650" ht="15" customHeight="1" x14ac:dyDescent="0.45"/>
    <row r="651" ht="15" customHeight="1" x14ac:dyDescent="0.45"/>
    <row r="652" ht="15" customHeight="1" x14ac:dyDescent="0.45"/>
    <row r="653" ht="15" customHeight="1" x14ac:dyDescent="0.45"/>
    <row r="654" ht="15" customHeight="1" x14ac:dyDescent="0.45"/>
    <row r="655" ht="15" customHeight="1" x14ac:dyDescent="0.45"/>
    <row r="656" ht="15" customHeight="1" x14ac:dyDescent="0.45"/>
    <row r="657" ht="15" customHeight="1" x14ac:dyDescent="0.45"/>
    <row r="658" ht="15" customHeight="1" x14ac:dyDescent="0.45"/>
    <row r="660" ht="15" customHeight="1" x14ac:dyDescent="0.45"/>
    <row r="662" ht="15" customHeight="1" x14ac:dyDescent="0.45"/>
    <row r="663" ht="15" customHeight="1" x14ac:dyDescent="0.45"/>
    <row r="664" ht="15" customHeight="1" x14ac:dyDescent="0.45"/>
    <row r="665" ht="15" customHeight="1" x14ac:dyDescent="0.45"/>
    <row r="666" ht="15" customHeight="1" x14ac:dyDescent="0.45"/>
    <row r="667" ht="15" customHeight="1" x14ac:dyDescent="0.45"/>
    <row r="668" ht="15" customHeight="1" x14ac:dyDescent="0.45"/>
    <row r="669" ht="15" customHeight="1" x14ac:dyDescent="0.45"/>
    <row r="670" ht="15" customHeight="1" x14ac:dyDescent="0.45"/>
    <row r="671" ht="15" customHeight="1" x14ac:dyDescent="0.45"/>
    <row r="672" ht="15" customHeight="1" x14ac:dyDescent="0.45"/>
    <row r="673" ht="15" customHeight="1" x14ac:dyDescent="0.45"/>
    <row r="674" ht="15" customHeight="1" x14ac:dyDescent="0.45"/>
    <row r="675" ht="15" customHeight="1" x14ac:dyDescent="0.45"/>
    <row r="676" ht="15" customHeight="1" x14ac:dyDescent="0.45"/>
    <row r="677" ht="15" customHeight="1" x14ac:dyDescent="0.45"/>
    <row r="678" ht="15" customHeight="1" x14ac:dyDescent="0.45"/>
    <row r="679" ht="15" customHeight="1" x14ac:dyDescent="0.45"/>
    <row r="681" ht="15" customHeight="1" x14ac:dyDescent="0.45"/>
    <row r="682" ht="15" customHeight="1" x14ac:dyDescent="0.45"/>
    <row r="683" ht="15" customHeight="1" x14ac:dyDescent="0.45"/>
    <row r="684" ht="15" customHeight="1" x14ac:dyDescent="0.45"/>
    <row r="685" ht="15" customHeight="1" x14ac:dyDescent="0.45"/>
    <row r="686" ht="15" customHeight="1" x14ac:dyDescent="0.45"/>
    <row r="688" ht="15" customHeight="1" x14ac:dyDescent="0.45"/>
    <row r="689" ht="15" customHeight="1" x14ac:dyDescent="0.45"/>
    <row r="690" ht="15" customHeight="1" x14ac:dyDescent="0.45"/>
    <row r="691" ht="15" customHeight="1" x14ac:dyDescent="0.45"/>
    <row r="692" ht="15" customHeight="1" x14ac:dyDescent="0.45"/>
    <row r="693" ht="15" customHeight="1" x14ac:dyDescent="0.45"/>
    <row r="694" ht="15" customHeight="1" x14ac:dyDescent="0.45"/>
    <row r="695" ht="15" customHeight="1" x14ac:dyDescent="0.45"/>
    <row r="696" ht="15" customHeight="1" x14ac:dyDescent="0.45"/>
    <row r="697" ht="15" customHeight="1" x14ac:dyDescent="0.45"/>
    <row r="698" ht="15" customHeight="1" x14ac:dyDescent="0.45"/>
    <row r="700" ht="15" customHeight="1" x14ac:dyDescent="0.45"/>
    <row r="701" ht="15" customHeight="1" x14ac:dyDescent="0.45"/>
    <row r="702" ht="15" customHeight="1" x14ac:dyDescent="0.45"/>
    <row r="703" ht="15" customHeight="1" x14ac:dyDescent="0.45"/>
    <row r="704" ht="15" customHeight="1" x14ac:dyDescent="0.45"/>
    <row r="705" spans="2:34" ht="15" customHeight="1" x14ac:dyDescent="0.45"/>
    <row r="706" spans="2:34" ht="15" customHeight="1" x14ac:dyDescent="0.45"/>
    <row r="707" spans="2:34" ht="15" customHeight="1" x14ac:dyDescent="0.45"/>
    <row r="708" spans="2:34" ht="15" customHeight="1" x14ac:dyDescent="0.45"/>
    <row r="709" spans="2:34" ht="15" customHeight="1" x14ac:dyDescent="0.45"/>
    <row r="710" spans="2:34" ht="15" customHeight="1" x14ac:dyDescent="0.45"/>
    <row r="711" spans="2:34" ht="15" customHeight="1" x14ac:dyDescent="0.45"/>
    <row r="712" spans="2:34" ht="15" customHeight="1" x14ac:dyDescent="0.45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45"/>
    <row r="714" spans="2:34" ht="15" customHeight="1" x14ac:dyDescent="0.45"/>
    <row r="715" spans="2:34" ht="15" customHeight="1" x14ac:dyDescent="0.45"/>
    <row r="716" spans="2:34" ht="15" customHeight="1" x14ac:dyDescent="0.45"/>
    <row r="717" spans="2:34" ht="15" customHeight="1" x14ac:dyDescent="0.45"/>
    <row r="718" spans="2:34" ht="15" customHeight="1" x14ac:dyDescent="0.45"/>
    <row r="719" spans="2:34" ht="15" customHeight="1" x14ac:dyDescent="0.45"/>
    <row r="720" spans="2:34" ht="15" customHeight="1" x14ac:dyDescent="0.45"/>
    <row r="721" ht="15" customHeight="1" x14ac:dyDescent="0.45"/>
    <row r="722" ht="15" customHeight="1" x14ac:dyDescent="0.45"/>
    <row r="723" ht="15" customHeight="1" x14ac:dyDescent="0.45"/>
    <row r="724" ht="15" customHeight="1" x14ac:dyDescent="0.45"/>
    <row r="725" ht="15" customHeight="1" x14ac:dyDescent="0.45"/>
    <row r="726" ht="15" customHeight="1" x14ac:dyDescent="0.45"/>
    <row r="727" ht="15" customHeight="1" x14ac:dyDescent="0.45"/>
    <row r="728" ht="15" customHeight="1" x14ac:dyDescent="0.45"/>
    <row r="729" ht="15" customHeight="1" x14ac:dyDescent="0.45"/>
    <row r="730" ht="15" customHeight="1" x14ac:dyDescent="0.45"/>
    <row r="731" ht="15" customHeight="1" x14ac:dyDescent="0.45"/>
    <row r="732" ht="15" customHeight="1" x14ac:dyDescent="0.45"/>
    <row r="775" ht="15" customHeight="1" x14ac:dyDescent="0.45"/>
    <row r="776" ht="15" customHeight="1" x14ac:dyDescent="0.45"/>
    <row r="777" ht="15" customHeight="1" x14ac:dyDescent="0.45"/>
    <row r="778" ht="15" customHeight="1" x14ac:dyDescent="0.45"/>
    <row r="779" ht="15" customHeight="1" x14ac:dyDescent="0.45"/>
    <row r="780" ht="15" customHeight="1" x14ac:dyDescent="0.45"/>
    <row r="782" ht="15" customHeight="1" x14ac:dyDescent="0.45"/>
    <row r="783" ht="15" customHeight="1" x14ac:dyDescent="0.45"/>
    <row r="784" ht="15" customHeight="1" x14ac:dyDescent="0.45"/>
    <row r="785" ht="15" customHeight="1" x14ac:dyDescent="0.45"/>
    <row r="787" ht="15" customHeight="1" x14ac:dyDescent="0.45"/>
    <row r="788" ht="15" customHeight="1" x14ac:dyDescent="0.45"/>
    <row r="789" ht="15" customHeight="1" x14ac:dyDescent="0.45"/>
    <row r="790" ht="15" customHeight="1" x14ac:dyDescent="0.45"/>
    <row r="792" ht="15" customHeight="1" x14ac:dyDescent="0.45"/>
    <row r="793" ht="15" customHeight="1" x14ac:dyDescent="0.45"/>
    <row r="794" ht="15" customHeight="1" x14ac:dyDescent="0.45"/>
    <row r="795" ht="15" customHeight="1" x14ac:dyDescent="0.45"/>
    <row r="796" ht="15" customHeight="1" x14ac:dyDescent="0.45"/>
    <row r="797" ht="15" customHeight="1" x14ac:dyDescent="0.45"/>
    <row r="798" ht="15" customHeight="1" x14ac:dyDescent="0.45"/>
    <row r="799" ht="15" customHeight="1" x14ac:dyDescent="0.45"/>
    <row r="800" ht="15" customHeight="1" x14ac:dyDescent="0.45"/>
    <row r="801" ht="15" customHeight="1" x14ac:dyDescent="0.45"/>
    <row r="802" ht="15" customHeight="1" x14ac:dyDescent="0.45"/>
    <row r="803" ht="15" customHeight="1" x14ac:dyDescent="0.45"/>
    <row r="804" ht="15" customHeight="1" x14ac:dyDescent="0.45"/>
    <row r="805" ht="15" customHeight="1" x14ac:dyDescent="0.45"/>
    <row r="806" ht="15" customHeight="1" x14ac:dyDescent="0.45"/>
    <row r="808" ht="15" customHeight="1" x14ac:dyDescent="0.45"/>
    <row r="809" ht="15" customHeight="1" x14ac:dyDescent="0.45"/>
    <row r="810" ht="15" customHeight="1" x14ac:dyDescent="0.45"/>
    <row r="811" ht="15" customHeight="1" x14ac:dyDescent="0.45"/>
    <row r="812" ht="15" customHeight="1" x14ac:dyDescent="0.45"/>
    <row r="813" ht="15" customHeight="1" x14ac:dyDescent="0.45"/>
    <row r="814" ht="15" customHeight="1" x14ac:dyDescent="0.45"/>
    <row r="816" ht="15" customHeight="1" x14ac:dyDescent="0.45"/>
    <row r="817" ht="15" customHeight="1" x14ac:dyDescent="0.45"/>
    <row r="818" ht="15" customHeight="1" x14ac:dyDescent="0.45"/>
    <row r="819" ht="15" customHeight="1" x14ac:dyDescent="0.45"/>
    <row r="820" ht="15" customHeight="1" x14ac:dyDescent="0.45"/>
    <row r="822" ht="15" customHeight="1" x14ac:dyDescent="0.45"/>
    <row r="823" ht="15" customHeight="1" x14ac:dyDescent="0.45"/>
    <row r="825" ht="15" customHeight="1" x14ac:dyDescent="0.45"/>
    <row r="826" ht="15" customHeight="1" x14ac:dyDescent="0.45"/>
    <row r="827" ht="15" customHeight="1" x14ac:dyDescent="0.45"/>
    <row r="828" ht="15" customHeight="1" x14ac:dyDescent="0.45"/>
    <row r="829" ht="15" customHeight="1" x14ac:dyDescent="0.45"/>
    <row r="830" ht="15" customHeight="1" x14ac:dyDescent="0.45"/>
    <row r="831" ht="15" customHeight="1" x14ac:dyDescent="0.45"/>
    <row r="832" ht="15" customHeight="1" x14ac:dyDescent="0.45"/>
    <row r="833" ht="15" customHeight="1" x14ac:dyDescent="0.45"/>
    <row r="834" ht="15" customHeight="1" x14ac:dyDescent="0.45"/>
    <row r="835" ht="15" customHeight="1" x14ac:dyDescent="0.45"/>
    <row r="836" ht="15" customHeight="1" x14ac:dyDescent="0.45"/>
    <row r="837" ht="15" customHeight="1" x14ac:dyDescent="0.45"/>
    <row r="838" ht="15" customHeight="1" x14ac:dyDescent="0.45"/>
    <row r="840" ht="15" customHeight="1" x14ac:dyDescent="0.45"/>
    <row r="842" ht="15" customHeight="1" x14ac:dyDescent="0.45"/>
    <row r="843" ht="15" customHeight="1" x14ac:dyDescent="0.45"/>
    <row r="844" ht="15" customHeight="1" x14ac:dyDescent="0.45"/>
    <row r="845" ht="15" customHeight="1" x14ac:dyDescent="0.45"/>
    <row r="846" ht="15" customHeight="1" x14ac:dyDescent="0.45"/>
    <row r="847" ht="15" customHeight="1" x14ac:dyDescent="0.45"/>
    <row r="848" ht="15" customHeight="1" x14ac:dyDescent="0.45"/>
    <row r="849" ht="15" customHeight="1" x14ac:dyDescent="0.45"/>
    <row r="850" ht="15" customHeight="1" x14ac:dyDescent="0.45"/>
    <row r="851" ht="15" customHeight="1" x14ac:dyDescent="0.45"/>
    <row r="852" ht="15" customHeight="1" x14ac:dyDescent="0.45"/>
    <row r="853" ht="15" customHeight="1" x14ac:dyDescent="0.45"/>
    <row r="854" ht="15" customHeight="1" x14ac:dyDescent="0.45"/>
    <row r="855" ht="15" customHeight="1" x14ac:dyDescent="0.45"/>
    <row r="857" ht="15" customHeight="1" x14ac:dyDescent="0.45"/>
    <row r="858" ht="15" customHeight="1" x14ac:dyDescent="0.45"/>
    <row r="859" ht="15" customHeight="1" x14ac:dyDescent="0.45"/>
    <row r="860" ht="15" customHeight="1" x14ac:dyDescent="0.45"/>
    <row r="861" ht="15" customHeight="1" x14ac:dyDescent="0.45"/>
    <row r="863" ht="15" customHeight="1" x14ac:dyDescent="0.45"/>
    <row r="864" ht="15" customHeight="1" x14ac:dyDescent="0.45"/>
    <row r="865" ht="15" customHeight="1" x14ac:dyDescent="0.45"/>
    <row r="866" ht="15" customHeight="1" x14ac:dyDescent="0.45"/>
    <row r="867" ht="15" customHeight="1" x14ac:dyDescent="0.45"/>
    <row r="868" ht="15" customHeight="1" x14ac:dyDescent="0.45"/>
    <row r="869" ht="15" customHeight="1" x14ac:dyDescent="0.45"/>
    <row r="870" ht="15" customHeight="1" x14ac:dyDescent="0.45"/>
    <row r="871" ht="15" customHeight="1" x14ac:dyDescent="0.45"/>
    <row r="872" ht="15" customHeight="1" x14ac:dyDescent="0.45"/>
    <row r="873" ht="15" customHeight="1" x14ac:dyDescent="0.45"/>
    <row r="875" ht="15" customHeight="1" x14ac:dyDescent="0.45"/>
    <row r="876" ht="15" customHeight="1" x14ac:dyDescent="0.45"/>
    <row r="877" ht="15" customHeight="1" x14ac:dyDescent="0.45"/>
    <row r="878" ht="15" customHeight="1" x14ac:dyDescent="0.45"/>
    <row r="879" ht="15" customHeight="1" x14ac:dyDescent="0.45"/>
    <row r="880" ht="15" customHeight="1" x14ac:dyDescent="0.45"/>
    <row r="881" spans="2:34" ht="15" customHeight="1" x14ac:dyDescent="0.45"/>
    <row r="882" spans="2:34" ht="15" customHeight="1" x14ac:dyDescent="0.45"/>
    <row r="883" spans="2:34" ht="15" customHeight="1" x14ac:dyDescent="0.45"/>
    <row r="884" spans="2:34" ht="15" customHeight="1" x14ac:dyDescent="0.45"/>
    <row r="885" spans="2:34" ht="15" customHeight="1" x14ac:dyDescent="0.45"/>
    <row r="886" spans="2:34" ht="15" customHeight="1" x14ac:dyDescent="0.45"/>
    <row r="887" spans="2:34" ht="15" customHeight="1" x14ac:dyDescent="0.45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45"/>
    <row r="889" spans="2:34" ht="15" customHeight="1" x14ac:dyDescent="0.45"/>
    <row r="890" spans="2:34" ht="15" customHeight="1" x14ac:dyDescent="0.45"/>
    <row r="891" spans="2:34" ht="15" customHeight="1" x14ac:dyDescent="0.45"/>
    <row r="892" spans="2:34" ht="15" customHeight="1" x14ac:dyDescent="0.45"/>
    <row r="893" spans="2:34" ht="15" customHeight="1" x14ac:dyDescent="0.45"/>
    <row r="894" spans="2:34" ht="15" customHeight="1" x14ac:dyDescent="0.45"/>
    <row r="895" spans="2:34" ht="15" customHeight="1" x14ac:dyDescent="0.45"/>
    <row r="896" spans="2:34" ht="15" customHeight="1" x14ac:dyDescent="0.45"/>
    <row r="897" ht="15" customHeight="1" x14ac:dyDescent="0.45"/>
    <row r="898" ht="15" customHeight="1" x14ac:dyDescent="0.45"/>
    <row r="899" ht="15" customHeight="1" x14ac:dyDescent="0.45"/>
    <row r="900" ht="15" customHeight="1" x14ac:dyDescent="0.45"/>
    <row r="901" ht="15" customHeight="1" x14ac:dyDescent="0.45"/>
    <row r="902" ht="15" customHeight="1" x14ac:dyDescent="0.45"/>
    <row r="903" ht="15" customHeight="1" x14ac:dyDescent="0.45"/>
    <row r="904" ht="15" customHeight="1" x14ac:dyDescent="0.45"/>
    <row r="905" ht="15" customHeight="1" x14ac:dyDescent="0.45"/>
    <row r="950" ht="15" customHeight="1" x14ac:dyDescent="0.45"/>
    <row r="951" ht="15" customHeight="1" x14ac:dyDescent="0.45"/>
    <row r="952" ht="15" customHeight="1" x14ac:dyDescent="0.45"/>
    <row r="953" ht="15" customHeight="1" x14ac:dyDescent="0.45"/>
    <row r="954" ht="15" customHeight="1" x14ac:dyDescent="0.45"/>
    <row r="955" ht="15" customHeight="1" x14ac:dyDescent="0.45"/>
    <row r="956" ht="15" customHeight="1" x14ac:dyDescent="0.45"/>
    <row r="957" ht="15" customHeight="1" x14ac:dyDescent="0.45"/>
    <row r="958" ht="15" customHeight="1" x14ac:dyDescent="0.45"/>
    <row r="959" ht="15" customHeight="1" x14ac:dyDescent="0.45"/>
    <row r="961" ht="15" customHeight="1" x14ac:dyDescent="0.45"/>
    <row r="962" ht="15" customHeight="1" x14ac:dyDescent="0.45"/>
    <row r="963" ht="15" customHeight="1" x14ac:dyDescent="0.45"/>
    <row r="964" ht="15" customHeight="1" x14ac:dyDescent="0.45"/>
    <row r="965" ht="15" customHeight="1" x14ac:dyDescent="0.45"/>
    <row r="966" ht="15" customHeight="1" x14ac:dyDescent="0.45"/>
    <row r="967" ht="15" customHeight="1" x14ac:dyDescent="0.45"/>
    <row r="968" ht="15" customHeight="1" x14ac:dyDescent="0.45"/>
    <row r="969" ht="15" customHeight="1" x14ac:dyDescent="0.45"/>
    <row r="970" ht="15" customHeight="1" x14ac:dyDescent="0.45"/>
    <row r="971" ht="15" customHeight="1" x14ac:dyDescent="0.45"/>
    <row r="972" ht="15" customHeight="1" x14ac:dyDescent="0.45"/>
    <row r="973" ht="15" customHeight="1" x14ac:dyDescent="0.45"/>
    <row r="974" ht="15" customHeight="1" x14ac:dyDescent="0.45"/>
    <row r="975" ht="15" customHeight="1" x14ac:dyDescent="0.45"/>
    <row r="976" ht="15" customHeight="1" x14ac:dyDescent="0.45"/>
    <row r="977" ht="15" customHeight="1" x14ac:dyDescent="0.45"/>
    <row r="978" ht="15" customHeight="1" x14ac:dyDescent="0.45"/>
    <row r="979" ht="15" customHeight="1" x14ac:dyDescent="0.45"/>
    <row r="980" ht="15" customHeight="1" x14ac:dyDescent="0.45"/>
    <row r="981" ht="15" customHeight="1" x14ac:dyDescent="0.45"/>
    <row r="982" ht="15" customHeight="1" x14ac:dyDescent="0.45"/>
    <row r="983" ht="15" customHeight="1" x14ac:dyDescent="0.45"/>
    <row r="984" ht="15" customHeight="1" x14ac:dyDescent="0.45"/>
    <row r="985" ht="15" customHeight="1" x14ac:dyDescent="0.45"/>
    <row r="988" ht="15" customHeight="1" x14ac:dyDescent="0.45"/>
    <row r="989" ht="15" customHeight="1" x14ac:dyDescent="0.45"/>
    <row r="990" ht="15" customHeight="1" x14ac:dyDescent="0.45"/>
    <row r="991" ht="15" customHeight="1" x14ac:dyDescent="0.45"/>
    <row r="992" ht="15" customHeight="1" x14ac:dyDescent="0.45"/>
    <row r="993" ht="15" customHeight="1" x14ac:dyDescent="0.45"/>
    <row r="994" ht="15" customHeight="1" x14ac:dyDescent="0.45"/>
    <row r="995" ht="15" customHeight="1" x14ac:dyDescent="0.45"/>
    <row r="996" ht="15" customHeight="1" x14ac:dyDescent="0.45"/>
    <row r="997" ht="15" customHeight="1" x14ac:dyDescent="0.45"/>
    <row r="998" ht="15" customHeight="1" x14ac:dyDescent="0.45"/>
    <row r="999" ht="15" customHeight="1" x14ac:dyDescent="0.45"/>
    <row r="1000" ht="15" customHeight="1" x14ac:dyDescent="0.45"/>
    <row r="1001" ht="15" customHeight="1" x14ac:dyDescent="0.45"/>
    <row r="1002" ht="15" customHeight="1" x14ac:dyDescent="0.45"/>
    <row r="1003" ht="15" customHeight="1" x14ac:dyDescent="0.45"/>
    <row r="1004" ht="15" customHeight="1" x14ac:dyDescent="0.45"/>
    <row r="1005" ht="15" customHeight="1" x14ac:dyDescent="0.45"/>
    <row r="1006" ht="15" customHeight="1" x14ac:dyDescent="0.45"/>
    <row r="1007" ht="15" customHeight="1" x14ac:dyDescent="0.45"/>
    <row r="1008" ht="15" customHeight="1" x14ac:dyDescent="0.45"/>
    <row r="1009" ht="15" customHeight="1" x14ac:dyDescent="0.45"/>
    <row r="1010" ht="15" customHeight="1" x14ac:dyDescent="0.45"/>
    <row r="1011" ht="15" customHeight="1" x14ac:dyDescent="0.45"/>
    <row r="1012" ht="15" customHeight="1" x14ac:dyDescent="0.45"/>
    <row r="1013" ht="15" customHeight="1" x14ac:dyDescent="0.45"/>
    <row r="1016" ht="15" customHeight="1" x14ac:dyDescent="0.45"/>
    <row r="1017" ht="15" customHeight="1" x14ac:dyDescent="0.45"/>
    <row r="1018" ht="15" customHeight="1" x14ac:dyDescent="0.45"/>
    <row r="1019" ht="15" customHeight="1" x14ac:dyDescent="0.45"/>
    <row r="1020" ht="15" customHeight="1" x14ac:dyDescent="0.45"/>
    <row r="1021" ht="15" customHeight="1" x14ac:dyDescent="0.45"/>
    <row r="1022" ht="15" customHeight="1" x14ac:dyDescent="0.45"/>
    <row r="1023" ht="15" customHeight="1" x14ac:dyDescent="0.45"/>
    <row r="1024" ht="15" customHeight="1" x14ac:dyDescent="0.45"/>
    <row r="1025" ht="15" customHeight="1" x14ac:dyDescent="0.45"/>
    <row r="1026" ht="15" customHeight="1" x14ac:dyDescent="0.45"/>
    <row r="1027" ht="15" customHeight="1" x14ac:dyDescent="0.45"/>
    <row r="1028" ht="15" customHeight="1" x14ac:dyDescent="0.45"/>
    <row r="1029" ht="15" customHeight="1" x14ac:dyDescent="0.45"/>
    <row r="1030" ht="15" customHeight="1" x14ac:dyDescent="0.45"/>
    <row r="1031" ht="15" customHeight="1" x14ac:dyDescent="0.45"/>
    <row r="1032" ht="15" customHeight="1" x14ac:dyDescent="0.45"/>
    <row r="1033" ht="15" customHeight="1" x14ac:dyDescent="0.45"/>
    <row r="1034" ht="15" customHeight="1" x14ac:dyDescent="0.45"/>
    <row r="1035" ht="15" customHeight="1" x14ac:dyDescent="0.45"/>
    <row r="1037" ht="15" customHeight="1" x14ac:dyDescent="0.45"/>
    <row r="1038" ht="15" customHeight="1" x14ac:dyDescent="0.45"/>
    <row r="1039" ht="15" customHeight="1" x14ac:dyDescent="0.45"/>
    <row r="1040" ht="15" customHeight="1" x14ac:dyDescent="0.45"/>
    <row r="1041" ht="15" customHeight="1" x14ac:dyDescent="0.45"/>
    <row r="1042" ht="15" customHeight="1" x14ac:dyDescent="0.45"/>
    <row r="1043" ht="15" customHeight="1" x14ac:dyDescent="0.45"/>
    <row r="1044" ht="15" customHeight="1" x14ac:dyDescent="0.45"/>
    <row r="1045" ht="15" customHeight="1" x14ac:dyDescent="0.45"/>
    <row r="1046" ht="15" customHeight="1" x14ac:dyDescent="0.45"/>
    <row r="1047" ht="15" customHeight="1" x14ac:dyDescent="0.45"/>
    <row r="1048" ht="15" customHeight="1" x14ac:dyDescent="0.45"/>
    <row r="1049" ht="15" customHeight="1" x14ac:dyDescent="0.45"/>
    <row r="1050" ht="15" customHeight="1" x14ac:dyDescent="0.45"/>
    <row r="1051" ht="15" customHeight="1" x14ac:dyDescent="0.45"/>
    <row r="1052" ht="15" customHeight="1" x14ac:dyDescent="0.45"/>
    <row r="1053" ht="15" customHeight="1" x14ac:dyDescent="0.45"/>
    <row r="1054" ht="15" customHeight="1" x14ac:dyDescent="0.45"/>
    <row r="1055" ht="15" customHeight="1" x14ac:dyDescent="0.45"/>
    <row r="1056" ht="15" customHeight="1" x14ac:dyDescent="0.45"/>
    <row r="1057" ht="15" customHeight="1" x14ac:dyDescent="0.45"/>
    <row r="1058" ht="15" customHeight="1" x14ac:dyDescent="0.45"/>
    <row r="1059" ht="15" customHeight="1" x14ac:dyDescent="0.45"/>
    <row r="1060" ht="15" customHeight="1" x14ac:dyDescent="0.45"/>
    <row r="1061" ht="15" customHeight="1" x14ac:dyDescent="0.45"/>
    <row r="1062" ht="15" customHeight="1" x14ac:dyDescent="0.45"/>
    <row r="1063" ht="15" customHeight="1" x14ac:dyDescent="0.45"/>
    <row r="1064" ht="15" customHeight="1" x14ac:dyDescent="0.45"/>
    <row r="1066" ht="15" customHeight="1" x14ac:dyDescent="0.45"/>
    <row r="1067" ht="15" customHeight="1" x14ac:dyDescent="0.45"/>
    <row r="1068" ht="15" customHeight="1" x14ac:dyDescent="0.45"/>
    <row r="1069" ht="15" customHeight="1" x14ac:dyDescent="0.45"/>
    <row r="1070" ht="15" customHeight="1" x14ac:dyDescent="0.45"/>
    <row r="1071" ht="15" customHeight="1" x14ac:dyDescent="0.45"/>
    <row r="1072" ht="15" customHeight="1" x14ac:dyDescent="0.45"/>
    <row r="1073" ht="15" customHeight="1" x14ac:dyDescent="0.45"/>
    <row r="1074" ht="15" customHeight="1" x14ac:dyDescent="0.45"/>
    <row r="1075" ht="15" customHeight="1" x14ac:dyDescent="0.45"/>
    <row r="1076" ht="15" customHeight="1" x14ac:dyDescent="0.45"/>
    <row r="1077" ht="15" customHeight="1" x14ac:dyDescent="0.45"/>
    <row r="1078" ht="15" customHeight="1" x14ac:dyDescent="0.45"/>
    <row r="1079" ht="15" customHeight="1" x14ac:dyDescent="0.45"/>
    <row r="1080" ht="15" customHeight="1" x14ac:dyDescent="0.45"/>
    <row r="1081" ht="15" customHeight="1" x14ac:dyDescent="0.45"/>
    <row r="1082" ht="15" customHeight="1" x14ac:dyDescent="0.45"/>
    <row r="1083" ht="15" customHeight="1" x14ac:dyDescent="0.45"/>
    <row r="1084" ht="15" customHeight="1" x14ac:dyDescent="0.45"/>
    <row r="1085" ht="15" customHeight="1" x14ac:dyDescent="0.45"/>
    <row r="1086" ht="15" customHeight="1" x14ac:dyDescent="0.45"/>
    <row r="1087" ht="15" customHeight="1" x14ac:dyDescent="0.45"/>
    <row r="1088" ht="15" customHeight="1" x14ac:dyDescent="0.45"/>
    <row r="1089" spans="2:34" ht="15" customHeight="1" x14ac:dyDescent="0.45"/>
    <row r="1090" spans="2:34" ht="15" customHeight="1" x14ac:dyDescent="0.45"/>
    <row r="1091" spans="2:34" ht="15" customHeight="1" x14ac:dyDescent="0.45"/>
    <row r="1092" spans="2:34" ht="15" customHeight="1" x14ac:dyDescent="0.45"/>
    <row r="1093" spans="2:34" ht="15" customHeight="1" x14ac:dyDescent="0.45"/>
    <row r="1094" spans="2:34" ht="15" customHeight="1" x14ac:dyDescent="0.45"/>
    <row r="1096" spans="2:34" ht="15" customHeight="1" x14ac:dyDescent="0.45"/>
    <row r="1097" spans="2:34" ht="15" customHeight="1" x14ac:dyDescent="0.45"/>
    <row r="1098" spans="2:34" ht="15" customHeight="1" x14ac:dyDescent="0.45"/>
    <row r="1099" spans="2:34" ht="15" customHeight="1" x14ac:dyDescent="0.45"/>
    <row r="1100" spans="2:34" ht="15" customHeight="1" x14ac:dyDescent="0.45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45"/>
    <row r="1102" spans="2:34" ht="15" customHeight="1" x14ac:dyDescent="0.45"/>
    <row r="1103" spans="2:34" ht="15" customHeight="1" x14ac:dyDescent="0.45"/>
    <row r="1104" spans="2:34" ht="15" customHeight="1" x14ac:dyDescent="0.45"/>
    <row r="1105" ht="15" customHeight="1" x14ac:dyDescent="0.45"/>
    <row r="1106" ht="15" customHeight="1" x14ac:dyDescent="0.45"/>
    <row r="1107" ht="15" customHeight="1" x14ac:dyDescent="0.45"/>
    <row r="1108" ht="15" customHeight="1" x14ac:dyDescent="0.45"/>
    <row r="1109" ht="15" customHeight="1" x14ac:dyDescent="0.45"/>
    <row r="1110" ht="15" customHeight="1" x14ac:dyDescent="0.45"/>
    <row r="1111" ht="15" customHeight="1" x14ac:dyDescent="0.45"/>
    <row r="1150" ht="15" customHeight="1" x14ac:dyDescent="0.45"/>
    <row r="1151" ht="15" customHeight="1" x14ac:dyDescent="0.45"/>
    <row r="1152" ht="15" customHeight="1" x14ac:dyDescent="0.45"/>
    <row r="1153" ht="15" customHeight="1" x14ac:dyDescent="0.45"/>
    <row r="1154" ht="15" customHeight="1" x14ac:dyDescent="0.45"/>
    <row r="1155" ht="15" customHeight="1" x14ac:dyDescent="0.45"/>
    <row r="1156" ht="15" customHeight="1" x14ac:dyDescent="0.45"/>
    <row r="1157" ht="15" customHeight="1" x14ac:dyDescent="0.45"/>
    <row r="1158" ht="15" customHeight="1" x14ac:dyDescent="0.45"/>
    <row r="1159" ht="15" customHeight="1" x14ac:dyDescent="0.45"/>
    <row r="1160" ht="15" customHeight="1" x14ac:dyDescent="0.45"/>
    <row r="1161" ht="15" customHeight="1" x14ac:dyDescent="0.45"/>
    <row r="1162" ht="15" customHeight="1" x14ac:dyDescent="0.45"/>
    <row r="1163" ht="15" customHeight="1" x14ac:dyDescent="0.45"/>
    <row r="1164" ht="15" customHeight="1" x14ac:dyDescent="0.45"/>
    <row r="1165" ht="15" customHeight="1" x14ac:dyDescent="0.45"/>
    <row r="1166" ht="15" customHeight="1" x14ac:dyDescent="0.45"/>
    <row r="1167" ht="15" customHeight="1" x14ac:dyDescent="0.45"/>
    <row r="1168" ht="15" customHeight="1" x14ac:dyDescent="0.45"/>
    <row r="1170" ht="15" customHeight="1" x14ac:dyDescent="0.45"/>
    <row r="1171" ht="15" customHeight="1" x14ac:dyDescent="0.45"/>
    <row r="1172" ht="15" customHeight="1" x14ac:dyDescent="0.45"/>
    <row r="1173" ht="15" customHeight="1" x14ac:dyDescent="0.45"/>
    <row r="1174" ht="15" customHeight="1" x14ac:dyDescent="0.45"/>
    <row r="1175" ht="15" customHeight="1" x14ac:dyDescent="0.45"/>
    <row r="1176" ht="15" customHeight="1" x14ac:dyDescent="0.45"/>
    <row r="1177" ht="15" customHeight="1" x14ac:dyDescent="0.45"/>
    <row r="1178" ht="15" customHeight="1" x14ac:dyDescent="0.45"/>
    <row r="1179" ht="15" customHeight="1" x14ac:dyDescent="0.45"/>
    <row r="1180" ht="15" customHeight="1" x14ac:dyDescent="0.45"/>
    <row r="1181" ht="15" customHeight="1" x14ac:dyDescent="0.45"/>
    <row r="1182" ht="15" customHeight="1" x14ac:dyDescent="0.45"/>
    <row r="1183" ht="15" customHeight="1" x14ac:dyDescent="0.45"/>
    <row r="1184" ht="15" customHeight="1" x14ac:dyDescent="0.45"/>
    <row r="1185" ht="15" customHeight="1" x14ac:dyDescent="0.45"/>
    <row r="1186" ht="15" customHeight="1" x14ac:dyDescent="0.45"/>
    <row r="1187" ht="15" customHeight="1" x14ac:dyDescent="0.45"/>
    <row r="1188" ht="15" customHeight="1" x14ac:dyDescent="0.45"/>
    <row r="1189" ht="15" customHeight="1" x14ac:dyDescent="0.45"/>
    <row r="1190" ht="15" customHeight="1" x14ac:dyDescent="0.45"/>
    <row r="1191" ht="15" customHeight="1" x14ac:dyDescent="0.45"/>
    <row r="1192" ht="15" customHeight="1" x14ac:dyDescent="0.45"/>
    <row r="1194" ht="15" customHeight="1" x14ac:dyDescent="0.45"/>
    <row r="1195" ht="15" customHeight="1" x14ac:dyDescent="0.45"/>
    <row r="1196" ht="15" customHeight="1" x14ac:dyDescent="0.45"/>
    <row r="1197" ht="15" customHeight="1" x14ac:dyDescent="0.45"/>
    <row r="1198" ht="15" customHeight="1" x14ac:dyDescent="0.45"/>
    <row r="1199" ht="15" customHeight="1" x14ac:dyDescent="0.45"/>
    <row r="1200" ht="15" customHeight="1" x14ac:dyDescent="0.45"/>
    <row r="1201" ht="15" customHeight="1" x14ac:dyDescent="0.45"/>
    <row r="1202" ht="15" customHeight="1" x14ac:dyDescent="0.45"/>
    <row r="1203" ht="15" customHeight="1" x14ac:dyDescent="0.45"/>
    <row r="1204" ht="15" customHeight="1" x14ac:dyDescent="0.45"/>
    <row r="1205" ht="15" customHeight="1" x14ac:dyDescent="0.45"/>
    <row r="1206" ht="15" customHeight="1" x14ac:dyDescent="0.45"/>
    <row r="1207" ht="15" customHeight="1" x14ac:dyDescent="0.45"/>
    <row r="1208" ht="15" customHeight="1" x14ac:dyDescent="0.45"/>
    <row r="1209" ht="15" customHeight="1" x14ac:dyDescent="0.45"/>
    <row r="1211" ht="15" customHeight="1" x14ac:dyDescent="0.45"/>
    <row r="1212" ht="15" customHeight="1" x14ac:dyDescent="0.45"/>
    <row r="1213" ht="15" customHeight="1" x14ac:dyDescent="0.45"/>
    <row r="1214" ht="15" customHeight="1" x14ac:dyDescent="0.45"/>
    <row r="1215" ht="15" customHeight="1" x14ac:dyDescent="0.45"/>
    <row r="1216" ht="15" customHeight="1" x14ac:dyDescent="0.45"/>
    <row r="1217" spans="2:34" ht="15" customHeight="1" x14ac:dyDescent="0.45"/>
    <row r="1218" spans="2:34" ht="15" customHeight="1" x14ac:dyDescent="0.45"/>
    <row r="1219" spans="2:34" ht="15" customHeight="1" x14ac:dyDescent="0.45"/>
    <row r="1220" spans="2:34" ht="15" customHeight="1" x14ac:dyDescent="0.45"/>
    <row r="1221" spans="2:34" ht="15" customHeight="1" x14ac:dyDescent="0.45"/>
    <row r="1222" spans="2:34" ht="15" customHeight="1" x14ac:dyDescent="0.45"/>
    <row r="1223" spans="2:34" ht="15" customHeight="1" x14ac:dyDescent="0.45"/>
    <row r="1224" spans="2:34" ht="15" customHeight="1" x14ac:dyDescent="0.45"/>
    <row r="1225" spans="2:34" ht="15" customHeight="1" x14ac:dyDescent="0.45"/>
    <row r="1226" spans="2:34" ht="15" customHeight="1" x14ac:dyDescent="0.45"/>
    <row r="1227" spans="2:34" ht="15" customHeight="1" x14ac:dyDescent="0.45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45"/>
    <row r="1229" spans="2:34" ht="15" customHeight="1" x14ac:dyDescent="0.45"/>
    <row r="1230" spans="2:34" ht="15" customHeight="1" x14ac:dyDescent="0.45"/>
    <row r="1231" spans="2:34" ht="15" customHeight="1" x14ac:dyDescent="0.45"/>
    <row r="1232" spans="2:34" ht="15" customHeight="1" x14ac:dyDescent="0.45"/>
    <row r="1233" ht="15" customHeight="1" x14ac:dyDescent="0.45"/>
    <row r="1234" ht="15" customHeight="1" x14ac:dyDescent="0.45"/>
    <row r="1235" ht="15" customHeight="1" x14ac:dyDescent="0.45"/>
    <row r="1236" ht="15" customHeight="1" x14ac:dyDescent="0.45"/>
    <row r="1237" ht="15" customHeight="1" x14ac:dyDescent="0.45"/>
    <row r="1300" ht="15" customHeight="1" x14ac:dyDescent="0.45"/>
    <row r="1301" ht="15" customHeight="1" x14ac:dyDescent="0.45"/>
    <row r="1302" ht="15" customHeight="1" x14ac:dyDescent="0.45"/>
    <row r="1303" ht="15" customHeight="1" x14ac:dyDescent="0.45"/>
    <row r="1304" ht="15" customHeight="1" x14ac:dyDescent="0.45"/>
    <row r="1305" ht="15" customHeight="1" x14ac:dyDescent="0.45"/>
    <row r="1307" ht="15" customHeight="1" x14ac:dyDescent="0.45"/>
    <row r="1308" ht="15" customHeight="1" x14ac:dyDescent="0.45"/>
    <row r="1309" ht="15" customHeight="1" x14ac:dyDescent="0.45"/>
    <row r="1310" ht="15" customHeight="1" x14ac:dyDescent="0.45"/>
    <row r="1311" ht="15" customHeight="1" x14ac:dyDescent="0.45"/>
    <row r="1312" ht="15" customHeight="1" x14ac:dyDescent="0.45"/>
    <row r="1313" ht="15" customHeight="1" x14ac:dyDescent="0.45"/>
    <row r="1314" ht="15" customHeight="1" x14ac:dyDescent="0.45"/>
    <row r="1315" ht="15" customHeight="1" x14ac:dyDescent="0.45"/>
    <row r="1316" ht="15" customHeight="1" x14ac:dyDescent="0.45"/>
    <row r="1317" ht="15" customHeight="1" x14ac:dyDescent="0.45"/>
    <row r="1318" ht="15" customHeight="1" x14ac:dyDescent="0.45"/>
    <row r="1319" ht="15" customHeight="1" x14ac:dyDescent="0.45"/>
    <row r="1320" ht="15" customHeight="1" x14ac:dyDescent="0.45"/>
    <row r="1321" ht="15" customHeight="1" x14ac:dyDescent="0.45"/>
    <row r="1322" ht="15" customHeight="1" x14ac:dyDescent="0.45"/>
    <row r="1323" ht="15" customHeight="1" x14ac:dyDescent="0.45"/>
    <row r="1324" ht="15" customHeight="1" x14ac:dyDescent="0.45"/>
    <row r="1325" ht="15" customHeight="1" x14ac:dyDescent="0.45"/>
    <row r="1327" ht="15" customHeight="1" x14ac:dyDescent="0.45"/>
    <row r="1329" ht="15" customHeight="1" x14ac:dyDescent="0.45"/>
    <row r="1330" ht="15" customHeight="1" x14ac:dyDescent="0.45"/>
    <row r="1331" ht="15" customHeight="1" x14ac:dyDescent="0.45"/>
    <row r="1332" ht="15" customHeight="1" x14ac:dyDescent="0.45"/>
    <row r="1333" ht="15" customHeight="1" x14ac:dyDescent="0.45"/>
    <row r="1334" ht="15" customHeight="1" x14ac:dyDescent="0.45"/>
    <row r="1335" ht="15" customHeight="1" x14ac:dyDescent="0.45"/>
    <row r="1336" ht="15" customHeight="1" x14ac:dyDescent="0.45"/>
    <row r="1337" ht="15" customHeight="1" x14ac:dyDescent="0.45"/>
    <row r="1338" ht="15" customHeight="1" x14ac:dyDescent="0.45"/>
    <row r="1340" ht="15" customHeight="1" x14ac:dyDescent="0.45"/>
    <row r="1341" ht="15" customHeight="1" x14ac:dyDescent="0.45"/>
    <row r="1342" ht="15" customHeight="1" x14ac:dyDescent="0.45"/>
    <row r="1343" ht="15" customHeight="1" x14ac:dyDescent="0.45"/>
    <row r="1344" ht="15" customHeight="1" x14ac:dyDescent="0.45"/>
    <row r="1345" ht="15" customHeight="1" x14ac:dyDescent="0.45"/>
    <row r="1346" ht="15" customHeight="1" x14ac:dyDescent="0.45"/>
    <row r="1347" ht="15" customHeight="1" x14ac:dyDescent="0.45"/>
    <row r="1348" ht="15" customHeight="1" x14ac:dyDescent="0.45"/>
    <row r="1350" ht="15" customHeight="1" x14ac:dyDescent="0.45"/>
    <row r="1352" ht="15" customHeight="1" x14ac:dyDescent="0.45"/>
    <row r="1353" ht="15" customHeight="1" x14ac:dyDescent="0.45"/>
    <row r="1354" ht="15" customHeight="1" x14ac:dyDescent="0.45"/>
    <row r="1355" ht="15" customHeight="1" x14ac:dyDescent="0.45"/>
    <row r="1356" ht="15" customHeight="1" x14ac:dyDescent="0.45"/>
    <row r="1357" ht="15" customHeight="1" x14ac:dyDescent="0.45"/>
    <row r="1358" ht="15" customHeight="1" x14ac:dyDescent="0.45"/>
    <row r="1359" ht="15" customHeight="1" x14ac:dyDescent="0.45"/>
    <row r="1361" ht="15" customHeight="1" x14ac:dyDescent="0.45"/>
    <row r="1362" ht="15" customHeight="1" x14ac:dyDescent="0.45"/>
    <row r="1363" ht="15" customHeight="1" x14ac:dyDescent="0.45"/>
    <row r="1364" ht="15" customHeight="1" x14ac:dyDescent="0.45"/>
    <row r="1365" ht="15" customHeight="1" x14ac:dyDescent="0.45"/>
    <row r="1366" ht="15" customHeight="1" x14ac:dyDescent="0.45"/>
    <row r="1367" ht="15" customHeight="1" x14ac:dyDescent="0.45"/>
    <row r="1368" ht="15" customHeight="1" x14ac:dyDescent="0.45"/>
    <row r="1369" ht="15" customHeight="1" x14ac:dyDescent="0.45"/>
    <row r="1370" ht="15" customHeight="1" x14ac:dyDescent="0.45"/>
    <row r="1371" ht="15" customHeight="1" x14ac:dyDescent="0.45"/>
    <row r="1372" ht="15" customHeight="1" x14ac:dyDescent="0.45"/>
    <row r="1373" ht="15" customHeight="1" x14ac:dyDescent="0.45"/>
    <row r="1375" ht="15" customHeight="1" x14ac:dyDescent="0.45"/>
    <row r="1376" ht="15" customHeight="1" x14ac:dyDescent="0.45"/>
    <row r="1377" spans="2:34" ht="15" customHeight="1" x14ac:dyDescent="0.45"/>
    <row r="1378" spans="2:34" ht="15" customHeight="1" x14ac:dyDescent="0.45"/>
    <row r="1379" spans="2:34" ht="15" customHeight="1" x14ac:dyDescent="0.45"/>
    <row r="1380" spans="2:34" ht="15" customHeight="1" x14ac:dyDescent="0.45"/>
    <row r="1381" spans="2:34" ht="15" customHeight="1" x14ac:dyDescent="0.45"/>
    <row r="1382" spans="2:34" ht="15" customHeight="1" x14ac:dyDescent="0.45"/>
    <row r="1383" spans="2:34" ht="15" customHeight="1" x14ac:dyDescent="0.45"/>
    <row r="1385" spans="2:34" ht="15" customHeight="1" x14ac:dyDescent="0.45"/>
    <row r="1386" spans="2:34" ht="15" customHeight="1" x14ac:dyDescent="0.45"/>
    <row r="1387" spans="2:34" ht="15" customHeight="1" x14ac:dyDescent="0.45"/>
    <row r="1388" spans="2:34" ht="15" customHeight="1" x14ac:dyDescent="0.45"/>
    <row r="1389" spans="2:34" ht="15" customHeight="1" x14ac:dyDescent="0.45"/>
    <row r="1390" spans="2:34" ht="15" customHeight="1" x14ac:dyDescent="0.45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45"/>
    <row r="1392" spans="2:34" ht="15" customHeight="1" x14ac:dyDescent="0.45"/>
    <row r="1393" ht="15" customHeight="1" x14ac:dyDescent="0.45"/>
    <row r="1394" ht="15" customHeight="1" x14ac:dyDescent="0.45"/>
    <row r="1395" ht="15" customHeight="1" x14ac:dyDescent="0.45"/>
    <row r="1396" ht="15" customHeight="1" x14ac:dyDescent="0.45"/>
    <row r="1397" ht="15" customHeight="1" x14ac:dyDescent="0.45"/>
    <row r="1398" ht="15" customHeight="1" x14ac:dyDescent="0.45"/>
    <row r="1399" ht="15" customHeight="1" x14ac:dyDescent="0.45"/>
    <row r="1400" ht="15" customHeight="1" x14ac:dyDescent="0.45"/>
    <row r="1401" ht="15" customHeight="1" x14ac:dyDescent="0.45"/>
    <row r="1402" ht="15" customHeight="1" x14ac:dyDescent="0.45"/>
    <row r="1403" ht="15" customHeight="1" x14ac:dyDescent="0.45"/>
    <row r="1404" ht="15" customHeight="1" x14ac:dyDescent="0.45"/>
    <row r="1405" ht="15" customHeight="1" x14ac:dyDescent="0.45"/>
    <row r="1406" ht="15" customHeight="1" x14ac:dyDescent="0.45"/>
    <row r="1407" ht="15" customHeight="1" x14ac:dyDescent="0.45"/>
    <row r="1408" ht="15" customHeight="1" x14ac:dyDescent="0.45"/>
    <row r="1409" ht="15" customHeight="1" x14ac:dyDescent="0.45"/>
    <row r="1410" ht="15" customHeight="1" x14ac:dyDescent="0.45"/>
    <row r="1425" ht="15" customHeight="1" x14ac:dyDescent="0.45"/>
    <row r="1426" ht="15" customHeight="1" x14ac:dyDescent="0.45"/>
    <row r="1427" ht="15" customHeight="1" x14ac:dyDescent="0.45"/>
    <row r="1428" ht="15" customHeight="1" x14ac:dyDescent="0.45"/>
    <row r="1429" ht="15" customHeight="1" x14ac:dyDescent="0.45"/>
    <row r="1430" ht="15" customHeight="1" x14ac:dyDescent="0.45"/>
    <row r="1431" ht="15" customHeight="1" x14ac:dyDescent="0.45"/>
    <row r="1432" ht="15" customHeight="1" x14ac:dyDescent="0.45"/>
    <row r="1433" ht="15" customHeight="1" x14ac:dyDescent="0.45"/>
    <row r="1434" ht="15" customHeight="1" x14ac:dyDescent="0.45"/>
    <row r="1435" ht="15" customHeight="1" x14ac:dyDescent="0.45"/>
    <row r="1436" ht="15" customHeight="1" x14ac:dyDescent="0.45"/>
    <row r="1437" ht="15" customHeight="1" x14ac:dyDescent="0.45"/>
    <row r="1438" ht="15" customHeight="1" x14ac:dyDescent="0.45"/>
    <row r="1439" ht="15" customHeight="1" x14ac:dyDescent="0.45"/>
    <row r="1440" ht="15" customHeight="1" x14ac:dyDescent="0.45"/>
    <row r="1441" ht="15" customHeight="1" x14ac:dyDescent="0.45"/>
    <row r="1442" ht="15" customHeight="1" x14ac:dyDescent="0.45"/>
    <row r="1443" ht="15" customHeight="1" x14ac:dyDescent="0.45"/>
    <row r="1444" ht="15" customHeight="1" x14ac:dyDescent="0.45"/>
    <row r="1445" ht="15" customHeight="1" x14ac:dyDescent="0.45"/>
    <row r="1446" ht="15" customHeight="1" x14ac:dyDescent="0.45"/>
    <row r="1447" ht="15" customHeight="1" x14ac:dyDescent="0.45"/>
    <row r="1448" ht="15" customHeight="1" x14ac:dyDescent="0.45"/>
    <row r="1449" ht="15" customHeight="1" x14ac:dyDescent="0.45"/>
    <row r="1451" ht="15" customHeight="1" x14ac:dyDescent="0.45"/>
    <row r="1452" ht="15" customHeight="1" x14ac:dyDescent="0.45"/>
    <row r="1453" ht="15" customHeight="1" x14ac:dyDescent="0.45"/>
    <row r="1454" ht="15" customHeight="1" x14ac:dyDescent="0.45"/>
    <row r="1455" ht="15" customHeight="1" x14ac:dyDescent="0.45"/>
    <row r="1456" ht="15" customHeight="1" x14ac:dyDescent="0.45"/>
    <row r="1457" ht="15" customHeight="1" x14ac:dyDescent="0.45"/>
    <row r="1458" ht="15" customHeight="1" x14ac:dyDescent="0.45"/>
    <row r="1459" ht="15" customHeight="1" x14ac:dyDescent="0.45"/>
    <row r="1460" ht="15" customHeight="1" x14ac:dyDescent="0.45"/>
    <row r="1461" ht="15" customHeight="1" x14ac:dyDescent="0.45"/>
    <row r="1462" ht="15" customHeight="1" x14ac:dyDescent="0.45"/>
    <row r="1463" ht="15" customHeight="1" x14ac:dyDescent="0.45"/>
    <row r="1464" ht="15" customHeight="1" x14ac:dyDescent="0.45"/>
    <row r="1465" ht="15" customHeight="1" x14ac:dyDescent="0.45"/>
    <row r="1466" ht="15" customHeight="1" x14ac:dyDescent="0.45"/>
    <row r="1467" ht="15" customHeight="1" x14ac:dyDescent="0.45"/>
    <row r="1468" ht="15" customHeight="1" x14ac:dyDescent="0.45"/>
    <row r="1469" ht="15" customHeight="1" x14ac:dyDescent="0.45"/>
    <row r="1470" ht="15" customHeight="1" x14ac:dyDescent="0.45"/>
    <row r="1471" ht="15" customHeight="1" x14ac:dyDescent="0.45"/>
    <row r="1472" ht="15" customHeight="1" x14ac:dyDescent="0.45"/>
    <row r="1473" ht="15" customHeight="1" x14ac:dyDescent="0.45"/>
    <row r="1474" ht="15" customHeight="1" x14ac:dyDescent="0.45"/>
    <row r="1475" ht="15" customHeight="1" x14ac:dyDescent="0.45"/>
    <row r="1477" ht="15" customHeight="1" x14ac:dyDescent="0.45"/>
    <row r="1478" ht="15" customHeight="1" x14ac:dyDescent="0.45"/>
    <row r="1479" ht="15" customHeight="1" x14ac:dyDescent="0.45"/>
    <row r="1480" ht="15" customHeight="1" x14ac:dyDescent="0.45"/>
    <row r="1481" ht="15" customHeight="1" x14ac:dyDescent="0.45"/>
    <row r="1482" ht="15" customHeight="1" x14ac:dyDescent="0.45"/>
    <row r="1483" ht="15" customHeight="1" x14ac:dyDescent="0.45"/>
    <row r="1484" ht="15" customHeight="1" x14ac:dyDescent="0.45"/>
    <row r="1485" ht="15" customHeight="1" x14ac:dyDescent="0.45"/>
    <row r="1486" ht="15" customHeight="1" x14ac:dyDescent="0.45"/>
    <row r="1487" ht="15" customHeight="1" x14ac:dyDescent="0.45"/>
    <row r="1489" spans="2:34" ht="15" customHeight="1" x14ac:dyDescent="0.45"/>
    <row r="1491" spans="2:34" ht="15" customHeight="1" x14ac:dyDescent="0.45"/>
    <row r="1492" spans="2:34" ht="15" customHeight="1" x14ac:dyDescent="0.45"/>
    <row r="1493" spans="2:34" ht="15" customHeight="1" x14ac:dyDescent="0.45"/>
    <row r="1494" spans="2:34" ht="15" customHeight="1" x14ac:dyDescent="0.45"/>
    <row r="1495" spans="2:34" ht="15" customHeight="1" x14ac:dyDescent="0.45"/>
    <row r="1496" spans="2:34" ht="15" customHeight="1" x14ac:dyDescent="0.45"/>
    <row r="1497" spans="2:34" ht="15" customHeight="1" x14ac:dyDescent="0.45"/>
    <row r="1498" spans="2:34" ht="15" customHeight="1" x14ac:dyDescent="0.45"/>
    <row r="1500" spans="2:34" ht="15" customHeight="1" x14ac:dyDescent="0.45"/>
    <row r="1501" spans="2:34" ht="15" customHeight="1" x14ac:dyDescent="0.45"/>
    <row r="1502" spans="2:34" ht="15" customHeight="1" x14ac:dyDescent="0.45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45"/>
    <row r="1504" spans="2:34" ht="15" customHeight="1" x14ac:dyDescent="0.45"/>
    <row r="1505" ht="15" customHeight="1" x14ac:dyDescent="0.45"/>
    <row r="1506" ht="15" customHeight="1" x14ac:dyDescent="0.45"/>
    <row r="1507" ht="15" customHeight="1" x14ac:dyDescent="0.45"/>
    <row r="1508" ht="15" customHeight="1" x14ac:dyDescent="0.45"/>
    <row r="1509" ht="15" customHeight="1" x14ac:dyDescent="0.45"/>
    <row r="1510" ht="15" customHeight="1" x14ac:dyDescent="0.45"/>
    <row r="1511" ht="15" customHeight="1" x14ac:dyDescent="0.45"/>
    <row r="1512" ht="15" customHeight="1" x14ac:dyDescent="0.45"/>
    <row r="1513" ht="15" customHeight="1" x14ac:dyDescent="0.45"/>
    <row r="1514" ht="15" customHeight="1" x14ac:dyDescent="0.45"/>
    <row r="1515" ht="15" customHeight="1" x14ac:dyDescent="0.45"/>
    <row r="1516" ht="15" customHeight="1" x14ac:dyDescent="0.45"/>
    <row r="1517" ht="15" customHeight="1" x14ac:dyDescent="0.45"/>
    <row r="1518" ht="15" customHeight="1" x14ac:dyDescent="0.45"/>
    <row r="1519" ht="15" customHeight="1" x14ac:dyDescent="0.45"/>
    <row r="1520" ht="15" customHeight="1" x14ac:dyDescent="0.45"/>
    <row r="1521" ht="15" customHeight="1" x14ac:dyDescent="0.45"/>
    <row r="1522" ht="15" customHeight="1" x14ac:dyDescent="0.45"/>
    <row r="1523" ht="15" customHeight="1" x14ac:dyDescent="0.45"/>
    <row r="1524" ht="15" customHeight="1" x14ac:dyDescent="0.45"/>
    <row r="1525" ht="15" customHeight="1" x14ac:dyDescent="0.45"/>
    <row r="1526" ht="15" customHeight="1" x14ac:dyDescent="0.45"/>
    <row r="1575" ht="15" customHeight="1" x14ac:dyDescent="0.45"/>
    <row r="1576" ht="15" customHeight="1" x14ac:dyDescent="0.45"/>
    <row r="1577" ht="15" customHeight="1" x14ac:dyDescent="0.45"/>
    <row r="1578" ht="15" customHeight="1" x14ac:dyDescent="0.45"/>
    <row r="1579" ht="15" customHeight="1" x14ac:dyDescent="0.45"/>
    <row r="1580" ht="15" customHeight="1" x14ac:dyDescent="0.45"/>
    <row r="1582" ht="15" customHeight="1" x14ac:dyDescent="0.45"/>
    <row r="1583" ht="15" customHeight="1" x14ac:dyDescent="0.45"/>
    <row r="1584" ht="15" customHeight="1" x14ac:dyDescent="0.45"/>
    <row r="1585" ht="15" customHeight="1" x14ac:dyDescent="0.45"/>
    <row r="1587" ht="15" customHeight="1" x14ac:dyDescent="0.45"/>
    <row r="1588" ht="15" customHeight="1" x14ac:dyDescent="0.45"/>
    <row r="1589" ht="15" customHeight="1" x14ac:dyDescent="0.45"/>
    <row r="1590" ht="15" customHeight="1" x14ac:dyDescent="0.45"/>
    <row r="1592" ht="15" customHeight="1" x14ac:dyDescent="0.45"/>
    <row r="1594" ht="15" customHeight="1" x14ac:dyDescent="0.45"/>
    <row r="1595" ht="15" customHeight="1" x14ac:dyDescent="0.45"/>
    <row r="1596" ht="15" customHeight="1" x14ac:dyDescent="0.45"/>
    <row r="1597" ht="15" customHeight="1" x14ac:dyDescent="0.45"/>
    <row r="1599" ht="15" customHeight="1" x14ac:dyDescent="0.45"/>
    <row r="1600" ht="15" customHeight="1" x14ac:dyDescent="0.45"/>
    <row r="1601" spans="2:34" ht="15" customHeight="1" x14ac:dyDescent="0.45"/>
    <row r="1602" spans="2:34" ht="15" customHeight="1" x14ac:dyDescent="0.45"/>
    <row r="1603" spans="2:34" ht="15" customHeight="1" x14ac:dyDescent="0.45"/>
    <row r="1604" spans="2:34" ht="15" customHeight="1" x14ac:dyDescent="0.45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45"/>
    <row r="1606" spans="2:34" ht="15" customHeight="1" x14ac:dyDescent="0.45"/>
    <row r="1607" spans="2:34" ht="15" customHeight="1" x14ac:dyDescent="0.45"/>
    <row r="1608" spans="2:34" ht="15" customHeight="1" x14ac:dyDescent="0.45"/>
    <row r="1609" spans="2:34" ht="15" customHeight="1" x14ac:dyDescent="0.45"/>
    <row r="1610" spans="2:34" ht="15" customHeight="1" x14ac:dyDescent="0.45"/>
    <row r="1611" spans="2:34" ht="15" customHeight="1" x14ac:dyDescent="0.45"/>
    <row r="1625" ht="15" customHeight="1" x14ac:dyDescent="0.45"/>
    <row r="1626" ht="15" customHeight="1" x14ac:dyDescent="0.45"/>
    <row r="1627" ht="15" customHeight="1" x14ac:dyDescent="0.45"/>
    <row r="1628" ht="15" customHeight="1" x14ac:dyDescent="0.45"/>
    <row r="1629" ht="15" customHeight="1" x14ac:dyDescent="0.45"/>
    <row r="1630" ht="15" customHeight="1" x14ac:dyDescent="0.45"/>
    <row r="1631" ht="15" customHeight="1" x14ac:dyDescent="0.45"/>
    <row r="1632" ht="15" customHeight="1" x14ac:dyDescent="0.45"/>
    <row r="1633" ht="15" customHeight="1" x14ac:dyDescent="0.45"/>
    <row r="1634" ht="15" customHeight="1" x14ac:dyDescent="0.45"/>
    <row r="1635" ht="15" customHeight="1" x14ac:dyDescent="0.45"/>
    <row r="1636" ht="15" customHeight="1" x14ac:dyDescent="0.45"/>
    <row r="1637" ht="15" customHeight="1" x14ac:dyDescent="0.45"/>
    <row r="1638" ht="15" customHeight="1" x14ac:dyDescent="0.45"/>
    <row r="1640" ht="15" customHeight="1" x14ac:dyDescent="0.45"/>
    <row r="1641" ht="15" customHeight="1" x14ac:dyDescent="0.45"/>
    <row r="1642" ht="15" customHeight="1" x14ac:dyDescent="0.45"/>
    <row r="1643" ht="15" customHeight="1" x14ac:dyDescent="0.45"/>
    <row r="1644" ht="15" customHeight="1" x14ac:dyDescent="0.45"/>
    <row r="1645" ht="15" customHeight="1" x14ac:dyDescent="0.45"/>
    <row r="1646" ht="15" customHeight="1" x14ac:dyDescent="0.45"/>
    <row r="1647" ht="15" customHeight="1" x14ac:dyDescent="0.45"/>
    <row r="1648" ht="15" customHeight="1" x14ac:dyDescent="0.45"/>
    <row r="1649" ht="15" customHeight="1" x14ac:dyDescent="0.45"/>
    <row r="1650" ht="15" customHeight="1" x14ac:dyDescent="0.45"/>
    <row r="1651" ht="15" customHeight="1" x14ac:dyDescent="0.45"/>
    <row r="1652" ht="15" customHeight="1" x14ac:dyDescent="0.45"/>
    <row r="1653" ht="15" customHeight="1" x14ac:dyDescent="0.45"/>
    <row r="1654" ht="15" customHeight="1" x14ac:dyDescent="0.45"/>
    <row r="1655" ht="15" customHeight="1" x14ac:dyDescent="0.45"/>
    <row r="1656" ht="15" customHeight="1" x14ac:dyDescent="0.45"/>
    <row r="1657" ht="15" customHeight="1" x14ac:dyDescent="0.45"/>
    <row r="1658" ht="15" customHeight="1" x14ac:dyDescent="0.45"/>
    <row r="1659" ht="15" customHeight="1" x14ac:dyDescent="0.45"/>
    <row r="1660" ht="15" customHeight="1" x14ac:dyDescent="0.45"/>
    <row r="1661" ht="15" customHeight="1" x14ac:dyDescent="0.45"/>
    <row r="1662" ht="15" customHeight="1" x14ac:dyDescent="0.45"/>
    <row r="1663" ht="15" customHeight="1" x14ac:dyDescent="0.45"/>
    <row r="1665" ht="15" customHeight="1" x14ac:dyDescent="0.45"/>
    <row r="1668" ht="15" customHeight="1" x14ac:dyDescent="0.45"/>
    <row r="1669" ht="15" customHeight="1" x14ac:dyDescent="0.45"/>
    <row r="1670" ht="15" customHeight="1" x14ac:dyDescent="0.45"/>
    <row r="1671" ht="15" customHeight="1" x14ac:dyDescent="0.45"/>
    <row r="1672" ht="15" customHeight="1" x14ac:dyDescent="0.45"/>
    <row r="1673" ht="15" customHeight="1" x14ac:dyDescent="0.45"/>
    <row r="1674" ht="15" customHeight="1" x14ac:dyDescent="0.45"/>
    <row r="1675" ht="15" customHeight="1" x14ac:dyDescent="0.45"/>
    <row r="1676" ht="15" customHeight="1" x14ac:dyDescent="0.45"/>
    <row r="1677" ht="15" customHeight="1" x14ac:dyDescent="0.45"/>
    <row r="1678" ht="15" customHeight="1" x14ac:dyDescent="0.45"/>
    <row r="1679" ht="15" customHeight="1" x14ac:dyDescent="0.45"/>
    <row r="1680" ht="15" customHeight="1" x14ac:dyDescent="0.45"/>
    <row r="1681" ht="15" customHeight="1" x14ac:dyDescent="0.45"/>
    <row r="1682" ht="15" customHeight="1" x14ac:dyDescent="0.45"/>
    <row r="1683" ht="15" customHeight="1" x14ac:dyDescent="0.45"/>
    <row r="1684" ht="15" customHeight="1" x14ac:dyDescent="0.45"/>
    <row r="1686" ht="15" customHeight="1" x14ac:dyDescent="0.45"/>
    <row r="1688" ht="15" customHeight="1" x14ac:dyDescent="0.45"/>
    <row r="1689" ht="15" customHeight="1" x14ac:dyDescent="0.45"/>
    <row r="1690" ht="15" customHeight="1" x14ac:dyDescent="0.45"/>
    <row r="1691" ht="15" customHeight="1" x14ac:dyDescent="0.45"/>
    <row r="1692" ht="15" customHeight="1" x14ac:dyDescent="0.45"/>
    <row r="1693" ht="15" customHeight="1" x14ac:dyDescent="0.45"/>
    <row r="1694" ht="15" customHeight="1" x14ac:dyDescent="0.45"/>
    <row r="1695" ht="15" customHeight="1" x14ac:dyDescent="0.45"/>
    <row r="1697" spans="2:34" ht="15" customHeight="1" x14ac:dyDescent="0.45"/>
    <row r="1698" spans="2:34" ht="15" customHeight="1" x14ac:dyDescent="0.45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45"/>
    <row r="1700" spans="2:34" ht="15" customHeight="1" x14ac:dyDescent="0.45"/>
    <row r="1701" spans="2:34" ht="15" customHeight="1" x14ac:dyDescent="0.45"/>
    <row r="1702" spans="2:34" ht="15" customHeight="1" x14ac:dyDescent="0.45"/>
    <row r="1703" spans="2:34" ht="15" customHeight="1" x14ac:dyDescent="0.45"/>
    <row r="1704" spans="2:34" ht="15" customHeight="1" x14ac:dyDescent="0.45"/>
    <row r="1705" spans="2:34" ht="15" customHeight="1" x14ac:dyDescent="0.45"/>
    <row r="1706" spans="2:34" ht="15" customHeight="1" x14ac:dyDescent="0.45"/>
    <row r="1707" spans="2:34" ht="15" customHeight="1" x14ac:dyDescent="0.45"/>
    <row r="1708" spans="2:34" ht="15" customHeight="1" x14ac:dyDescent="0.45"/>
    <row r="1709" spans="2:34" ht="15" customHeight="1" x14ac:dyDescent="0.45"/>
    <row r="1710" spans="2:34" ht="15" customHeight="1" x14ac:dyDescent="0.45"/>
    <row r="1711" spans="2:34" ht="15" customHeight="1" x14ac:dyDescent="0.45"/>
    <row r="1712" spans="2:34" ht="15" customHeight="1" x14ac:dyDescent="0.45"/>
    <row r="1713" ht="15" customHeight="1" x14ac:dyDescent="0.45"/>
    <row r="1714" ht="15" customHeight="1" x14ac:dyDescent="0.45"/>
    <row r="1715" ht="15" customHeight="1" x14ac:dyDescent="0.45"/>
    <row r="1716" ht="15" customHeight="1" x14ac:dyDescent="0.45"/>
    <row r="1717" ht="15" customHeight="1" x14ac:dyDescent="0.45"/>
    <row r="1718" ht="15" customHeight="1" x14ac:dyDescent="0.45"/>
    <row r="1719" ht="15" customHeight="1" x14ac:dyDescent="0.45"/>
    <row r="1720" ht="15" customHeight="1" x14ac:dyDescent="0.45"/>
    <row r="1721" ht="15" customHeight="1" x14ac:dyDescent="0.45"/>
    <row r="1722" ht="15" customHeight="1" x14ac:dyDescent="0.45"/>
    <row r="1723" ht="15" customHeight="1" x14ac:dyDescent="0.45"/>
    <row r="1724" ht="15" customHeight="1" x14ac:dyDescent="0.45"/>
    <row r="1725" ht="15" customHeight="1" x14ac:dyDescent="0.45"/>
    <row r="1726" ht="15" customHeight="1" x14ac:dyDescent="0.45"/>
    <row r="1850" ht="15" customHeight="1" x14ac:dyDescent="0.45"/>
    <row r="1851" ht="15" customHeight="1" x14ac:dyDescent="0.45"/>
    <row r="1852" ht="15" customHeight="1" x14ac:dyDescent="0.45"/>
    <row r="1853" ht="15" customHeight="1" x14ac:dyDescent="0.45"/>
    <row r="1854" ht="15" customHeight="1" x14ac:dyDescent="0.45"/>
    <row r="1855" ht="15" customHeight="1" x14ac:dyDescent="0.45"/>
    <row r="1856" ht="15" customHeight="1" x14ac:dyDescent="0.45"/>
    <row r="1857" ht="15" customHeight="1" x14ac:dyDescent="0.45"/>
    <row r="1858" ht="15" customHeight="1" x14ac:dyDescent="0.45"/>
    <row r="1859" ht="15" customHeight="1" x14ac:dyDescent="0.45"/>
    <row r="1861" ht="15" customHeight="1" x14ac:dyDescent="0.45"/>
    <row r="1863" ht="15" customHeight="1" x14ac:dyDescent="0.45"/>
    <row r="1864" ht="15" customHeight="1" x14ac:dyDescent="0.45"/>
    <row r="1865" ht="15" customHeight="1" x14ac:dyDescent="0.45"/>
    <row r="1867" ht="15" customHeight="1" x14ac:dyDescent="0.45"/>
    <row r="1868" ht="15" customHeight="1" x14ac:dyDescent="0.45"/>
    <row r="1869" ht="15" customHeight="1" x14ac:dyDescent="0.45"/>
    <row r="1870" ht="15" customHeight="1" x14ac:dyDescent="0.45"/>
    <row r="1872" ht="15" customHeight="1" x14ac:dyDescent="0.45"/>
    <row r="1873" ht="15" customHeight="1" x14ac:dyDescent="0.45"/>
    <row r="1874" ht="15" customHeight="1" x14ac:dyDescent="0.45"/>
    <row r="1875" ht="15" customHeight="1" x14ac:dyDescent="0.45"/>
    <row r="1876" ht="15" customHeight="1" x14ac:dyDescent="0.45"/>
    <row r="1878" ht="15" customHeight="1" x14ac:dyDescent="0.45"/>
    <row r="1879" ht="15" customHeight="1" x14ac:dyDescent="0.45"/>
    <row r="1880" ht="15" customHeight="1" x14ac:dyDescent="0.45"/>
    <row r="1881" ht="15" customHeight="1" x14ac:dyDescent="0.45"/>
    <row r="1882" ht="15" customHeight="1" x14ac:dyDescent="0.45"/>
    <row r="1883" ht="15" customHeight="1" x14ac:dyDescent="0.45"/>
    <row r="1884" ht="15" customHeight="1" x14ac:dyDescent="0.45"/>
    <row r="1885" ht="15" customHeight="1" x14ac:dyDescent="0.45"/>
    <row r="1886" ht="15" customHeight="1" x14ac:dyDescent="0.45"/>
    <row r="1888" ht="15" customHeight="1" x14ac:dyDescent="0.45"/>
    <row r="1889" ht="15" customHeight="1" x14ac:dyDescent="0.45"/>
    <row r="1890" ht="15" customHeight="1" x14ac:dyDescent="0.45"/>
    <row r="1891" ht="15" customHeight="1" x14ac:dyDescent="0.45"/>
    <row r="1893" ht="15" customHeight="1" x14ac:dyDescent="0.45"/>
    <row r="1894" ht="15" customHeight="1" x14ac:dyDescent="0.45"/>
    <row r="1895" ht="15" customHeight="1" x14ac:dyDescent="0.45"/>
    <row r="1896" ht="15" customHeight="1" x14ac:dyDescent="0.45"/>
    <row r="1897" ht="15" customHeight="1" x14ac:dyDescent="0.45"/>
    <row r="1898" ht="15" customHeight="1" x14ac:dyDescent="0.45"/>
    <row r="1899" ht="15" customHeight="1" x14ac:dyDescent="0.45"/>
    <row r="1900" ht="15" customHeight="1" x14ac:dyDescent="0.45"/>
    <row r="1903" ht="15" customHeight="1" x14ac:dyDescent="0.45"/>
    <row r="1904" ht="15" customHeight="1" x14ac:dyDescent="0.45"/>
    <row r="1905" ht="15" customHeight="1" x14ac:dyDescent="0.45"/>
    <row r="1906" ht="15" customHeight="1" x14ac:dyDescent="0.45"/>
    <row r="1907" ht="15" customHeight="1" x14ac:dyDescent="0.45"/>
    <row r="1909" ht="15" customHeight="1" x14ac:dyDescent="0.45"/>
    <row r="1910" ht="15" customHeight="1" x14ac:dyDescent="0.45"/>
    <row r="1911" ht="15" customHeight="1" x14ac:dyDescent="0.45"/>
    <row r="1912" ht="15" customHeight="1" x14ac:dyDescent="0.45"/>
    <row r="1913" ht="15" customHeight="1" x14ac:dyDescent="0.45"/>
    <row r="1915" ht="15" customHeight="1" x14ac:dyDescent="0.45"/>
    <row r="1916" ht="15" customHeight="1" x14ac:dyDescent="0.45"/>
    <row r="1917" ht="15" customHeight="1" x14ac:dyDescent="0.45"/>
    <row r="1919" ht="15" customHeight="1" x14ac:dyDescent="0.45"/>
    <row r="1920" ht="15" customHeight="1" x14ac:dyDescent="0.45"/>
    <row r="1921" ht="15" customHeight="1" x14ac:dyDescent="0.45"/>
    <row r="1922" ht="15" customHeight="1" x14ac:dyDescent="0.45"/>
    <row r="1924" ht="15" customHeight="1" x14ac:dyDescent="0.45"/>
    <row r="1925" ht="15" customHeight="1" x14ac:dyDescent="0.45"/>
    <row r="1926" ht="15" customHeight="1" x14ac:dyDescent="0.45"/>
    <row r="1927" ht="15" customHeight="1" x14ac:dyDescent="0.45"/>
    <row r="1928" ht="15" customHeight="1" x14ac:dyDescent="0.45"/>
    <row r="1929" ht="15" customHeight="1" x14ac:dyDescent="0.45"/>
    <row r="1930" ht="15" customHeight="1" x14ac:dyDescent="0.45"/>
    <row r="1931" ht="15" customHeight="1" x14ac:dyDescent="0.45"/>
    <row r="1933" ht="15" customHeight="1" x14ac:dyDescent="0.45"/>
    <row r="1934" ht="15" customHeight="1" x14ac:dyDescent="0.45"/>
    <row r="1935" ht="15" customHeight="1" x14ac:dyDescent="0.45"/>
    <row r="1937" spans="2:34" ht="15" customHeight="1" x14ac:dyDescent="0.45"/>
    <row r="1938" spans="2:34" ht="15" customHeight="1" x14ac:dyDescent="0.45"/>
    <row r="1939" spans="2:34" ht="15" customHeight="1" x14ac:dyDescent="0.45"/>
    <row r="1940" spans="2:34" ht="15" customHeight="1" x14ac:dyDescent="0.45"/>
    <row r="1941" spans="2:34" ht="15" customHeight="1" x14ac:dyDescent="0.45"/>
    <row r="1942" spans="2:34" ht="15" customHeight="1" x14ac:dyDescent="0.45"/>
    <row r="1943" spans="2:34" ht="15" customHeight="1" x14ac:dyDescent="0.45"/>
    <row r="1944" spans="2:34" ht="15" customHeight="1" x14ac:dyDescent="0.45"/>
    <row r="1945" spans="2:34" ht="15" customHeight="1" x14ac:dyDescent="0.45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45"/>
    <row r="1947" spans="2:34" ht="15" customHeight="1" x14ac:dyDescent="0.45"/>
    <row r="1948" spans="2:34" ht="15" customHeight="1" x14ac:dyDescent="0.45"/>
    <row r="1949" spans="2:34" ht="15" customHeight="1" x14ac:dyDescent="0.45"/>
    <row r="1950" spans="2:34" ht="15" customHeight="1" x14ac:dyDescent="0.45"/>
    <row r="1951" spans="2:34" ht="15" customHeight="1" x14ac:dyDescent="0.45"/>
    <row r="1952" spans="2:34" ht="15" customHeight="1" x14ac:dyDescent="0.45"/>
    <row r="1953" ht="15" customHeight="1" x14ac:dyDescent="0.45"/>
    <row r="1954" ht="15" customHeight="1" x14ac:dyDescent="0.45"/>
    <row r="1955" ht="15" customHeight="1" x14ac:dyDescent="0.45"/>
    <row r="1975" ht="15" customHeight="1" x14ac:dyDescent="0.45"/>
    <row r="1976" ht="15" customHeight="1" x14ac:dyDescent="0.45"/>
    <row r="1977" ht="15" customHeight="1" x14ac:dyDescent="0.45"/>
    <row r="1978" ht="15" customHeight="1" x14ac:dyDescent="0.45"/>
    <row r="1979" ht="15" customHeight="1" x14ac:dyDescent="0.45"/>
    <row r="1980" ht="15" customHeight="1" x14ac:dyDescent="0.45"/>
    <row r="1981" ht="15" customHeight="1" x14ac:dyDescent="0.45"/>
    <row r="1982" ht="15" customHeight="1" x14ac:dyDescent="0.45"/>
    <row r="1984" ht="15" customHeight="1" x14ac:dyDescent="0.45"/>
    <row r="1985" ht="15" customHeight="1" x14ac:dyDescent="0.45"/>
    <row r="1986" ht="15" customHeight="1" x14ac:dyDescent="0.45"/>
    <row r="1988" ht="15" customHeight="1" x14ac:dyDescent="0.45"/>
    <row r="1990" ht="15" customHeight="1" x14ac:dyDescent="0.45"/>
    <row r="1991" ht="15" customHeight="1" x14ac:dyDescent="0.45"/>
    <row r="1992" ht="15" customHeight="1" x14ac:dyDescent="0.45"/>
    <row r="1993" ht="15" customHeight="1" x14ac:dyDescent="0.45"/>
    <row r="1994" ht="15" customHeight="1" x14ac:dyDescent="0.45"/>
    <row r="1995" ht="15" customHeight="1" x14ac:dyDescent="0.45"/>
    <row r="1996" ht="15" customHeight="1" x14ac:dyDescent="0.45"/>
    <row r="1997" ht="15" customHeight="1" x14ac:dyDescent="0.45"/>
    <row r="1998" ht="15" customHeight="1" x14ac:dyDescent="0.45"/>
    <row r="1999" ht="15" customHeight="1" x14ac:dyDescent="0.45"/>
    <row r="2000" ht="15" customHeight="1" x14ac:dyDescent="0.45"/>
    <row r="2001" ht="15" customHeight="1" x14ac:dyDescent="0.45"/>
    <row r="2002" ht="15" customHeight="1" x14ac:dyDescent="0.45"/>
    <row r="2004" ht="15" customHeight="1" x14ac:dyDescent="0.45"/>
    <row r="2006" ht="15" customHeight="1" x14ac:dyDescent="0.45"/>
    <row r="2008" ht="15" customHeight="1" x14ac:dyDescent="0.45"/>
    <row r="2009" ht="15" customHeight="1" x14ac:dyDescent="0.45"/>
    <row r="2011" ht="15" customHeight="1" x14ac:dyDescent="0.45"/>
    <row r="2012" ht="15" customHeight="1" x14ac:dyDescent="0.45"/>
    <row r="2013" ht="15" customHeight="1" x14ac:dyDescent="0.45"/>
    <row r="2014" ht="15" customHeight="1" x14ac:dyDescent="0.45"/>
    <row r="2015" ht="15" customHeight="1" x14ac:dyDescent="0.45"/>
    <row r="2016" ht="15" customHeight="1" x14ac:dyDescent="0.45"/>
    <row r="2017" spans="2:34" ht="15" customHeight="1" x14ac:dyDescent="0.45"/>
    <row r="2018" spans="2:34" ht="15" customHeight="1" x14ac:dyDescent="0.45"/>
    <row r="2019" spans="2:34" ht="15" customHeight="1" x14ac:dyDescent="0.45"/>
    <row r="2020" spans="2:34" ht="15" customHeight="1" x14ac:dyDescent="0.45"/>
    <row r="2022" spans="2:34" ht="15" customHeight="1" x14ac:dyDescent="0.45"/>
    <row r="2023" spans="2:34" ht="15" customHeight="1" x14ac:dyDescent="0.45"/>
    <row r="2024" spans="2:34" ht="15" customHeight="1" x14ac:dyDescent="0.45"/>
    <row r="2025" spans="2:34" ht="15" customHeight="1" x14ac:dyDescent="0.45"/>
    <row r="2026" spans="2:34" ht="15" customHeight="1" x14ac:dyDescent="0.45"/>
    <row r="2027" spans="2:34" ht="15" customHeight="1" x14ac:dyDescent="0.45"/>
    <row r="2028" spans="2:34" ht="15" customHeight="1" x14ac:dyDescent="0.45"/>
    <row r="2029" spans="2:34" ht="15" customHeight="1" x14ac:dyDescent="0.45"/>
    <row r="2030" spans="2:34" ht="15" customHeight="1" x14ac:dyDescent="0.45"/>
    <row r="2031" spans="2:34" ht="15" customHeight="1" x14ac:dyDescent="0.45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45"/>
    <row r="2033" ht="15" customHeight="1" x14ac:dyDescent="0.45"/>
    <row r="2034" ht="15" customHeight="1" x14ac:dyDescent="0.45"/>
    <row r="2035" ht="15" customHeight="1" x14ac:dyDescent="0.45"/>
    <row r="2036" ht="15" customHeight="1" x14ac:dyDescent="0.45"/>
    <row r="2037" ht="15" customHeight="1" x14ac:dyDescent="0.45"/>
    <row r="2038" ht="15" customHeight="1" x14ac:dyDescent="0.45"/>
    <row r="2039" ht="15" customHeight="1" x14ac:dyDescent="0.45"/>
    <row r="2040" ht="15" customHeight="1" x14ac:dyDescent="0.45"/>
    <row r="2041" ht="15" customHeight="1" x14ac:dyDescent="0.45"/>
    <row r="2042" ht="15" customHeight="1" x14ac:dyDescent="0.45"/>
    <row r="2043" ht="15" customHeight="1" x14ac:dyDescent="0.45"/>
    <row r="2044" ht="15" customHeight="1" x14ac:dyDescent="0.45"/>
    <row r="2045" ht="15" customHeight="1" x14ac:dyDescent="0.45"/>
    <row r="2046" ht="15" customHeight="1" x14ac:dyDescent="0.45"/>
    <row r="2047" ht="15" customHeight="1" x14ac:dyDescent="0.45"/>
    <row r="2048" ht="15" customHeight="1" x14ac:dyDescent="0.45"/>
    <row r="2049" ht="15" customHeight="1" x14ac:dyDescent="0.45"/>
    <row r="2050" ht="15" customHeight="1" x14ac:dyDescent="0.45"/>
    <row r="2051" ht="15" customHeight="1" x14ac:dyDescent="0.45"/>
    <row r="2052" ht="15" customHeight="1" x14ac:dyDescent="0.45"/>
    <row r="2053" ht="15" customHeight="1" x14ac:dyDescent="0.45"/>
    <row r="2100" ht="15" customHeight="1" x14ac:dyDescent="0.45"/>
    <row r="2101" ht="15" customHeight="1" x14ac:dyDescent="0.45"/>
    <row r="2102" ht="15" customHeight="1" x14ac:dyDescent="0.45"/>
    <row r="2103" ht="15" customHeight="1" x14ac:dyDescent="0.45"/>
    <row r="2104" ht="15" customHeight="1" x14ac:dyDescent="0.45"/>
    <row r="2105" ht="15" customHeight="1" x14ac:dyDescent="0.45"/>
    <row r="2107" ht="15" customHeight="1" x14ac:dyDescent="0.45"/>
    <row r="2108" ht="15" customHeight="1" x14ac:dyDescent="0.45"/>
    <row r="2110" ht="15" customHeight="1" x14ac:dyDescent="0.45"/>
    <row r="2111" ht="15" customHeight="1" x14ac:dyDescent="0.45"/>
    <row r="2112" ht="15" customHeight="1" x14ac:dyDescent="0.45"/>
    <row r="2113" ht="15" customHeight="1" x14ac:dyDescent="0.45"/>
    <row r="2114" ht="15" customHeight="1" x14ac:dyDescent="0.45"/>
    <row r="2115" ht="15" customHeight="1" x14ac:dyDescent="0.45"/>
    <row r="2116" ht="15" customHeight="1" x14ac:dyDescent="0.45"/>
    <row r="2117" ht="15" customHeight="1" x14ac:dyDescent="0.45"/>
    <row r="2118" ht="15" customHeight="1" x14ac:dyDescent="0.45"/>
    <row r="2119" ht="15" customHeight="1" x14ac:dyDescent="0.45"/>
    <row r="2120" ht="15" customHeight="1" x14ac:dyDescent="0.45"/>
    <row r="2121" ht="15" customHeight="1" x14ac:dyDescent="0.45"/>
    <row r="2122" ht="15" customHeight="1" x14ac:dyDescent="0.45"/>
    <row r="2124" ht="15" customHeight="1" x14ac:dyDescent="0.45"/>
    <row r="2125" ht="15" customHeight="1" x14ac:dyDescent="0.45"/>
    <row r="2126" ht="15" customHeight="1" x14ac:dyDescent="0.45"/>
    <row r="2127" ht="15" customHeight="1" x14ac:dyDescent="0.45"/>
    <row r="2128" ht="15" customHeight="1" x14ac:dyDescent="0.45"/>
    <row r="2129" ht="15" customHeight="1" x14ac:dyDescent="0.45"/>
    <row r="2131" ht="15" customHeight="1" x14ac:dyDescent="0.45"/>
    <row r="2133" ht="15" customHeight="1" x14ac:dyDescent="0.45"/>
    <row r="2134" ht="15" customHeight="1" x14ac:dyDescent="0.45"/>
    <row r="2136" ht="15" customHeight="1" x14ac:dyDescent="0.45"/>
    <row r="2137" ht="15" customHeight="1" x14ac:dyDescent="0.45"/>
    <row r="2138" ht="15" customHeight="1" x14ac:dyDescent="0.45"/>
    <row r="2139" ht="15" customHeight="1" x14ac:dyDescent="0.45"/>
    <row r="2140" ht="15" customHeight="1" x14ac:dyDescent="0.45"/>
    <row r="2141" ht="15" customHeight="1" x14ac:dyDescent="0.45"/>
    <row r="2142" ht="15" customHeight="1" x14ac:dyDescent="0.45"/>
    <row r="2143" ht="15" customHeight="1" x14ac:dyDescent="0.45"/>
    <row r="2144" ht="15" customHeight="1" x14ac:dyDescent="0.45"/>
    <row r="2145" spans="2:34" ht="15" customHeight="1" x14ac:dyDescent="0.45"/>
    <row r="2146" spans="2:34" ht="15" customHeight="1" x14ac:dyDescent="0.45"/>
    <row r="2148" spans="2:34" ht="15" customHeight="1" x14ac:dyDescent="0.45"/>
    <row r="2151" spans="2:34" ht="15" customHeight="1" x14ac:dyDescent="0.45"/>
    <row r="2152" spans="2:34" ht="15" customHeight="1" x14ac:dyDescent="0.45"/>
    <row r="2153" spans="2:34" ht="15" customHeight="1" x14ac:dyDescent="0.45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45"/>
    <row r="2155" spans="2:34" ht="15" customHeight="1" x14ac:dyDescent="0.45"/>
    <row r="2156" spans="2:34" ht="15" customHeight="1" x14ac:dyDescent="0.45"/>
    <row r="2157" spans="2:34" ht="15" customHeight="1" x14ac:dyDescent="0.45"/>
    <row r="2158" spans="2:34" ht="15" customHeight="1" x14ac:dyDescent="0.45"/>
    <row r="2159" spans="2:34" ht="15" customHeight="1" x14ac:dyDescent="0.45"/>
    <row r="2160" spans="2:34" ht="15" customHeight="1" x14ac:dyDescent="0.45"/>
    <row r="2161" ht="15" customHeight="1" x14ac:dyDescent="0.45"/>
    <row r="2162" ht="15" customHeight="1" x14ac:dyDescent="0.45"/>
    <row r="2250" ht="15" customHeight="1" x14ac:dyDescent="0.45"/>
    <row r="2251" ht="15" customHeight="1" x14ac:dyDescent="0.45"/>
    <row r="2252" ht="15" customHeight="1" x14ac:dyDescent="0.45"/>
    <row r="2253" ht="15" customHeight="1" x14ac:dyDescent="0.45"/>
    <row r="2254" ht="15" customHeight="1" x14ac:dyDescent="0.45"/>
    <row r="2255" ht="15" customHeight="1" x14ac:dyDescent="0.45"/>
    <row r="2256" ht="15" customHeight="1" x14ac:dyDescent="0.45"/>
    <row r="2257" ht="15" customHeight="1" x14ac:dyDescent="0.45"/>
    <row r="2258" ht="15" customHeight="1" x14ac:dyDescent="0.45"/>
    <row r="2260" ht="15" customHeight="1" x14ac:dyDescent="0.45"/>
    <row r="2261" ht="15" customHeight="1" x14ac:dyDescent="0.45"/>
    <row r="2262" ht="15" customHeight="1" x14ac:dyDescent="0.45"/>
    <row r="2264" ht="15" customHeight="1" x14ac:dyDescent="0.45"/>
    <row r="2266" ht="15" customHeight="1" x14ac:dyDescent="0.45"/>
    <row r="2267" ht="15" customHeight="1" x14ac:dyDescent="0.45"/>
    <row r="2268" ht="15" customHeight="1" x14ac:dyDescent="0.45"/>
    <row r="2269" ht="15" customHeight="1" x14ac:dyDescent="0.45"/>
    <row r="2271" ht="15" customHeight="1" x14ac:dyDescent="0.45"/>
    <row r="2273" ht="15" customHeight="1" x14ac:dyDescent="0.45"/>
    <row r="2274" ht="15" customHeight="1" x14ac:dyDescent="0.45"/>
    <row r="2275" ht="15" customHeight="1" x14ac:dyDescent="0.45"/>
    <row r="2276" ht="15" customHeight="1" x14ac:dyDescent="0.45"/>
    <row r="2277" ht="15" customHeight="1" x14ac:dyDescent="0.45"/>
    <row r="2278" ht="15" customHeight="1" x14ac:dyDescent="0.45"/>
    <row r="2279" ht="15" customHeight="1" x14ac:dyDescent="0.45"/>
    <row r="2280" ht="15" customHeight="1" x14ac:dyDescent="0.45"/>
    <row r="2282" ht="15" customHeight="1" x14ac:dyDescent="0.45"/>
    <row r="2284" ht="15" customHeight="1" x14ac:dyDescent="0.45"/>
    <row r="2285" ht="15" customHeight="1" x14ac:dyDescent="0.45"/>
    <row r="2286" ht="15" customHeight="1" x14ac:dyDescent="0.45"/>
    <row r="2288" ht="15" customHeight="1" x14ac:dyDescent="0.45"/>
    <row r="2289" ht="15" customHeight="1" x14ac:dyDescent="0.45"/>
    <row r="2290" ht="15" customHeight="1" x14ac:dyDescent="0.45"/>
    <row r="2291" ht="15" customHeight="1" x14ac:dyDescent="0.45"/>
    <row r="2292" ht="15" customHeight="1" x14ac:dyDescent="0.45"/>
    <row r="2293" ht="15" customHeight="1" x14ac:dyDescent="0.45"/>
    <row r="2294" ht="15" customHeight="1" x14ac:dyDescent="0.45"/>
    <row r="2295" ht="15" customHeight="1" x14ac:dyDescent="0.45"/>
    <row r="2296" ht="15" customHeight="1" x14ac:dyDescent="0.45"/>
    <row r="2297" ht="15" customHeight="1" x14ac:dyDescent="0.45"/>
    <row r="2298" ht="15" customHeight="1" x14ac:dyDescent="0.45"/>
    <row r="2301" ht="15" customHeight="1" x14ac:dyDescent="0.45"/>
    <row r="2302" ht="15" customHeight="1" x14ac:dyDescent="0.45"/>
    <row r="2303" ht="15" customHeight="1" x14ac:dyDescent="0.45"/>
    <row r="2305" spans="2:34" ht="15" customHeight="1" x14ac:dyDescent="0.45"/>
    <row r="2306" spans="2:34" ht="15" customHeight="1" x14ac:dyDescent="0.45"/>
    <row r="2307" spans="2:34" ht="15" customHeight="1" x14ac:dyDescent="0.45"/>
    <row r="2308" spans="2:34" ht="15" customHeight="1" x14ac:dyDescent="0.45"/>
    <row r="2309" spans="2:34" ht="15" customHeight="1" x14ac:dyDescent="0.45"/>
    <row r="2310" spans="2:34" ht="15" customHeight="1" x14ac:dyDescent="0.45"/>
    <row r="2311" spans="2:34" ht="15" customHeight="1" x14ac:dyDescent="0.45"/>
    <row r="2312" spans="2:34" ht="15" customHeight="1" x14ac:dyDescent="0.45"/>
    <row r="2313" spans="2:34" ht="15" customHeight="1" x14ac:dyDescent="0.45"/>
    <row r="2314" spans="2:34" ht="15" customHeight="1" x14ac:dyDescent="0.45"/>
    <row r="2315" spans="2:34" ht="15" customHeight="1" x14ac:dyDescent="0.45"/>
    <row r="2316" spans="2:34" ht="15" customHeight="1" x14ac:dyDescent="0.45"/>
    <row r="2317" spans="2:34" ht="15" customHeight="1" x14ac:dyDescent="0.45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45"/>
    <row r="2319" spans="2:34" ht="15" customHeight="1" x14ac:dyDescent="0.45"/>
    <row r="2320" spans="2:34" ht="15" customHeight="1" x14ac:dyDescent="0.45"/>
    <row r="2321" ht="15" customHeight="1" x14ac:dyDescent="0.45"/>
    <row r="2322" ht="15" customHeight="1" x14ac:dyDescent="0.45"/>
    <row r="2323" ht="15" customHeight="1" x14ac:dyDescent="0.45"/>
    <row r="2324" ht="15" customHeight="1" x14ac:dyDescent="0.45"/>
    <row r="2325" ht="15" customHeight="1" x14ac:dyDescent="0.45"/>
    <row r="2326" ht="15" customHeight="1" x14ac:dyDescent="0.45"/>
    <row r="2327" ht="15" customHeight="1" x14ac:dyDescent="0.45"/>
    <row r="2328" ht="15" customHeight="1" x14ac:dyDescent="0.45"/>
    <row r="2329" ht="15" customHeight="1" x14ac:dyDescent="0.45"/>
    <row r="2330" ht="15" customHeight="1" x14ac:dyDescent="0.45"/>
    <row r="2331" ht="15" customHeight="1" x14ac:dyDescent="0.45"/>
    <row r="2332" ht="15" customHeight="1" x14ac:dyDescent="0.45"/>
    <row r="2333" ht="15" customHeight="1" x14ac:dyDescent="0.45"/>
    <row r="2334" ht="15" customHeight="1" x14ac:dyDescent="0.45"/>
    <row r="2350" ht="15" customHeight="1" x14ac:dyDescent="0.45"/>
    <row r="2351" ht="15" customHeight="1" x14ac:dyDescent="0.45"/>
    <row r="2352" ht="15" customHeight="1" x14ac:dyDescent="0.45"/>
    <row r="2353" ht="15" customHeight="1" x14ac:dyDescent="0.45"/>
    <row r="2354" ht="15" customHeight="1" x14ac:dyDescent="0.45"/>
    <row r="2355" ht="15" customHeight="1" x14ac:dyDescent="0.45"/>
    <row r="2356" ht="15" customHeight="1" x14ac:dyDescent="0.45"/>
    <row r="2357" ht="15" customHeight="1" x14ac:dyDescent="0.45"/>
    <row r="2358" ht="15" customHeight="1" x14ac:dyDescent="0.45"/>
    <row r="2359" ht="15" customHeight="1" x14ac:dyDescent="0.45"/>
    <row r="2360" ht="15" customHeight="1" x14ac:dyDescent="0.45"/>
    <row r="2361" ht="15" customHeight="1" x14ac:dyDescent="0.45"/>
    <row r="2362" ht="15" customHeight="1" x14ac:dyDescent="0.45"/>
    <row r="2363" ht="15" customHeight="1" x14ac:dyDescent="0.45"/>
    <row r="2364" ht="15" customHeight="1" x14ac:dyDescent="0.45"/>
    <row r="2365" ht="15" customHeight="1" x14ac:dyDescent="0.45"/>
    <row r="2367" ht="15" customHeight="1" x14ac:dyDescent="0.45"/>
    <row r="2368" ht="15" customHeight="1" x14ac:dyDescent="0.45"/>
    <row r="2369" ht="15" customHeight="1" x14ac:dyDescent="0.45"/>
    <row r="2370" ht="15" customHeight="1" x14ac:dyDescent="0.45"/>
    <row r="2371" ht="15" customHeight="1" x14ac:dyDescent="0.45"/>
    <row r="2372" ht="15" customHeight="1" x14ac:dyDescent="0.45"/>
    <row r="2373" ht="15" customHeight="1" x14ac:dyDescent="0.45"/>
    <row r="2374" ht="15" customHeight="1" x14ac:dyDescent="0.45"/>
    <row r="2375" ht="15" customHeight="1" x14ac:dyDescent="0.45"/>
    <row r="2376" ht="15" customHeight="1" x14ac:dyDescent="0.45"/>
    <row r="2377" ht="15" customHeight="1" x14ac:dyDescent="0.45"/>
    <row r="2378" ht="15" customHeight="1" x14ac:dyDescent="0.45"/>
    <row r="2380" ht="15" customHeight="1" x14ac:dyDescent="0.45"/>
    <row r="2381" ht="15" customHeight="1" x14ac:dyDescent="0.45"/>
    <row r="2382" ht="15" customHeight="1" x14ac:dyDescent="0.45"/>
    <row r="2383" ht="15" customHeight="1" x14ac:dyDescent="0.45"/>
    <row r="2384" ht="15" customHeight="1" x14ac:dyDescent="0.45"/>
    <row r="2385" ht="15" customHeight="1" x14ac:dyDescent="0.45"/>
    <row r="2386" ht="15" customHeight="1" x14ac:dyDescent="0.45"/>
    <row r="2387" ht="15" customHeight="1" x14ac:dyDescent="0.45"/>
    <row r="2388" ht="15" customHeight="1" x14ac:dyDescent="0.45"/>
    <row r="2390" ht="15" customHeight="1" x14ac:dyDescent="0.45"/>
    <row r="2391" ht="15" customHeight="1" x14ac:dyDescent="0.45"/>
    <row r="2392" ht="15" customHeight="1" x14ac:dyDescent="0.45"/>
    <row r="2393" ht="15" customHeight="1" x14ac:dyDescent="0.45"/>
    <row r="2394" ht="15" customHeight="1" x14ac:dyDescent="0.45"/>
    <row r="2395" ht="15" customHeight="1" x14ac:dyDescent="0.45"/>
    <row r="2396" ht="15" customHeight="1" x14ac:dyDescent="0.45"/>
    <row r="2397" ht="15" customHeight="1" x14ac:dyDescent="0.45"/>
    <row r="2400" ht="15" customHeight="1" x14ac:dyDescent="0.45"/>
    <row r="2401" ht="15" customHeight="1" x14ac:dyDescent="0.45"/>
    <row r="2402" ht="15" customHeight="1" x14ac:dyDescent="0.45"/>
    <row r="2403" ht="15" customHeight="1" x14ac:dyDescent="0.45"/>
    <row r="2404" ht="15" customHeight="1" x14ac:dyDescent="0.45"/>
    <row r="2405" ht="15" customHeight="1" x14ac:dyDescent="0.45"/>
    <row r="2406" ht="15" customHeight="1" x14ac:dyDescent="0.45"/>
    <row r="2407" ht="15" customHeight="1" x14ac:dyDescent="0.45"/>
    <row r="2408" ht="15" customHeight="1" x14ac:dyDescent="0.45"/>
    <row r="2410" ht="15" customHeight="1" x14ac:dyDescent="0.45"/>
    <row r="2411" ht="15" customHeight="1" x14ac:dyDescent="0.45"/>
    <row r="2412" ht="15" customHeight="1" x14ac:dyDescent="0.45"/>
    <row r="2413" ht="15" customHeight="1" x14ac:dyDescent="0.45"/>
    <row r="2414" ht="15" customHeight="1" x14ac:dyDescent="0.45"/>
    <row r="2415" ht="15" customHeight="1" x14ac:dyDescent="0.45"/>
    <row r="2416" ht="15" customHeight="1" x14ac:dyDescent="0.45"/>
    <row r="2417" spans="2:34" ht="15" customHeight="1" x14ac:dyDescent="0.45"/>
    <row r="2418" spans="2:34" ht="15" customHeight="1" x14ac:dyDescent="0.45"/>
    <row r="2419" spans="2:34" ht="15" customHeight="1" x14ac:dyDescent="0.45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45"/>
    <row r="2421" spans="2:34" ht="15" customHeight="1" x14ac:dyDescent="0.45"/>
    <row r="2422" spans="2:34" ht="15" customHeight="1" x14ac:dyDescent="0.45"/>
    <row r="2423" spans="2:34" ht="15" customHeight="1" x14ac:dyDescent="0.45"/>
    <row r="2424" spans="2:34" ht="15" customHeight="1" x14ac:dyDescent="0.45"/>
    <row r="2425" spans="2:34" ht="15" customHeight="1" x14ac:dyDescent="0.45"/>
    <row r="2426" spans="2:34" ht="15" customHeight="1" x14ac:dyDescent="0.45"/>
    <row r="2427" spans="2:34" ht="15" customHeight="1" x14ac:dyDescent="0.45"/>
    <row r="2428" spans="2:34" ht="15" customHeight="1" x14ac:dyDescent="0.45"/>
    <row r="2429" spans="2:34" ht="15" customHeight="1" x14ac:dyDescent="0.45"/>
    <row r="2430" spans="2:34" ht="15" customHeight="1" x14ac:dyDescent="0.45"/>
    <row r="2431" spans="2:34" ht="15" customHeight="1" x14ac:dyDescent="0.45"/>
    <row r="2432" spans="2:34" ht="15" customHeight="1" x14ac:dyDescent="0.45"/>
    <row r="2433" ht="15" customHeight="1" x14ac:dyDescent="0.45"/>
    <row r="2434" ht="15" customHeight="1" x14ac:dyDescent="0.45"/>
    <row r="2435" ht="15" customHeight="1" x14ac:dyDescent="0.45"/>
    <row r="2436" ht="15" customHeight="1" x14ac:dyDescent="0.45"/>
    <row r="2437" ht="15" customHeight="1" x14ac:dyDescent="0.45"/>
    <row r="2438" ht="15" customHeight="1" x14ac:dyDescent="0.45"/>
    <row r="2450" ht="15" customHeight="1" x14ac:dyDescent="0.45"/>
    <row r="2451" ht="15" customHeight="1" x14ac:dyDescent="0.45"/>
    <row r="2452" ht="15" customHeight="1" x14ac:dyDescent="0.45"/>
    <row r="2453" ht="15" customHeight="1" x14ac:dyDescent="0.45"/>
    <row r="2454" ht="15" customHeight="1" x14ac:dyDescent="0.45"/>
    <row r="2455" ht="15" customHeight="1" x14ac:dyDescent="0.45"/>
    <row r="2457" ht="15" customHeight="1" x14ac:dyDescent="0.45"/>
    <row r="2459" ht="15" customHeight="1" x14ac:dyDescent="0.45"/>
    <row r="2461" ht="15" customHeight="1" x14ac:dyDescent="0.45"/>
    <row r="2462" ht="15" customHeight="1" x14ac:dyDescent="0.45"/>
    <row r="2463" ht="15" customHeight="1" x14ac:dyDescent="0.45"/>
    <row r="2464" ht="15" customHeight="1" x14ac:dyDescent="0.45"/>
    <row r="2465" ht="15" customHeight="1" x14ac:dyDescent="0.45"/>
    <row r="2467" ht="15" customHeight="1" x14ac:dyDescent="0.45"/>
    <row r="2468" ht="15" customHeight="1" x14ac:dyDescent="0.45"/>
    <row r="2469" ht="15" customHeight="1" x14ac:dyDescent="0.45"/>
    <row r="2470" ht="15" customHeight="1" x14ac:dyDescent="0.45"/>
    <row r="2471" ht="15" customHeight="1" x14ac:dyDescent="0.45"/>
    <row r="2472" ht="15" customHeight="1" x14ac:dyDescent="0.45"/>
    <row r="2473" ht="15" customHeight="1" x14ac:dyDescent="0.45"/>
    <row r="2475" ht="15" customHeight="1" x14ac:dyDescent="0.45"/>
    <row r="2476" ht="15" customHeight="1" x14ac:dyDescent="0.45"/>
    <row r="2477" ht="15" customHeight="1" x14ac:dyDescent="0.45"/>
    <row r="2478" ht="15" customHeight="1" x14ac:dyDescent="0.45"/>
    <row r="2479" ht="15" customHeight="1" x14ac:dyDescent="0.45"/>
    <row r="2480" ht="15" customHeight="1" x14ac:dyDescent="0.45"/>
    <row r="2481" ht="15" customHeight="1" x14ac:dyDescent="0.45"/>
    <row r="2482" ht="15" customHeight="1" x14ac:dyDescent="0.45"/>
    <row r="2483" ht="15" customHeight="1" x14ac:dyDescent="0.45"/>
    <row r="2484" ht="15" customHeight="1" x14ac:dyDescent="0.45"/>
    <row r="2486" ht="15" customHeight="1" x14ac:dyDescent="0.45"/>
    <row r="2488" ht="15" customHeight="1" x14ac:dyDescent="0.45"/>
    <row r="2489" ht="15" customHeight="1" x14ac:dyDescent="0.45"/>
    <row r="2490" ht="15" customHeight="1" x14ac:dyDescent="0.45"/>
    <row r="2491" ht="15" customHeight="1" x14ac:dyDescent="0.45"/>
    <row r="2492" ht="15" customHeight="1" x14ac:dyDescent="0.45"/>
    <row r="2495" ht="15" customHeight="1" x14ac:dyDescent="0.45"/>
    <row r="2496" ht="15" customHeight="1" x14ac:dyDescent="0.45"/>
    <row r="2498" spans="2:34" ht="15" customHeight="1" x14ac:dyDescent="0.45"/>
    <row r="2499" spans="2:34" ht="15" customHeight="1" x14ac:dyDescent="0.45"/>
    <row r="2500" spans="2:34" ht="15" customHeight="1" x14ac:dyDescent="0.45"/>
    <row r="2501" spans="2:34" ht="15" customHeight="1" x14ac:dyDescent="0.45"/>
    <row r="2502" spans="2:34" ht="15" customHeight="1" x14ac:dyDescent="0.45"/>
    <row r="2504" spans="2:34" ht="15" customHeight="1" x14ac:dyDescent="0.45"/>
    <row r="2505" spans="2:34" ht="15" customHeight="1" x14ac:dyDescent="0.45"/>
    <row r="2506" spans="2:34" ht="15" customHeight="1" x14ac:dyDescent="0.45"/>
    <row r="2507" spans="2:34" ht="15" customHeight="1" x14ac:dyDescent="0.45"/>
    <row r="2508" spans="2:34" ht="15" customHeight="1" x14ac:dyDescent="0.45"/>
    <row r="2509" spans="2:34" ht="15" customHeight="1" x14ac:dyDescent="0.45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45"/>
    <row r="2511" spans="2:34" ht="15" customHeight="1" x14ac:dyDescent="0.45"/>
    <row r="2512" spans="2:34" ht="15" customHeight="1" x14ac:dyDescent="0.45"/>
    <row r="2513" ht="15" customHeight="1" x14ac:dyDescent="0.45"/>
    <row r="2514" ht="15" customHeight="1" x14ac:dyDescent="0.45"/>
    <row r="2515" ht="15" customHeight="1" x14ac:dyDescent="0.45"/>
    <row r="2516" ht="15" customHeight="1" x14ac:dyDescent="0.45"/>
    <row r="2517" ht="15" customHeight="1" x14ac:dyDescent="0.45"/>
    <row r="2518" ht="15" customHeight="1" x14ac:dyDescent="0.45"/>
    <row r="2519" ht="15" customHeight="1" x14ac:dyDescent="0.45"/>
    <row r="2520" ht="15" customHeight="1" x14ac:dyDescent="0.45"/>
    <row r="2521" ht="15" customHeight="1" x14ac:dyDescent="0.45"/>
    <row r="2522" ht="15" customHeight="1" x14ac:dyDescent="0.45"/>
    <row r="2523" ht="15" customHeight="1" x14ac:dyDescent="0.45"/>
    <row r="2524" ht="15" customHeight="1" x14ac:dyDescent="0.45"/>
    <row r="2525" ht="15" customHeight="1" x14ac:dyDescent="0.45"/>
    <row r="2526" ht="15" customHeight="1" x14ac:dyDescent="0.45"/>
    <row r="2527" ht="15" customHeight="1" x14ac:dyDescent="0.45"/>
    <row r="2528" ht="15" customHeight="1" x14ac:dyDescent="0.45"/>
    <row r="2529" ht="15" customHeight="1" x14ac:dyDescent="0.45"/>
    <row r="2550" ht="15" customHeight="1" x14ac:dyDescent="0.45"/>
    <row r="2551" ht="15" customHeight="1" x14ac:dyDescent="0.45"/>
    <row r="2552" ht="15" customHeight="1" x14ac:dyDescent="0.45"/>
    <row r="2553" ht="15" customHeight="1" x14ac:dyDescent="0.45"/>
    <row r="2554" ht="15" customHeight="1" x14ac:dyDescent="0.45"/>
    <row r="2555" ht="15" customHeight="1" x14ac:dyDescent="0.45"/>
    <row r="2556" ht="15" customHeight="1" x14ac:dyDescent="0.45"/>
    <row r="2557" ht="15" customHeight="1" x14ac:dyDescent="0.45"/>
    <row r="2558" ht="15" customHeight="1" x14ac:dyDescent="0.45"/>
    <row r="2559" ht="15" customHeight="1" x14ac:dyDescent="0.45"/>
    <row r="2561" ht="15" customHeight="1" x14ac:dyDescent="0.45"/>
    <row r="2562" ht="15" customHeight="1" x14ac:dyDescent="0.45"/>
    <row r="2563" ht="15" customHeight="1" x14ac:dyDescent="0.45"/>
    <row r="2564" ht="15" customHeight="1" x14ac:dyDescent="0.45"/>
    <row r="2565" ht="15" customHeight="1" x14ac:dyDescent="0.45"/>
    <row r="2566" ht="15" customHeight="1" x14ac:dyDescent="0.45"/>
    <row r="2568" ht="15" customHeight="1" x14ac:dyDescent="0.45"/>
    <row r="2569" ht="15" customHeight="1" x14ac:dyDescent="0.45"/>
    <row r="2570" ht="15" customHeight="1" x14ac:dyDescent="0.45"/>
    <row r="2571" ht="15" customHeight="1" x14ac:dyDescent="0.45"/>
    <row r="2572" ht="15" customHeight="1" x14ac:dyDescent="0.45"/>
    <row r="2573" ht="15" customHeight="1" x14ac:dyDescent="0.45"/>
    <row r="2575" ht="15" customHeight="1" x14ac:dyDescent="0.45"/>
    <row r="2576" ht="15" customHeight="1" x14ac:dyDescent="0.45"/>
    <row r="2577" ht="15" customHeight="1" x14ac:dyDescent="0.45"/>
    <row r="2578" ht="15" customHeight="1" x14ac:dyDescent="0.45"/>
    <row r="2579" ht="15" customHeight="1" x14ac:dyDescent="0.45"/>
    <row r="2581" ht="15" customHeight="1" x14ac:dyDescent="0.45"/>
    <row r="2582" ht="15" customHeight="1" x14ac:dyDescent="0.45"/>
    <row r="2583" ht="15" customHeight="1" x14ac:dyDescent="0.45"/>
    <row r="2584" ht="15" customHeight="1" x14ac:dyDescent="0.45"/>
    <row r="2585" ht="15" customHeight="1" x14ac:dyDescent="0.45"/>
    <row r="2586" ht="15" customHeight="1" x14ac:dyDescent="0.45"/>
    <row r="2588" ht="15" customHeight="1" x14ac:dyDescent="0.45"/>
    <row r="2589" ht="15" customHeight="1" x14ac:dyDescent="0.45"/>
    <row r="2590" ht="15" customHeight="1" x14ac:dyDescent="0.45"/>
    <row r="2591" ht="15" customHeight="1" x14ac:dyDescent="0.45"/>
    <row r="2592" ht="15" customHeight="1" x14ac:dyDescent="0.45"/>
    <row r="2593" spans="2:34" ht="15" customHeight="1" x14ac:dyDescent="0.45"/>
    <row r="2595" spans="2:34" ht="15" customHeight="1" x14ac:dyDescent="0.45"/>
    <row r="2596" spans="2:34" ht="15" customHeight="1" x14ac:dyDescent="0.45"/>
    <row r="2597" spans="2:34" ht="15" customHeight="1" x14ac:dyDescent="0.45"/>
    <row r="2598" spans="2:34" ht="15" customHeight="1" x14ac:dyDescent="0.45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45"/>
    <row r="2600" spans="2:34" ht="15" customHeight="1" x14ac:dyDescent="0.45"/>
    <row r="2601" spans="2:34" ht="15" customHeight="1" x14ac:dyDescent="0.45"/>
    <row r="2602" spans="2:34" ht="15" customHeight="1" x14ac:dyDescent="0.45"/>
    <row r="2603" spans="2:34" ht="15" customHeight="1" x14ac:dyDescent="0.45"/>
    <row r="2604" spans="2:34" ht="15" customHeight="1" x14ac:dyDescent="0.45"/>
    <row r="2605" spans="2:34" ht="15" customHeight="1" x14ac:dyDescent="0.45"/>
    <row r="2606" spans="2:34" ht="15" customHeight="1" x14ac:dyDescent="0.45"/>
    <row r="2607" spans="2:34" ht="15" customHeight="1" x14ac:dyDescent="0.45"/>
    <row r="2608" spans="2:34" ht="15" customHeight="1" x14ac:dyDescent="0.45"/>
    <row r="2609" ht="15" customHeight="1" x14ac:dyDescent="0.45"/>
    <row r="2610" ht="15" customHeight="1" x14ac:dyDescent="0.45"/>
    <row r="2611" ht="15" customHeight="1" x14ac:dyDescent="0.45"/>
    <row r="2612" ht="15" customHeight="1" x14ac:dyDescent="0.45"/>
    <row r="2613" ht="15" customHeight="1" x14ac:dyDescent="0.45"/>
    <row r="2614" ht="15" customHeight="1" x14ac:dyDescent="0.45"/>
    <row r="2625" ht="15" customHeight="1" x14ac:dyDescent="0.45"/>
    <row r="2626" ht="15" customHeight="1" x14ac:dyDescent="0.45"/>
    <row r="2627" ht="15" customHeight="1" x14ac:dyDescent="0.45"/>
    <row r="2628" ht="15" customHeight="1" x14ac:dyDescent="0.45"/>
    <row r="2629" ht="15" customHeight="1" x14ac:dyDescent="0.45"/>
    <row r="2630" ht="15" customHeight="1" x14ac:dyDescent="0.45"/>
    <row r="2631" ht="15" customHeight="1" x14ac:dyDescent="0.45"/>
    <row r="2632" ht="15" customHeight="1" x14ac:dyDescent="0.45"/>
    <row r="2633" ht="15" customHeight="1" x14ac:dyDescent="0.45"/>
    <row r="2634" ht="15" customHeight="1" x14ac:dyDescent="0.45"/>
    <row r="2635" ht="15" customHeight="1" x14ac:dyDescent="0.45"/>
    <row r="2636" ht="15" customHeight="1" x14ac:dyDescent="0.45"/>
    <row r="2637" ht="15" customHeight="1" x14ac:dyDescent="0.45"/>
    <row r="2638" ht="15" customHeight="1" x14ac:dyDescent="0.45"/>
    <row r="2639" ht="15" customHeight="1" x14ac:dyDescent="0.45"/>
    <row r="2640" ht="15" customHeight="1" x14ac:dyDescent="0.45"/>
    <row r="2641" ht="15" customHeight="1" x14ac:dyDescent="0.45"/>
    <row r="2642" ht="15" customHeight="1" x14ac:dyDescent="0.45"/>
    <row r="2643" ht="15" customHeight="1" x14ac:dyDescent="0.45"/>
    <row r="2644" ht="15" customHeight="1" x14ac:dyDescent="0.45"/>
    <row r="2645" ht="15" customHeight="1" x14ac:dyDescent="0.45"/>
    <row r="2646" ht="15" customHeight="1" x14ac:dyDescent="0.45"/>
    <row r="2648" ht="15" customHeight="1" x14ac:dyDescent="0.45"/>
    <row r="2649" ht="15" customHeight="1" x14ac:dyDescent="0.45"/>
    <row r="2650" ht="15" customHeight="1" x14ac:dyDescent="0.45"/>
    <row r="2651" ht="15" customHeight="1" x14ac:dyDescent="0.45"/>
    <row r="2652" ht="15" customHeight="1" x14ac:dyDescent="0.45"/>
    <row r="2653" ht="15" customHeight="1" x14ac:dyDescent="0.45"/>
    <row r="2654" ht="15" customHeight="1" x14ac:dyDescent="0.45"/>
    <row r="2655" ht="15" customHeight="1" x14ac:dyDescent="0.45"/>
    <row r="2656" ht="15" customHeight="1" x14ac:dyDescent="0.45"/>
    <row r="2657" ht="15" customHeight="1" x14ac:dyDescent="0.45"/>
    <row r="2658" ht="15" customHeight="1" x14ac:dyDescent="0.45"/>
    <row r="2659" ht="15" customHeight="1" x14ac:dyDescent="0.45"/>
    <row r="2662" ht="15" customHeight="1" x14ac:dyDescent="0.45"/>
    <row r="2663" ht="15" customHeight="1" x14ac:dyDescent="0.45"/>
    <row r="2664" ht="15" customHeight="1" x14ac:dyDescent="0.45"/>
    <row r="2665" ht="15" customHeight="1" x14ac:dyDescent="0.45"/>
    <row r="2666" ht="15" customHeight="1" x14ac:dyDescent="0.45"/>
    <row r="2667" ht="15" customHeight="1" x14ac:dyDescent="0.45"/>
    <row r="2668" ht="15" customHeight="1" x14ac:dyDescent="0.45"/>
    <row r="2669" ht="15" customHeight="1" x14ac:dyDescent="0.45"/>
    <row r="2670" ht="15" customHeight="1" x14ac:dyDescent="0.45"/>
    <row r="2671" ht="15" customHeight="1" x14ac:dyDescent="0.45"/>
    <row r="2672" ht="15" customHeight="1" x14ac:dyDescent="0.45"/>
    <row r="2673" ht="15" customHeight="1" x14ac:dyDescent="0.45"/>
    <row r="2674" ht="15" customHeight="1" x14ac:dyDescent="0.45"/>
    <row r="2675" ht="15" customHeight="1" x14ac:dyDescent="0.45"/>
    <row r="2676" ht="15" customHeight="1" x14ac:dyDescent="0.45"/>
    <row r="2677" ht="15" customHeight="1" x14ac:dyDescent="0.45"/>
    <row r="2678" ht="15" customHeight="1" x14ac:dyDescent="0.45"/>
    <row r="2679" ht="15" customHeight="1" x14ac:dyDescent="0.45"/>
    <row r="2680" ht="15" customHeight="1" x14ac:dyDescent="0.45"/>
    <row r="2681" ht="15" customHeight="1" x14ac:dyDescent="0.45"/>
    <row r="2682" ht="15" customHeight="1" x14ac:dyDescent="0.45"/>
    <row r="2683" ht="15" customHeight="1" x14ac:dyDescent="0.45"/>
    <row r="2684" ht="15" customHeight="1" x14ac:dyDescent="0.45"/>
    <row r="2685" ht="15" customHeight="1" x14ac:dyDescent="0.45"/>
    <row r="2686" ht="15" customHeight="1" x14ac:dyDescent="0.45"/>
    <row r="2687" ht="15" customHeight="1" x14ac:dyDescent="0.45"/>
    <row r="2689" ht="15" customHeight="1" x14ac:dyDescent="0.45"/>
    <row r="2690" ht="15" customHeight="1" x14ac:dyDescent="0.45"/>
    <row r="2691" ht="15" customHeight="1" x14ac:dyDescent="0.45"/>
    <row r="2692" ht="15" customHeight="1" x14ac:dyDescent="0.45"/>
    <row r="2693" ht="15" customHeight="1" x14ac:dyDescent="0.45"/>
    <row r="2694" ht="15" customHeight="1" x14ac:dyDescent="0.45"/>
    <row r="2695" ht="15" customHeight="1" x14ac:dyDescent="0.45"/>
    <row r="2696" ht="15" customHeight="1" x14ac:dyDescent="0.45"/>
    <row r="2697" ht="15" customHeight="1" x14ac:dyDescent="0.45"/>
    <row r="2698" ht="15" customHeight="1" x14ac:dyDescent="0.45"/>
    <row r="2699" ht="15" customHeight="1" x14ac:dyDescent="0.45"/>
    <row r="2700" ht="15" customHeight="1" x14ac:dyDescent="0.45"/>
    <row r="2701" ht="15" customHeight="1" x14ac:dyDescent="0.45"/>
    <row r="2702" ht="15" customHeight="1" x14ac:dyDescent="0.45"/>
    <row r="2703" ht="15" customHeight="1" x14ac:dyDescent="0.45"/>
    <row r="2704" ht="15" customHeight="1" x14ac:dyDescent="0.45"/>
    <row r="2707" spans="2:34" ht="15" customHeight="1" x14ac:dyDescent="0.45"/>
    <row r="2708" spans="2:34" ht="15" customHeight="1" x14ac:dyDescent="0.45"/>
    <row r="2709" spans="2:34" ht="15" customHeight="1" x14ac:dyDescent="0.45"/>
    <row r="2710" spans="2:34" ht="15" customHeight="1" x14ac:dyDescent="0.45"/>
    <row r="2711" spans="2:34" ht="15" customHeight="1" x14ac:dyDescent="0.45"/>
    <row r="2712" spans="2:34" ht="15" customHeight="1" x14ac:dyDescent="0.45"/>
    <row r="2713" spans="2:34" ht="15" customHeight="1" x14ac:dyDescent="0.45"/>
    <row r="2714" spans="2:34" ht="15" customHeight="1" x14ac:dyDescent="0.45"/>
    <row r="2715" spans="2:34" ht="15" customHeight="1" x14ac:dyDescent="0.45"/>
    <row r="2716" spans="2:34" ht="15" customHeight="1" x14ac:dyDescent="0.45"/>
    <row r="2717" spans="2:34" ht="15" customHeight="1" x14ac:dyDescent="0.45"/>
    <row r="2718" spans="2:34" ht="15" customHeight="1" x14ac:dyDescent="0.45"/>
    <row r="2719" spans="2:34" ht="15" customHeight="1" x14ac:dyDescent="0.45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45"/>
    <row r="2721" ht="15" customHeight="1" x14ac:dyDescent="0.45"/>
    <row r="2722" ht="15" customHeight="1" x14ac:dyDescent="0.45"/>
    <row r="2723" ht="15" customHeight="1" x14ac:dyDescent="0.45"/>
    <row r="2724" ht="15" customHeight="1" x14ac:dyDescent="0.45"/>
    <row r="2725" ht="15" customHeight="1" x14ac:dyDescent="0.45"/>
    <row r="2726" ht="15" customHeight="1" x14ac:dyDescent="0.45"/>
    <row r="2727" ht="15" customHeight="1" x14ac:dyDescent="0.45"/>
    <row r="2728" ht="15" customHeight="1" x14ac:dyDescent="0.45"/>
    <row r="2729" ht="15" customHeight="1" x14ac:dyDescent="0.45"/>
    <row r="2730" ht="15" customHeight="1" x14ac:dyDescent="0.45"/>
    <row r="2731" ht="15" customHeight="1" x14ac:dyDescent="0.45"/>
    <row r="2732" ht="15" customHeight="1" x14ac:dyDescent="0.45"/>
    <row r="2733" ht="15" customHeight="1" x14ac:dyDescent="0.45"/>
    <row r="2734" ht="15" customHeight="1" x14ac:dyDescent="0.45"/>
    <row r="2735" ht="15" customHeight="1" x14ac:dyDescent="0.45"/>
    <row r="2736" ht="15" customHeight="1" x14ac:dyDescent="0.45"/>
    <row r="2737" ht="15" customHeight="1" x14ac:dyDescent="0.45"/>
    <row r="2738" ht="15" customHeight="1" x14ac:dyDescent="0.45"/>
    <row r="2739" ht="15" customHeight="1" x14ac:dyDescent="0.45"/>
    <row r="2740" ht="15" customHeight="1" x14ac:dyDescent="0.45"/>
    <row r="2741" ht="15" customHeight="1" x14ac:dyDescent="0.45"/>
    <row r="2742" ht="15" customHeight="1" x14ac:dyDescent="0.45"/>
    <row r="2775" ht="15" customHeight="1" x14ac:dyDescent="0.45"/>
    <row r="2776" ht="15" customHeight="1" x14ac:dyDescent="0.45"/>
    <row r="2777" ht="15" customHeight="1" x14ac:dyDescent="0.45"/>
    <row r="2778" ht="15" customHeight="1" x14ac:dyDescent="0.45"/>
    <row r="2779" ht="15" customHeight="1" x14ac:dyDescent="0.45"/>
    <row r="2780" ht="15" customHeight="1" x14ac:dyDescent="0.45"/>
    <row r="2781" ht="15" customHeight="1" x14ac:dyDescent="0.45"/>
    <row r="2782" ht="15" customHeight="1" x14ac:dyDescent="0.45"/>
    <row r="2783" ht="15" customHeight="1" x14ac:dyDescent="0.45"/>
    <row r="2784" ht="15" customHeight="1" x14ac:dyDescent="0.45"/>
    <row r="2785" ht="15" customHeight="1" x14ac:dyDescent="0.45"/>
    <row r="2786" ht="15" customHeight="1" x14ac:dyDescent="0.45"/>
    <row r="2788" ht="15" customHeight="1" x14ac:dyDescent="0.45"/>
    <row r="2789" ht="15" customHeight="1" x14ac:dyDescent="0.45"/>
    <row r="2790" ht="15" customHeight="1" x14ac:dyDescent="0.45"/>
    <row r="2791" ht="15" customHeight="1" x14ac:dyDescent="0.45"/>
    <row r="2793" ht="15" customHeight="1" x14ac:dyDescent="0.45"/>
    <row r="2794" ht="15" customHeight="1" x14ac:dyDescent="0.45"/>
    <row r="2795" ht="15" customHeight="1" x14ac:dyDescent="0.45"/>
    <row r="2796" ht="15" customHeight="1" x14ac:dyDescent="0.45"/>
    <row r="2797" ht="15" customHeight="1" x14ac:dyDescent="0.45"/>
    <row r="2798" ht="15" customHeight="1" x14ac:dyDescent="0.45"/>
    <row r="2799" ht="15" customHeight="1" x14ac:dyDescent="0.45"/>
    <row r="2800" ht="15" customHeight="1" x14ac:dyDescent="0.45"/>
    <row r="2801" ht="15" customHeight="1" x14ac:dyDescent="0.45"/>
    <row r="2802" ht="15" customHeight="1" x14ac:dyDescent="0.45"/>
    <row r="2804" ht="15" customHeight="1" x14ac:dyDescent="0.45"/>
    <row r="2805" ht="15" customHeight="1" x14ac:dyDescent="0.45"/>
    <row r="2806" ht="15" customHeight="1" x14ac:dyDescent="0.45"/>
    <row r="2807" ht="15" customHeight="1" x14ac:dyDescent="0.45"/>
    <row r="2809" ht="15" customHeight="1" x14ac:dyDescent="0.45"/>
    <row r="2810" ht="15" customHeight="1" x14ac:dyDescent="0.45"/>
    <row r="2811" ht="15" customHeight="1" x14ac:dyDescent="0.45"/>
    <row r="2812" ht="15" customHeight="1" x14ac:dyDescent="0.45"/>
    <row r="2813" ht="15" customHeight="1" x14ac:dyDescent="0.45"/>
    <row r="2814" ht="15" customHeight="1" x14ac:dyDescent="0.45"/>
    <row r="2815" ht="15" customHeight="1" x14ac:dyDescent="0.45"/>
    <row r="2816" ht="15" customHeight="1" x14ac:dyDescent="0.45"/>
    <row r="2818" ht="15" customHeight="1" x14ac:dyDescent="0.45"/>
    <row r="2819" ht="15" customHeight="1" x14ac:dyDescent="0.45"/>
    <row r="2820" ht="15" customHeight="1" x14ac:dyDescent="0.45"/>
    <row r="2821" ht="15" customHeight="1" x14ac:dyDescent="0.45"/>
    <row r="2822" ht="15" customHeight="1" x14ac:dyDescent="0.45"/>
    <row r="2823" ht="15" customHeight="1" x14ac:dyDescent="0.45"/>
    <row r="2825" ht="15" customHeight="1" x14ac:dyDescent="0.45"/>
    <row r="2826" ht="15" customHeight="1" x14ac:dyDescent="0.45"/>
    <row r="2827" ht="15" customHeight="1" x14ac:dyDescent="0.45"/>
    <row r="2828" ht="15" customHeight="1" x14ac:dyDescent="0.45"/>
    <row r="2831" ht="15" customHeight="1" x14ac:dyDescent="0.45"/>
    <row r="2832" ht="15" customHeight="1" x14ac:dyDescent="0.45"/>
    <row r="2833" spans="2:34" ht="15" customHeight="1" x14ac:dyDescent="0.45"/>
    <row r="2834" spans="2:34" ht="15" customHeight="1" x14ac:dyDescent="0.45"/>
    <row r="2835" spans="2:34" ht="15" customHeight="1" x14ac:dyDescent="0.45"/>
    <row r="2836" spans="2:34" ht="15" customHeight="1" x14ac:dyDescent="0.45"/>
    <row r="2837" spans="2:34" ht="15" customHeight="1" x14ac:dyDescent="0.45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  <row r="2838" spans="2:34" ht="15" customHeight="1" x14ac:dyDescent="0.45"/>
    <row r="2839" spans="2:34" ht="15" customHeight="1" x14ac:dyDescent="0.45"/>
    <row r="2840" spans="2:34" ht="15" customHeight="1" x14ac:dyDescent="0.45"/>
    <row r="2841" spans="2:34" ht="15" customHeight="1" x14ac:dyDescent="0.4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37"/>
  <sheetViews>
    <sheetView workbookViewId="0">
      <selection sqref="A1:XFD1048576"/>
    </sheetView>
  </sheetViews>
  <sheetFormatPr defaultColWidth="9.1328125" defaultRowHeight="14.25" x14ac:dyDescent="0.45"/>
  <cols>
    <col min="1" max="1" width="24.265625" style="8" customWidth="1"/>
    <col min="2" max="2" width="49" style="8" customWidth="1"/>
    <col min="3" max="33" width="9.1328125" style="8"/>
    <col min="34" max="34" width="9.1328125" style="8" bestFit="1"/>
    <col min="35" max="16384" width="9.1328125" style="8"/>
  </cols>
  <sheetData>
    <row r="1" spans="1:34" ht="15" customHeight="1" thickBot="1" x14ac:dyDescent="0.5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45"/>
    <row r="3" spans="1:34" ht="15" customHeight="1" x14ac:dyDescent="0.45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45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45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45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45">
      <c r="C7" s="67"/>
      <c r="D7" s="67"/>
      <c r="E7" s="67"/>
      <c r="F7" s="67"/>
      <c r="G7" s="67"/>
      <c r="H7" s="67"/>
    </row>
    <row r="10" spans="1:34" ht="15" customHeight="1" x14ac:dyDescent="0.5">
      <c r="A10" s="40" t="s">
        <v>410</v>
      </c>
      <c r="B10" s="62" t="s">
        <v>118</v>
      </c>
      <c r="AH10" s="68" t="s">
        <v>609</v>
      </c>
    </row>
    <row r="11" spans="1:34" ht="15" customHeight="1" x14ac:dyDescent="0.45">
      <c r="B11" s="61" t="s">
        <v>119</v>
      </c>
      <c r="AH11" s="68" t="s">
        <v>610</v>
      </c>
    </row>
    <row r="12" spans="1:34" ht="15" customHeight="1" x14ac:dyDescent="0.4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45"/>
    <row r="15" spans="1:34" ht="15" customHeight="1" x14ac:dyDescent="0.45">
      <c r="B15" s="64" t="s">
        <v>121</v>
      </c>
    </row>
    <row r="16" spans="1:34" ht="15" customHeight="1" x14ac:dyDescent="0.45"/>
    <row r="17" spans="1:34" ht="15" customHeight="1" x14ac:dyDescent="0.45">
      <c r="B17" s="64" t="s">
        <v>76</v>
      </c>
    </row>
    <row r="18" spans="1:34" ht="15" customHeight="1" x14ac:dyDescent="0.45">
      <c r="B18" s="64" t="s">
        <v>122</v>
      </c>
    </row>
    <row r="19" spans="1:34" ht="15" customHeight="1" x14ac:dyDescent="0.45">
      <c r="A19" s="40" t="s">
        <v>411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45">
      <c r="A20" s="40" t="s">
        <v>412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45">
      <c r="A21" s="40" t="s">
        <v>413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45">
      <c r="A22" s="40" t="s">
        <v>414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45">
      <c r="A23" s="40" t="s">
        <v>415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45">
      <c r="A24" s="40" t="s">
        <v>416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45">
      <c r="A25" s="40" t="s">
        <v>417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45">
      <c r="A26" s="40" t="s">
        <v>418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45">
      <c r="B27" s="64" t="s">
        <v>131</v>
      </c>
    </row>
    <row r="28" spans="1:34" ht="15" customHeight="1" x14ac:dyDescent="0.45">
      <c r="A28" s="40" t="s">
        <v>419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45">
      <c r="A29" s="40" t="s">
        <v>420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45">
      <c r="A30" s="40" t="s">
        <v>421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45">
      <c r="A31" s="40" t="s">
        <v>422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45">
      <c r="A32" s="40" t="s">
        <v>546</v>
      </c>
      <c r="B32" s="65" t="s">
        <v>536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45">
      <c r="A33" s="40" t="s">
        <v>423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45">
      <c r="A34" s="40" t="s">
        <v>424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45">
      <c r="A35" s="40" t="s">
        <v>425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45">
      <c r="A37" s="40" t="s">
        <v>426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45">
      <c r="B39" s="64" t="s">
        <v>136</v>
      </c>
    </row>
    <row r="40" spans="1:34" x14ac:dyDescent="0.45">
      <c r="A40" s="40" t="s">
        <v>427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45">
      <c r="A41" s="40" t="s">
        <v>428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45">
      <c r="A42" s="40" t="s">
        <v>429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45">
      <c r="A43" s="40" t="s">
        <v>430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45">
      <c r="A44" s="40" t="s">
        <v>431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45">
      <c r="A45" s="40" t="s">
        <v>432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45">
      <c r="A46" s="40" t="s">
        <v>433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45">
      <c r="A47" s="40" t="s">
        <v>434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45">
      <c r="A48" s="40" t="s">
        <v>435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45">
      <c r="B50" s="64" t="s">
        <v>204</v>
      </c>
    </row>
    <row r="51" spans="1:34" ht="15" customHeight="1" x14ac:dyDescent="0.45">
      <c r="A51" s="40" t="s">
        <v>436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45">
      <c r="A52" s="40" t="s">
        <v>437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45">
      <c r="A53" s="40" t="s">
        <v>438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45">
      <c r="A54" s="40" t="s">
        <v>439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45">
      <c r="A55" s="40" t="s">
        <v>440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45">
      <c r="A56" s="40" t="s">
        <v>441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45">
      <c r="A57" s="40" t="s">
        <v>442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45">
      <c r="A58" s="40" t="s">
        <v>443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45"/>
    <row r="60" spans="1:34" ht="15" customHeight="1" x14ac:dyDescent="0.45">
      <c r="A60" s="40" t="s">
        <v>444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45"/>
    <row r="62" spans="1:34" ht="15" customHeight="1" x14ac:dyDescent="0.45">
      <c r="B62" s="64" t="s">
        <v>146</v>
      </c>
    </row>
    <row r="63" spans="1:34" ht="15" customHeight="1" x14ac:dyDescent="0.45">
      <c r="A63" s="40" t="s">
        <v>445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45">
      <c r="A64" s="40" t="s">
        <v>446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45">
      <c r="A65" s="40" t="s">
        <v>447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45">
      <c r="A66" s="40" t="s">
        <v>448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45">
      <c r="A67" s="40" t="s">
        <v>449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45">
      <c r="A68" s="40" t="s">
        <v>450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45">
      <c r="A69" s="40" t="s">
        <v>451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45"/>
    <row r="71" spans="1:34" ht="15" customHeight="1" x14ac:dyDescent="0.45">
      <c r="B71" s="64" t="s">
        <v>154</v>
      </c>
    </row>
    <row r="72" spans="1:34" ht="15" customHeight="1" x14ac:dyDescent="0.45">
      <c r="B72" s="64" t="s">
        <v>614</v>
      </c>
    </row>
    <row r="73" spans="1:34" x14ac:dyDescent="0.45">
      <c r="A73" s="40" t="s">
        <v>452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45">
      <c r="A74" s="40" t="s">
        <v>453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45">
      <c r="A75" s="40" t="s">
        <v>454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45">
      <c r="A76" s="40" t="s">
        <v>455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45">
      <c r="A77" s="40" t="s">
        <v>456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45">
      <c r="B78" s="64" t="s">
        <v>156</v>
      </c>
    </row>
    <row r="79" spans="1:34" x14ac:dyDescent="0.45">
      <c r="A79" s="40" t="s">
        <v>457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45">
      <c r="A80" s="40" t="s">
        <v>458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45">
      <c r="A81" s="40" t="s">
        <v>459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45">
      <c r="A82" s="40" t="s">
        <v>460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45">
      <c r="A83" s="40" t="s">
        <v>461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45"/>
    <row r="85" spans="1:34" ht="15" customHeight="1" x14ac:dyDescent="0.45">
      <c r="B85" s="64" t="s">
        <v>157</v>
      </c>
    </row>
    <row r="86" spans="1:34" ht="15" customHeight="1" x14ac:dyDescent="0.45">
      <c r="B86" s="64" t="s">
        <v>614</v>
      </c>
    </row>
    <row r="87" spans="1:34" ht="15" customHeight="1" x14ac:dyDescent="0.45">
      <c r="A87" s="40" t="s">
        <v>462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45">
      <c r="A88" s="40" t="s">
        <v>463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45">
      <c r="A89" s="40" t="s">
        <v>464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45">
      <c r="B90" s="64" t="s">
        <v>156</v>
      </c>
    </row>
    <row r="91" spans="1:34" ht="15" customHeight="1" x14ac:dyDescent="0.45">
      <c r="A91" s="40" t="s">
        <v>465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45">
      <c r="A92" s="40" t="s">
        <v>466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45">
      <c r="A93" s="40" t="s">
        <v>467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45"/>
    <row r="95" spans="1:34" ht="15" customHeight="1" x14ac:dyDescent="0.45">
      <c r="B95" s="64" t="s">
        <v>161</v>
      </c>
    </row>
    <row r="96" spans="1:34" ht="15" customHeight="1" x14ac:dyDescent="0.45">
      <c r="A96" s="40" t="s">
        <v>468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45">
      <c r="A97" s="40" t="s">
        <v>469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45">
      <c r="A98" s="40" t="s">
        <v>470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5"/>
    <row r="100" spans="1:34" ht="15" customHeight="1" x14ac:dyDescent="0.45">
      <c r="B100" s="72" t="s">
        <v>628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45">
      <c r="B101" s="41" t="s">
        <v>615</v>
      </c>
    </row>
    <row r="102" spans="1:34" x14ac:dyDescent="0.45">
      <c r="B102" s="41" t="s">
        <v>616</v>
      </c>
    </row>
    <row r="103" spans="1:34" ht="15" customHeight="1" x14ac:dyDescent="0.45">
      <c r="B103" s="41" t="s">
        <v>617</v>
      </c>
    </row>
    <row r="104" spans="1:34" ht="15" customHeight="1" x14ac:dyDescent="0.45">
      <c r="B104" s="41" t="s">
        <v>618</v>
      </c>
    </row>
    <row r="105" spans="1:34" ht="15" customHeight="1" x14ac:dyDescent="0.45">
      <c r="B105" s="41" t="s">
        <v>619</v>
      </c>
    </row>
    <row r="106" spans="1:34" ht="15" customHeight="1" x14ac:dyDescent="0.45">
      <c r="B106" s="41" t="s">
        <v>620</v>
      </c>
    </row>
    <row r="107" spans="1:34" ht="15" customHeight="1" x14ac:dyDescent="0.45">
      <c r="B107" s="41" t="s">
        <v>165</v>
      </c>
    </row>
    <row r="108" spans="1:34" ht="15" customHeight="1" x14ac:dyDescent="0.45">
      <c r="B108" s="41" t="s">
        <v>621</v>
      </c>
    </row>
    <row r="109" spans="1:34" ht="15" customHeight="1" x14ac:dyDescent="0.45">
      <c r="B109" s="41" t="s">
        <v>77</v>
      </c>
    </row>
    <row r="110" spans="1:34" ht="15" customHeight="1" x14ac:dyDescent="0.45">
      <c r="B110" s="41" t="s">
        <v>78</v>
      </c>
    </row>
    <row r="111" spans="1:34" ht="15" customHeight="1" x14ac:dyDescent="0.45">
      <c r="B111" s="41" t="s">
        <v>622</v>
      </c>
    </row>
    <row r="112" spans="1:34" ht="15" customHeight="1" x14ac:dyDescent="0.45">
      <c r="B112" s="75" t="s">
        <v>629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spans="2:2" ht="15" customHeight="1" x14ac:dyDescent="0.45">
      <c r="B113" s="41" t="s">
        <v>623</v>
      </c>
    </row>
    <row r="114" spans="2:2" ht="15" customHeight="1" x14ac:dyDescent="0.45">
      <c r="B114" s="41" t="s">
        <v>624</v>
      </c>
    </row>
    <row r="115" spans="2:2" ht="15" customHeight="1" x14ac:dyDescent="0.45">
      <c r="B115" s="41" t="s">
        <v>625</v>
      </c>
    </row>
    <row r="116" spans="2:2" ht="15" customHeight="1" x14ac:dyDescent="0.45">
      <c r="B116" s="41" t="s">
        <v>166</v>
      </c>
    </row>
    <row r="117" spans="2:2" ht="15" customHeight="1" x14ac:dyDescent="0.45">
      <c r="B117" s="41" t="s">
        <v>601</v>
      </c>
    </row>
    <row r="118" spans="2:2" ht="15" customHeight="1" x14ac:dyDescent="0.45">
      <c r="B118" s="41" t="s">
        <v>602</v>
      </c>
    </row>
    <row r="119" spans="2:2" ht="15" customHeight="1" x14ac:dyDescent="0.45">
      <c r="B119" s="41" t="s">
        <v>626</v>
      </c>
    </row>
    <row r="120" spans="2:2" ht="15" customHeight="1" x14ac:dyDescent="0.45">
      <c r="B120" s="41" t="s">
        <v>627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41" ht="15" customHeight="1" x14ac:dyDescent="0.45"/>
    <row r="142" ht="15" customHeight="1" x14ac:dyDescent="0.45"/>
    <row r="143" ht="15" customHeight="1" x14ac:dyDescent="0.45"/>
    <row r="144" ht="15" customHeight="1" x14ac:dyDescent="0.45"/>
    <row r="145" ht="15" customHeight="1" x14ac:dyDescent="0.45"/>
    <row r="146" ht="15" customHeight="1" x14ac:dyDescent="0.45"/>
    <row r="147" ht="15" customHeight="1" x14ac:dyDescent="0.45"/>
    <row r="148" ht="15" customHeight="1" x14ac:dyDescent="0.45"/>
    <row r="149" ht="15" customHeight="1" x14ac:dyDescent="0.45"/>
    <row r="150" ht="15" customHeight="1" x14ac:dyDescent="0.45"/>
    <row r="151" ht="15" customHeight="1" x14ac:dyDescent="0.45"/>
    <row r="152" ht="15" customHeight="1" x14ac:dyDescent="0.45"/>
    <row r="153" ht="15" customHeight="1" x14ac:dyDescent="0.45"/>
    <row r="154" ht="15" customHeight="1" x14ac:dyDescent="0.45"/>
    <row r="155" ht="15" customHeight="1" x14ac:dyDescent="0.45"/>
    <row r="156" ht="15" customHeight="1" x14ac:dyDescent="0.45"/>
    <row r="157" ht="15" customHeight="1" x14ac:dyDescent="0.45"/>
    <row r="158" ht="15" customHeight="1" x14ac:dyDescent="0.45"/>
    <row r="159" ht="15" customHeight="1" x14ac:dyDescent="0.45"/>
    <row r="160" ht="15" customHeight="1" x14ac:dyDescent="0.45"/>
    <row r="161" ht="15" customHeight="1" x14ac:dyDescent="0.45"/>
    <row r="162" ht="15" customHeight="1" x14ac:dyDescent="0.45"/>
    <row r="163" ht="15" customHeight="1" x14ac:dyDescent="0.45"/>
    <row r="164" ht="15" customHeight="1" x14ac:dyDescent="0.45"/>
    <row r="165" ht="15" customHeight="1" x14ac:dyDescent="0.45"/>
    <row r="166" ht="15" customHeight="1" x14ac:dyDescent="0.45"/>
    <row r="167" ht="15" customHeight="1" x14ac:dyDescent="0.45"/>
    <row r="168" ht="15" customHeight="1" x14ac:dyDescent="0.45"/>
    <row r="169" ht="15" customHeight="1" x14ac:dyDescent="0.45"/>
    <row r="170" ht="15" customHeight="1" x14ac:dyDescent="0.45"/>
    <row r="171" ht="15" customHeight="1" x14ac:dyDescent="0.45"/>
    <row r="172" ht="15" customHeight="1" x14ac:dyDescent="0.45"/>
    <row r="173" ht="15" customHeight="1" x14ac:dyDescent="0.45"/>
    <row r="174" ht="15" customHeight="1" x14ac:dyDescent="0.45"/>
    <row r="175" ht="15" customHeight="1" x14ac:dyDescent="0.45"/>
    <row r="176" ht="15" customHeight="1" x14ac:dyDescent="0.45"/>
    <row r="177" ht="15" customHeight="1" x14ac:dyDescent="0.45"/>
    <row r="178" ht="15" customHeight="1" x14ac:dyDescent="0.45"/>
    <row r="179" ht="15" customHeight="1" x14ac:dyDescent="0.45"/>
    <row r="180" ht="15" customHeight="1" x14ac:dyDescent="0.45"/>
    <row r="181" ht="15" customHeight="1" x14ac:dyDescent="0.45"/>
    <row r="182" ht="15" customHeight="1" x14ac:dyDescent="0.45"/>
    <row r="183" ht="15" customHeight="1" x14ac:dyDescent="0.45"/>
    <row r="184" ht="15" customHeight="1" x14ac:dyDescent="0.45"/>
    <row r="185" ht="15" customHeight="1" x14ac:dyDescent="0.45"/>
    <row r="186" ht="15" customHeight="1" x14ac:dyDescent="0.45"/>
    <row r="187" ht="15" customHeight="1" x14ac:dyDescent="0.45"/>
    <row r="188" ht="15" customHeight="1" x14ac:dyDescent="0.45"/>
    <row r="189" ht="15" customHeight="1" x14ac:dyDescent="0.45"/>
    <row r="190" ht="15" customHeight="1" x14ac:dyDescent="0.45"/>
    <row r="191" ht="15" customHeight="1" x14ac:dyDescent="0.45"/>
    <row r="192" ht="15" customHeight="1" x14ac:dyDescent="0.45"/>
    <row r="193" ht="15" customHeight="1" x14ac:dyDescent="0.45"/>
    <row r="194" ht="15" customHeight="1" x14ac:dyDescent="0.45"/>
    <row r="195" ht="15" customHeight="1" x14ac:dyDescent="0.45"/>
    <row r="196" ht="15" customHeight="1" x14ac:dyDescent="0.45"/>
    <row r="197" ht="15" customHeight="1" x14ac:dyDescent="0.45"/>
    <row r="198" ht="15" customHeight="1" x14ac:dyDescent="0.45"/>
    <row r="199" ht="15" customHeight="1" x14ac:dyDescent="0.45"/>
    <row r="200" ht="15" customHeight="1" x14ac:dyDescent="0.45"/>
    <row r="201" ht="15" customHeight="1" x14ac:dyDescent="0.45"/>
    <row r="202" ht="15" customHeight="1" x14ac:dyDescent="0.45"/>
    <row r="203" ht="15" customHeight="1" x14ac:dyDescent="0.45"/>
    <row r="204" ht="15" customHeight="1" x14ac:dyDescent="0.45"/>
    <row r="205" ht="15" customHeight="1" x14ac:dyDescent="0.45"/>
    <row r="206" ht="15" customHeight="1" x14ac:dyDescent="0.45"/>
    <row r="207" ht="15" customHeight="1" x14ac:dyDescent="0.45"/>
    <row r="208" ht="15" customHeight="1" x14ac:dyDescent="0.45"/>
    <row r="209" ht="15" customHeight="1" x14ac:dyDescent="0.45"/>
    <row r="210" ht="15" customHeight="1" x14ac:dyDescent="0.45"/>
    <row r="211" ht="15" customHeight="1" x14ac:dyDescent="0.45"/>
    <row r="212" ht="15" customHeight="1" x14ac:dyDescent="0.45"/>
    <row r="213" ht="15" customHeight="1" x14ac:dyDescent="0.45"/>
    <row r="214" ht="15" customHeight="1" x14ac:dyDescent="0.45"/>
    <row r="215" ht="15" customHeight="1" x14ac:dyDescent="0.45"/>
    <row r="216" ht="15" customHeight="1" x14ac:dyDescent="0.45"/>
    <row r="217" ht="15" customHeight="1" x14ac:dyDescent="0.45"/>
    <row r="218" ht="15" customHeight="1" x14ac:dyDescent="0.45"/>
    <row r="219" ht="15" customHeight="1" x14ac:dyDescent="0.45"/>
    <row r="220" ht="15" customHeight="1" x14ac:dyDescent="0.45"/>
    <row r="221" ht="15" customHeight="1" x14ac:dyDescent="0.45"/>
    <row r="222" ht="15" customHeight="1" x14ac:dyDescent="0.45"/>
    <row r="223" ht="15" customHeight="1" x14ac:dyDescent="0.45"/>
    <row r="224" ht="15" customHeight="1" x14ac:dyDescent="0.45"/>
    <row r="225" ht="15" customHeight="1" x14ac:dyDescent="0.45"/>
    <row r="226" ht="15" customHeight="1" x14ac:dyDescent="0.45"/>
    <row r="227" ht="15" customHeight="1" x14ac:dyDescent="0.45"/>
    <row r="228" ht="15" customHeight="1" x14ac:dyDescent="0.45"/>
    <row r="229" ht="15" customHeight="1" x14ac:dyDescent="0.45"/>
    <row r="230" ht="15" customHeight="1" x14ac:dyDescent="0.45"/>
    <row r="231" ht="15" customHeight="1" x14ac:dyDescent="0.45"/>
    <row r="232" ht="15" customHeight="1" x14ac:dyDescent="0.45"/>
    <row r="233" ht="15" customHeight="1" x14ac:dyDescent="0.45"/>
    <row r="234" ht="15" customHeight="1" x14ac:dyDescent="0.45"/>
    <row r="235" ht="15" customHeight="1" x14ac:dyDescent="0.45"/>
    <row r="236" ht="15" customHeight="1" x14ac:dyDescent="0.45"/>
    <row r="237" ht="15" customHeight="1" x14ac:dyDescent="0.45"/>
    <row r="238" ht="15" customHeight="1" x14ac:dyDescent="0.45"/>
    <row r="239" ht="15" customHeight="1" x14ac:dyDescent="0.45"/>
    <row r="240" ht="15" customHeight="1" x14ac:dyDescent="0.45"/>
    <row r="241" ht="15" customHeight="1" x14ac:dyDescent="0.45"/>
    <row r="242" ht="15" customHeight="1" x14ac:dyDescent="0.45"/>
    <row r="243" ht="15" customHeight="1" x14ac:dyDescent="0.45"/>
    <row r="244" ht="15" customHeight="1" x14ac:dyDescent="0.45"/>
    <row r="245" ht="15" customHeight="1" x14ac:dyDescent="0.45"/>
    <row r="246" ht="15" customHeight="1" x14ac:dyDescent="0.45"/>
    <row r="247" ht="15" customHeight="1" x14ac:dyDescent="0.45"/>
    <row r="248" ht="15" customHeight="1" x14ac:dyDescent="0.45"/>
    <row r="249" ht="15" customHeight="1" x14ac:dyDescent="0.45"/>
    <row r="250" ht="15" customHeight="1" x14ac:dyDescent="0.45"/>
    <row r="251" ht="15" customHeight="1" x14ac:dyDescent="0.45"/>
    <row r="252" ht="15" customHeight="1" x14ac:dyDescent="0.45"/>
    <row r="253" ht="15" customHeight="1" x14ac:dyDescent="0.45"/>
    <row r="254" ht="15" customHeight="1" x14ac:dyDescent="0.45"/>
    <row r="255" ht="15" customHeight="1" x14ac:dyDescent="0.45"/>
    <row r="256" ht="15" customHeight="1" x14ac:dyDescent="0.45"/>
    <row r="257" ht="15" customHeight="1" x14ac:dyDescent="0.45"/>
    <row r="258" ht="15" customHeight="1" x14ac:dyDescent="0.45"/>
    <row r="259" ht="15" customHeight="1" x14ac:dyDescent="0.45"/>
    <row r="260" ht="15" customHeight="1" x14ac:dyDescent="0.45"/>
    <row r="261" ht="15" customHeight="1" x14ac:dyDescent="0.45"/>
    <row r="262" ht="15" customHeight="1" x14ac:dyDescent="0.45"/>
    <row r="263" ht="15" customHeight="1" x14ac:dyDescent="0.45"/>
    <row r="264" ht="15" customHeight="1" x14ac:dyDescent="0.45"/>
    <row r="265" ht="15" customHeight="1" x14ac:dyDescent="0.45"/>
    <row r="266" ht="15" customHeight="1" x14ac:dyDescent="0.45"/>
    <row r="267" ht="15" customHeight="1" x14ac:dyDescent="0.45"/>
    <row r="268" ht="15" customHeight="1" x14ac:dyDescent="0.45"/>
    <row r="269" ht="15" customHeight="1" x14ac:dyDescent="0.45"/>
    <row r="270" ht="15" customHeight="1" x14ac:dyDescent="0.45"/>
    <row r="271" ht="15" customHeight="1" x14ac:dyDescent="0.45"/>
    <row r="272" ht="15" customHeight="1" x14ac:dyDescent="0.45"/>
    <row r="273" ht="15" customHeight="1" x14ac:dyDescent="0.45"/>
    <row r="274" ht="15" customHeight="1" x14ac:dyDescent="0.45"/>
    <row r="275" ht="15" customHeight="1" x14ac:dyDescent="0.45"/>
    <row r="276" ht="15" customHeight="1" x14ac:dyDescent="0.45"/>
    <row r="277" ht="15" customHeight="1" x14ac:dyDescent="0.45"/>
    <row r="278" ht="15" customHeight="1" x14ac:dyDescent="0.45"/>
    <row r="279" ht="15" customHeight="1" x14ac:dyDescent="0.45"/>
    <row r="280" ht="15" customHeight="1" x14ac:dyDescent="0.45"/>
    <row r="281" ht="15" customHeight="1" x14ac:dyDescent="0.45"/>
    <row r="282" ht="15" customHeight="1" x14ac:dyDescent="0.45"/>
    <row r="283" ht="15" customHeight="1" x14ac:dyDescent="0.45"/>
    <row r="284" ht="15" customHeight="1" x14ac:dyDescent="0.45"/>
    <row r="285" ht="15" customHeight="1" x14ac:dyDescent="0.45"/>
    <row r="286" ht="15" customHeight="1" x14ac:dyDescent="0.45"/>
    <row r="287" ht="15" customHeight="1" x14ac:dyDescent="0.45"/>
    <row r="288" ht="15" customHeight="1" x14ac:dyDescent="0.45"/>
    <row r="289" ht="15" customHeight="1" x14ac:dyDescent="0.45"/>
    <row r="290" ht="15" customHeight="1" x14ac:dyDescent="0.45"/>
    <row r="291" ht="15" customHeight="1" x14ac:dyDescent="0.45"/>
    <row r="292" ht="15" customHeight="1" x14ac:dyDescent="0.45"/>
    <row r="293" ht="15" customHeight="1" x14ac:dyDescent="0.45"/>
    <row r="294" ht="15" customHeight="1" x14ac:dyDescent="0.45"/>
    <row r="295" ht="15" customHeight="1" x14ac:dyDescent="0.45"/>
    <row r="296" ht="15" customHeight="1" x14ac:dyDescent="0.45"/>
    <row r="297" ht="15" customHeight="1" x14ac:dyDescent="0.45"/>
    <row r="298" ht="15" customHeight="1" x14ac:dyDescent="0.45"/>
    <row r="299" ht="15" customHeight="1" x14ac:dyDescent="0.45"/>
    <row r="300" ht="15" customHeight="1" x14ac:dyDescent="0.45"/>
    <row r="301" ht="15" customHeight="1" x14ac:dyDescent="0.45"/>
    <row r="302" ht="15" customHeight="1" x14ac:dyDescent="0.45"/>
    <row r="303" ht="15" customHeight="1" x14ac:dyDescent="0.45"/>
    <row r="304" ht="15" customHeight="1" x14ac:dyDescent="0.45"/>
    <row r="305" spans="2:34" ht="15" customHeight="1" x14ac:dyDescent="0.45"/>
    <row r="306" spans="2:34" ht="15" customHeight="1" x14ac:dyDescent="0.45"/>
    <row r="307" spans="2:34" ht="15" customHeight="1" x14ac:dyDescent="0.45"/>
    <row r="308" spans="2:34" ht="15" customHeight="1" x14ac:dyDescent="0.45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45"/>
    <row r="310" spans="2:34" ht="15" customHeight="1" x14ac:dyDescent="0.45"/>
    <row r="311" spans="2:34" ht="15" customHeight="1" x14ac:dyDescent="0.45"/>
    <row r="312" spans="2:34" ht="15" customHeight="1" x14ac:dyDescent="0.45"/>
    <row r="313" spans="2:34" ht="15" customHeight="1" x14ac:dyDescent="0.45"/>
    <row r="314" spans="2:34" ht="15" customHeight="1" x14ac:dyDescent="0.45"/>
    <row r="315" spans="2:34" ht="15" customHeight="1" x14ac:dyDescent="0.45"/>
    <row r="316" spans="2:34" ht="15" customHeight="1" x14ac:dyDescent="0.45"/>
    <row r="317" spans="2:34" ht="15" customHeight="1" x14ac:dyDescent="0.45"/>
    <row r="318" spans="2:34" ht="15" customHeight="1" x14ac:dyDescent="0.45"/>
    <row r="319" spans="2:34" ht="15" customHeight="1" x14ac:dyDescent="0.45"/>
    <row r="320" spans="2:34" ht="15" customHeight="1" x14ac:dyDescent="0.45"/>
    <row r="321" ht="15" customHeight="1" x14ac:dyDescent="0.45"/>
    <row r="322" ht="15" customHeight="1" x14ac:dyDescent="0.45"/>
    <row r="323" ht="15" customHeight="1" x14ac:dyDescent="0.45"/>
    <row r="324" ht="15" customHeight="1" x14ac:dyDescent="0.45"/>
    <row r="325" ht="15" customHeight="1" x14ac:dyDescent="0.45"/>
    <row r="326" ht="15" customHeight="1" x14ac:dyDescent="0.45"/>
    <row r="327" ht="15" customHeight="1" x14ac:dyDescent="0.45"/>
    <row r="328" ht="15" customHeight="1" x14ac:dyDescent="0.45"/>
    <row r="329" ht="15" customHeight="1" x14ac:dyDescent="0.45"/>
    <row r="330" ht="15" customHeight="1" x14ac:dyDescent="0.45"/>
    <row r="331" ht="15" customHeight="1" x14ac:dyDescent="0.45"/>
    <row r="332" ht="15" customHeight="1" x14ac:dyDescent="0.45"/>
    <row r="333" ht="15" customHeight="1" x14ac:dyDescent="0.45"/>
    <row r="334" ht="15" customHeight="1" x14ac:dyDescent="0.45"/>
    <row r="335" ht="15" customHeight="1" x14ac:dyDescent="0.45"/>
    <row r="336" ht="15" customHeight="1" x14ac:dyDescent="0.45"/>
    <row r="337" ht="15" customHeight="1" x14ac:dyDescent="0.45"/>
    <row r="338" ht="15" customHeight="1" x14ac:dyDescent="0.45"/>
    <row r="339" ht="15" customHeight="1" x14ac:dyDescent="0.45"/>
    <row r="340" ht="15" customHeight="1" x14ac:dyDescent="0.45"/>
    <row r="341" ht="15" customHeight="1" x14ac:dyDescent="0.45"/>
    <row r="342" ht="15" customHeight="1" x14ac:dyDescent="0.45"/>
    <row r="343" ht="15" customHeight="1" x14ac:dyDescent="0.45"/>
    <row r="344" ht="15" customHeight="1" x14ac:dyDescent="0.45"/>
    <row r="345" ht="15" customHeight="1" x14ac:dyDescent="0.45"/>
    <row r="346" ht="15" customHeight="1" x14ac:dyDescent="0.45"/>
    <row r="347" ht="15" customHeight="1" x14ac:dyDescent="0.45"/>
    <row r="348" ht="15" customHeight="1" x14ac:dyDescent="0.45"/>
    <row r="349" ht="15" customHeight="1" x14ac:dyDescent="0.45"/>
    <row r="350" ht="15" customHeight="1" x14ac:dyDescent="0.45"/>
    <row r="351" ht="15" customHeight="1" x14ac:dyDescent="0.45"/>
    <row r="352" ht="15" customHeight="1" x14ac:dyDescent="0.45"/>
    <row r="353" ht="15" customHeight="1" x14ac:dyDescent="0.45"/>
    <row r="354" ht="15" customHeight="1" x14ac:dyDescent="0.45"/>
    <row r="355" ht="15" customHeight="1" x14ac:dyDescent="0.45"/>
    <row r="356" ht="15" customHeight="1" x14ac:dyDescent="0.45"/>
    <row r="357" ht="15" customHeight="1" x14ac:dyDescent="0.45"/>
    <row r="358" ht="15" customHeight="1" x14ac:dyDescent="0.45"/>
    <row r="359" ht="15" customHeight="1" x14ac:dyDescent="0.45"/>
    <row r="360" ht="15" customHeight="1" x14ac:dyDescent="0.45"/>
    <row r="361" ht="15" customHeight="1" x14ac:dyDescent="0.45"/>
    <row r="362" ht="15" customHeight="1" x14ac:dyDescent="0.45"/>
    <row r="363" ht="15" customHeight="1" x14ac:dyDescent="0.45"/>
    <row r="364" ht="15" customHeight="1" x14ac:dyDescent="0.45"/>
    <row r="365" ht="15" customHeight="1" x14ac:dyDescent="0.45"/>
    <row r="366" ht="15" customHeight="1" x14ac:dyDescent="0.45"/>
    <row r="367" ht="15" customHeight="1" x14ac:dyDescent="0.45"/>
    <row r="368" ht="15" customHeight="1" x14ac:dyDescent="0.45"/>
    <row r="369" ht="15" customHeight="1" x14ac:dyDescent="0.45"/>
    <row r="370" ht="15" customHeight="1" x14ac:dyDescent="0.45"/>
    <row r="371" ht="15" customHeight="1" x14ac:dyDescent="0.45"/>
    <row r="372" ht="15" customHeight="1" x14ac:dyDescent="0.45"/>
    <row r="373" ht="15" customHeight="1" x14ac:dyDescent="0.45"/>
    <row r="374" ht="15" customHeight="1" x14ac:dyDescent="0.45"/>
    <row r="375" ht="15" customHeight="1" x14ac:dyDescent="0.45"/>
    <row r="376" ht="15" customHeight="1" x14ac:dyDescent="0.45"/>
    <row r="377" ht="15" customHeight="1" x14ac:dyDescent="0.45"/>
    <row r="378" ht="15" customHeight="1" x14ac:dyDescent="0.45"/>
    <row r="379" ht="15" customHeight="1" x14ac:dyDescent="0.45"/>
    <row r="380" ht="15" customHeight="1" x14ac:dyDescent="0.45"/>
    <row r="381" ht="15" customHeight="1" x14ac:dyDescent="0.45"/>
    <row r="382" ht="15" customHeight="1" x14ac:dyDescent="0.45"/>
    <row r="383" ht="15" customHeight="1" x14ac:dyDescent="0.45"/>
    <row r="384" ht="15" customHeight="1" x14ac:dyDescent="0.45"/>
    <row r="385" ht="15" customHeight="1" x14ac:dyDescent="0.45"/>
    <row r="386" ht="15" customHeight="1" x14ac:dyDescent="0.45"/>
    <row r="387" ht="15" customHeight="1" x14ac:dyDescent="0.45"/>
    <row r="388" ht="15" customHeight="1" x14ac:dyDescent="0.45"/>
    <row r="389" ht="15" customHeight="1" x14ac:dyDescent="0.45"/>
    <row r="390" ht="15" customHeight="1" x14ac:dyDescent="0.45"/>
    <row r="391" ht="15" customHeight="1" x14ac:dyDescent="0.45"/>
    <row r="392" ht="15" customHeight="1" x14ac:dyDescent="0.45"/>
    <row r="393" ht="15" customHeight="1" x14ac:dyDescent="0.45"/>
    <row r="394" ht="15" customHeight="1" x14ac:dyDescent="0.45"/>
    <row r="395" ht="15" customHeight="1" x14ac:dyDescent="0.45"/>
    <row r="396" ht="15" customHeight="1" x14ac:dyDescent="0.45"/>
    <row r="397" ht="15" customHeight="1" x14ac:dyDescent="0.45"/>
    <row r="398" ht="15" customHeight="1" x14ac:dyDescent="0.45"/>
    <row r="399" ht="15" customHeight="1" x14ac:dyDescent="0.45"/>
    <row r="400" ht="15" customHeight="1" x14ac:dyDescent="0.45"/>
    <row r="401" ht="15" customHeight="1" x14ac:dyDescent="0.45"/>
    <row r="402" ht="15" customHeight="1" x14ac:dyDescent="0.45"/>
    <row r="403" ht="15" customHeight="1" x14ac:dyDescent="0.45"/>
    <row r="404" ht="15" customHeight="1" x14ac:dyDescent="0.45"/>
    <row r="405" ht="15" customHeight="1" x14ac:dyDescent="0.45"/>
    <row r="406" ht="15" customHeight="1" x14ac:dyDescent="0.45"/>
    <row r="407" ht="15" customHeight="1" x14ac:dyDescent="0.45"/>
    <row r="408" ht="15" customHeight="1" x14ac:dyDescent="0.45"/>
    <row r="409" ht="15" customHeight="1" x14ac:dyDescent="0.45"/>
    <row r="410" ht="15" customHeight="1" x14ac:dyDescent="0.45"/>
    <row r="411" ht="15" customHeight="1" x14ac:dyDescent="0.45"/>
    <row r="412" ht="15" customHeight="1" x14ac:dyDescent="0.45"/>
    <row r="413" ht="15" customHeight="1" x14ac:dyDescent="0.45"/>
    <row r="414" ht="15" customHeight="1" x14ac:dyDescent="0.45"/>
    <row r="415" ht="15" customHeight="1" x14ac:dyDescent="0.45"/>
    <row r="416" ht="15" customHeight="1" x14ac:dyDescent="0.45"/>
    <row r="417" ht="15" customHeight="1" x14ac:dyDescent="0.45"/>
    <row r="418" ht="15" customHeight="1" x14ac:dyDescent="0.45"/>
    <row r="419" ht="15" customHeight="1" x14ac:dyDescent="0.45"/>
    <row r="420" ht="15" customHeight="1" x14ac:dyDescent="0.45"/>
    <row r="421" ht="15" customHeight="1" x14ac:dyDescent="0.45"/>
    <row r="422" ht="15" customHeight="1" x14ac:dyDescent="0.45"/>
    <row r="423" ht="15" customHeight="1" x14ac:dyDescent="0.45"/>
    <row r="424" ht="15" customHeight="1" x14ac:dyDescent="0.45"/>
    <row r="425" ht="15" customHeight="1" x14ac:dyDescent="0.45"/>
    <row r="426" ht="15" customHeight="1" x14ac:dyDescent="0.45"/>
    <row r="427" ht="15" customHeight="1" x14ac:dyDescent="0.45"/>
    <row r="428" ht="15" customHeight="1" x14ac:dyDescent="0.45"/>
    <row r="429" ht="15" customHeight="1" x14ac:dyDescent="0.45"/>
    <row r="430" ht="15" customHeight="1" x14ac:dyDescent="0.45"/>
    <row r="431" ht="15" customHeight="1" x14ac:dyDescent="0.45"/>
    <row r="432" ht="15" customHeight="1" x14ac:dyDescent="0.45"/>
    <row r="433" ht="15" customHeight="1" x14ac:dyDescent="0.45"/>
    <row r="434" ht="15" customHeight="1" x14ac:dyDescent="0.45"/>
    <row r="435" ht="15" customHeight="1" x14ac:dyDescent="0.45"/>
    <row r="436" ht="15" customHeight="1" x14ac:dyDescent="0.45"/>
    <row r="437" ht="15" customHeight="1" x14ac:dyDescent="0.45"/>
    <row r="438" ht="15" customHeight="1" x14ac:dyDescent="0.45"/>
    <row r="439" ht="15" customHeight="1" x14ac:dyDescent="0.45"/>
    <row r="440" ht="15" customHeight="1" x14ac:dyDescent="0.45"/>
    <row r="441" ht="15" customHeight="1" x14ac:dyDescent="0.45"/>
    <row r="442" ht="15" customHeight="1" x14ac:dyDescent="0.45"/>
    <row r="443" ht="15" customHeight="1" x14ac:dyDescent="0.45"/>
    <row r="444" ht="15" customHeight="1" x14ac:dyDescent="0.45"/>
    <row r="445" ht="15" customHeight="1" x14ac:dyDescent="0.45"/>
    <row r="446" ht="15" customHeight="1" x14ac:dyDescent="0.45"/>
    <row r="447" ht="15" customHeight="1" x14ac:dyDescent="0.45"/>
    <row r="448" ht="15" customHeight="1" x14ac:dyDescent="0.45"/>
    <row r="449" ht="15" customHeight="1" x14ac:dyDescent="0.45"/>
    <row r="450" ht="15" customHeight="1" x14ac:dyDescent="0.45"/>
    <row r="451" ht="15" customHeight="1" x14ac:dyDescent="0.45"/>
    <row r="452" ht="15" customHeight="1" x14ac:dyDescent="0.45"/>
    <row r="453" ht="15" customHeight="1" x14ac:dyDescent="0.45"/>
    <row r="454" ht="15" customHeight="1" x14ac:dyDescent="0.45"/>
    <row r="455" ht="15" customHeight="1" x14ac:dyDescent="0.45"/>
    <row r="456" ht="15" customHeight="1" x14ac:dyDescent="0.45"/>
    <row r="457" ht="15" customHeight="1" x14ac:dyDescent="0.45"/>
    <row r="458" ht="15" customHeight="1" x14ac:dyDescent="0.45"/>
    <row r="459" ht="15" customHeight="1" x14ac:dyDescent="0.45"/>
    <row r="460" ht="15" customHeight="1" x14ac:dyDescent="0.45"/>
    <row r="461" ht="15" customHeight="1" x14ac:dyDescent="0.45"/>
    <row r="462" ht="15" customHeight="1" x14ac:dyDescent="0.45"/>
    <row r="463" ht="15" customHeight="1" x14ac:dyDescent="0.45"/>
    <row r="464" ht="15" customHeight="1" x14ac:dyDescent="0.45"/>
    <row r="465" ht="15" customHeight="1" x14ac:dyDescent="0.45"/>
    <row r="466" ht="15" customHeight="1" x14ac:dyDescent="0.45"/>
    <row r="467" ht="15" customHeight="1" x14ac:dyDescent="0.45"/>
    <row r="468" ht="15" customHeight="1" x14ac:dyDescent="0.45"/>
    <row r="469" ht="15" customHeight="1" x14ac:dyDescent="0.45"/>
    <row r="470" ht="15" customHeight="1" x14ac:dyDescent="0.45"/>
    <row r="471" ht="15" customHeight="1" x14ac:dyDescent="0.45"/>
    <row r="472" ht="15" customHeight="1" x14ac:dyDescent="0.45"/>
    <row r="473" ht="15" customHeight="1" x14ac:dyDescent="0.45"/>
    <row r="474" ht="15" customHeight="1" x14ac:dyDescent="0.45"/>
    <row r="475" ht="15" customHeight="1" x14ac:dyDescent="0.45"/>
    <row r="476" ht="15" customHeight="1" x14ac:dyDescent="0.45"/>
    <row r="477" ht="15" customHeight="1" x14ac:dyDescent="0.45"/>
    <row r="478" ht="15" customHeight="1" x14ac:dyDescent="0.45"/>
    <row r="479" ht="15" customHeight="1" x14ac:dyDescent="0.45"/>
    <row r="480" ht="15" customHeight="1" x14ac:dyDescent="0.45"/>
    <row r="481" ht="15" customHeight="1" x14ac:dyDescent="0.45"/>
    <row r="482" ht="15" customHeight="1" x14ac:dyDescent="0.45"/>
    <row r="483" ht="15" customHeight="1" x14ac:dyDescent="0.45"/>
    <row r="484" ht="15" customHeight="1" x14ac:dyDescent="0.45"/>
    <row r="485" ht="15" customHeight="1" x14ac:dyDescent="0.45"/>
    <row r="486" ht="15" customHeight="1" x14ac:dyDescent="0.45"/>
    <row r="487" ht="15" customHeight="1" x14ac:dyDescent="0.45"/>
    <row r="488" ht="15" customHeight="1" x14ac:dyDescent="0.45"/>
    <row r="489" ht="15" customHeight="1" x14ac:dyDescent="0.45"/>
    <row r="490" ht="15" customHeight="1" x14ac:dyDescent="0.45"/>
    <row r="491" ht="15" customHeight="1" x14ac:dyDescent="0.45"/>
    <row r="492" ht="15" customHeight="1" x14ac:dyDescent="0.45"/>
    <row r="493" ht="15" customHeight="1" x14ac:dyDescent="0.45"/>
    <row r="494" ht="15" customHeight="1" x14ac:dyDescent="0.45"/>
    <row r="495" ht="15" customHeight="1" x14ac:dyDescent="0.45"/>
    <row r="496" ht="15" customHeight="1" x14ac:dyDescent="0.45"/>
    <row r="497" spans="2:34" ht="15" customHeight="1" x14ac:dyDescent="0.45"/>
    <row r="498" spans="2:34" ht="15" customHeight="1" x14ac:dyDescent="0.45"/>
    <row r="499" spans="2:34" ht="15" customHeight="1" x14ac:dyDescent="0.45"/>
    <row r="500" spans="2:34" ht="15" customHeight="1" x14ac:dyDescent="0.45"/>
    <row r="501" spans="2:34" ht="15" customHeight="1" x14ac:dyDescent="0.45"/>
    <row r="502" spans="2:34" ht="15" customHeight="1" x14ac:dyDescent="0.45"/>
    <row r="503" spans="2:34" ht="15" customHeight="1" x14ac:dyDescent="0.45"/>
    <row r="504" spans="2:34" ht="15" customHeight="1" x14ac:dyDescent="0.45"/>
    <row r="505" spans="2:34" ht="15" customHeight="1" x14ac:dyDescent="0.45"/>
    <row r="506" spans="2:34" ht="15" customHeight="1" x14ac:dyDescent="0.45"/>
    <row r="507" spans="2:34" ht="15" customHeight="1" x14ac:dyDescent="0.45"/>
    <row r="508" spans="2:34" ht="15" customHeight="1" x14ac:dyDescent="0.45"/>
    <row r="509" spans="2:34" ht="15" customHeight="1" x14ac:dyDescent="0.45"/>
    <row r="510" spans="2:34" ht="15" customHeight="1" x14ac:dyDescent="0.45"/>
    <row r="511" spans="2:34" ht="15" customHeight="1" x14ac:dyDescent="0.4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45"/>
    <row r="513" ht="15" customHeight="1" x14ac:dyDescent="0.45"/>
    <row r="514" ht="15" customHeight="1" x14ac:dyDescent="0.45"/>
    <row r="515" ht="15" customHeight="1" x14ac:dyDescent="0.45"/>
    <row r="516" ht="15" customHeight="1" x14ac:dyDescent="0.45"/>
    <row r="517" ht="15" customHeight="1" x14ac:dyDescent="0.45"/>
    <row r="518" ht="15" customHeight="1" x14ac:dyDescent="0.45"/>
    <row r="519" ht="15" customHeight="1" x14ac:dyDescent="0.45"/>
    <row r="520" ht="15" customHeight="1" x14ac:dyDescent="0.45"/>
    <row r="521" ht="15" customHeight="1" x14ac:dyDescent="0.45"/>
    <row r="522" ht="15" customHeight="1" x14ac:dyDescent="0.45"/>
    <row r="523" ht="15" customHeight="1" x14ac:dyDescent="0.45"/>
    <row r="524" ht="15" customHeight="1" x14ac:dyDescent="0.45"/>
    <row r="525" ht="15" customHeight="1" x14ac:dyDescent="0.45"/>
    <row r="526" ht="15" customHeight="1" x14ac:dyDescent="0.45"/>
    <row r="527" ht="15" customHeight="1" x14ac:dyDescent="0.45"/>
    <row r="528" ht="15" customHeight="1" x14ac:dyDescent="0.45"/>
    <row r="529" ht="15" customHeight="1" x14ac:dyDescent="0.45"/>
    <row r="530" ht="15" customHeight="1" x14ac:dyDescent="0.45"/>
    <row r="531" ht="15" customHeight="1" x14ac:dyDescent="0.45"/>
    <row r="532" ht="15" customHeight="1" x14ac:dyDescent="0.45"/>
    <row r="533" ht="15" customHeight="1" x14ac:dyDescent="0.45"/>
    <row r="534" ht="15" customHeight="1" x14ac:dyDescent="0.45"/>
    <row r="535" ht="15" customHeight="1" x14ac:dyDescent="0.45"/>
    <row r="536" ht="15" customHeight="1" x14ac:dyDescent="0.45"/>
    <row r="537" ht="15" customHeight="1" x14ac:dyDescent="0.45"/>
    <row r="538" ht="15" customHeight="1" x14ac:dyDescent="0.45"/>
    <row r="539" ht="15" customHeight="1" x14ac:dyDescent="0.45"/>
    <row r="540" ht="15" customHeight="1" x14ac:dyDescent="0.45"/>
    <row r="541" ht="15" customHeight="1" x14ac:dyDescent="0.45"/>
    <row r="542" ht="15" customHeight="1" x14ac:dyDescent="0.45"/>
    <row r="543" ht="15" customHeight="1" x14ac:dyDescent="0.45"/>
    <row r="544" ht="15" customHeight="1" x14ac:dyDescent="0.45"/>
    <row r="545" ht="15" customHeight="1" x14ac:dyDescent="0.45"/>
    <row r="546" ht="15" customHeight="1" x14ac:dyDescent="0.45"/>
    <row r="547" ht="15" customHeight="1" x14ac:dyDescent="0.45"/>
    <row r="548" ht="15" customHeight="1" x14ac:dyDescent="0.45"/>
    <row r="549" ht="15" customHeight="1" x14ac:dyDescent="0.45"/>
    <row r="550" ht="15" customHeight="1" x14ac:dyDescent="0.45"/>
    <row r="551" ht="15" customHeight="1" x14ac:dyDescent="0.45"/>
    <row r="552" ht="15" customHeight="1" x14ac:dyDescent="0.45"/>
    <row r="553" ht="15" customHeight="1" x14ac:dyDescent="0.45"/>
    <row r="554" ht="15" customHeight="1" x14ac:dyDescent="0.45"/>
    <row r="555" ht="15" customHeight="1" x14ac:dyDescent="0.45"/>
    <row r="556" ht="15" customHeight="1" x14ac:dyDescent="0.45"/>
    <row r="557" ht="15" customHeight="1" x14ac:dyDescent="0.45"/>
    <row r="558" ht="15" customHeight="1" x14ac:dyDescent="0.45"/>
    <row r="559" ht="15" customHeight="1" x14ac:dyDescent="0.45"/>
    <row r="560" ht="15" customHeight="1" x14ac:dyDescent="0.45"/>
    <row r="561" ht="15" customHeight="1" x14ac:dyDescent="0.45"/>
    <row r="562" ht="15" customHeight="1" x14ac:dyDescent="0.45"/>
    <row r="563" ht="15" customHeight="1" x14ac:dyDescent="0.45"/>
    <row r="564" ht="15" customHeight="1" x14ac:dyDescent="0.45"/>
    <row r="565" ht="15" customHeight="1" x14ac:dyDescent="0.45"/>
    <row r="566" ht="15" customHeight="1" x14ac:dyDescent="0.45"/>
    <row r="567" ht="15" customHeight="1" x14ac:dyDescent="0.45"/>
    <row r="568" ht="15" customHeight="1" x14ac:dyDescent="0.45"/>
    <row r="569" ht="15" customHeight="1" x14ac:dyDescent="0.45"/>
    <row r="570" ht="15" customHeight="1" x14ac:dyDescent="0.45"/>
    <row r="571" ht="15" customHeight="1" x14ac:dyDescent="0.45"/>
    <row r="572" ht="15" customHeight="1" x14ac:dyDescent="0.45"/>
    <row r="573" ht="15" customHeight="1" x14ac:dyDescent="0.45"/>
    <row r="574" ht="15" customHeight="1" x14ac:dyDescent="0.45"/>
    <row r="575" ht="15" customHeight="1" x14ac:dyDescent="0.45"/>
    <row r="576" ht="15" customHeight="1" x14ac:dyDescent="0.45"/>
    <row r="577" ht="15" customHeight="1" x14ac:dyDescent="0.45"/>
    <row r="578" ht="15" customHeight="1" x14ac:dyDescent="0.45"/>
    <row r="579" ht="15" customHeight="1" x14ac:dyDescent="0.45"/>
    <row r="580" ht="15" customHeight="1" x14ac:dyDescent="0.45"/>
    <row r="581" ht="15" customHeight="1" x14ac:dyDescent="0.45"/>
    <row r="582" ht="15" customHeight="1" x14ac:dyDescent="0.45"/>
    <row r="583" ht="15" customHeight="1" x14ac:dyDescent="0.45"/>
    <row r="584" ht="15" customHeight="1" x14ac:dyDescent="0.45"/>
    <row r="585" ht="15" customHeight="1" x14ac:dyDescent="0.45"/>
    <row r="586" ht="15" customHeight="1" x14ac:dyDescent="0.45"/>
    <row r="587" ht="15" customHeight="1" x14ac:dyDescent="0.45"/>
    <row r="588" ht="15" customHeight="1" x14ac:dyDescent="0.45"/>
    <row r="589" ht="15" customHeight="1" x14ac:dyDescent="0.45"/>
    <row r="590" ht="15" customHeight="1" x14ac:dyDescent="0.45"/>
    <row r="591" ht="15" customHeight="1" x14ac:dyDescent="0.45"/>
    <row r="592" ht="15" customHeight="1" x14ac:dyDescent="0.45"/>
    <row r="593" ht="15" customHeight="1" x14ac:dyDescent="0.45"/>
    <row r="594" ht="15" customHeight="1" x14ac:dyDescent="0.45"/>
    <row r="595" ht="15" customHeight="1" x14ac:dyDescent="0.45"/>
    <row r="596" ht="15" customHeight="1" x14ac:dyDescent="0.45"/>
    <row r="597" ht="15" customHeight="1" x14ac:dyDescent="0.45"/>
    <row r="598" ht="15" customHeight="1" x14ac:dyDescent="0.45"/>
    <row r="599" ht="15" customHeight="1" x14ac:dyDescent="0.45"/>
    <row r="600" ht="15" customHeight="1" x14ac:dyDescent="0.45"/>
    <row r="601" ht="15" customHeight="1" x14ac:dyDescent="0.45"/>
    <row r="602" ht="15" customHeight="1" x14ac:dyDescent="0.45"/>
    <row r="603" ht="15" customHeight="1" x14ac:dyDescent="0.45"/>
    <row r="604" ht="15" customHeight="1" x14ac:dyDescent="0.45"/>
    <row r="605" ht="15" customHeight="1" x14ac:dyDescent="0.45"/>
    <row r="606" ht="15" customHeight="1" x14ac:dyDescent="0.45"/>
    <row r="607" ht="15" customHeight="1" x14ac:dyDescent="0.45"/>
    <row r="608" ht="15" customHeight="1" x14ac:dyDescent="0.45"/>
    <row r="609" ht="15" customHeight="1" x14ac:dyDescent="0.45"/>
    <row r="610" ht="15" customHeight="1" x14ac:dyDescent="0.45"/>
    <row r="611" ht="15" customHeight="1" x14ac:dyDescent="0.45"/>
    <row r="612" ht="15" customHeight="1" x14ac:dyDescent="0.45"/>
    <row r="613" ht="15" customHeight="1" x14ac:dyDescent="0.45"/>
    <row r="614" ht="15" customHeight="1" x14ac:dyDescent="0.45"/>
    <row r="615" ht="15" customHeight="1" x14ac:dyDescent="0.45"/>
    <row r="616" ht="15" customHeight="1" x14ac:dyDescent="0.45"/>
    <row r="617" ht="15" customHeight="1" x14ac:dyDescent="0.45"/>
    <row r="618" ht="15" customHeight="1" x14ac:dyDescent="0.45"/>
    <row r="619" ht="15" customHeight="1" x14ac:dyDescent="0.45"/>
    <row r="620" ht="15" customHeight="1" x14ac:dyDescent="0.45"/>
    <row r="621" ht="15" customHeight="1" x14ac:dyDescent="0.45"/>
    <row r="622" ht="15" customHeight="1" x14ac:dyDescent="0.45"/>
    <row r="623" ht="15" customHeight="1" x14ac:dyDescent="0.45"/>
    <row r="624" ht="15" customHeight="1" x14ac:dyDescent="0.45"/>
    <row r="625" ht="15" customHeight="1" x14ac:dyDescent="0.45"/>
    <row r="626" ht="15" customHeight="1" x14ac:dyDescent="0.45"/>
    <row r="627" ht="15" customHeight="1" x14ac:dyDescent="0.45"/>
    <row r="628" ht="15" customHeight="1" x14ac:dyDescent="0.45"/>
    <row r="629" ht="15" customHeight="1" x14ac:dyDescent="0.45"/>
    <row r="630" ht="15" customHeight="1" x14ac:dyDescent="0.45"/>
    <row r="631" ht="15" customHeight="1" x14ac:dyDescent="0.45"/>
    <row r="632" ht="15" customHeight="1" x14ac:dyDescent="0.45"/>
    <row r="633" ht="15" customHeight="1" x14ac:dyDescent="0.45"/>
    <row r="634" ht="15" customHeight="1" x14ac:dyDescent="0.45"/>
    <row r="635" ht="15" customHeight="1" x14ac:dyDescent="0.45"/>
    <row r="636" ht="15" customHeight="1" x14ac:dyDescent="0.45"/>
    <row r="637" ht="15" customHeight="1" x14ac:dyDescent="0.45"/>
    <row r="638" ht="15" customHeight="1" x14ac:dyDescent="0.45"/>
    <row r="639" ht="15" customHeight="1" x14ac:dyDescent="0.45"/>
    <row r="640" ht="15" customHeight="1" x14ac:dyDescent="0.45"/>
    <row r="641" ht="15" customHeight="1" x14ac:dyDescent="0.45"/>
    <row r="642" ht="15" customHeight="1" x14ac:dyDescent="0.45"/>
    <row r="643" ht="15" customHeight="1" x14ac:dyDescent="0.45"/>
    <row r="644" ht="15" customHeight="1" x14ac:dyDescent="0.45"/>
    <row r="645" ht="15" customHeight="1" x14ac:dyDescent="0.45"/>
    <row r="646" ht="15" customHeight="1" x14ac:dyDescent="0.45"/>
    <row r="647" ht="15" customHeight="1" x14ac:dyDescent="0.45"/>
    <row r="648" ht="15" customHeight="1" x14ac:dyDescent="0.45"/>
    <row r="649" ht="15" customHeight="1" x14ac:dyDescent="0.45"/>
    <row r="650" ht="15" customHeight="1" x14ac:dyDescent="0.45"/>
    <row r="651" ht="15" customHeight="1" x14ac:dyDescent="0.45"/>
    <row r="652" ht="15" customHeight="1" x14ac:dyDescent="0.45"/>
    <row r="653" ht="15" customHeight="1" x14ac:dyDescent="0.45"/>
    <row r="654" ht="15" customHeight="1" x14ac:dyDescent="0.45"/>
    <row r="655" ht="15" customHeight="1" x14ac:dyDescent="0.45"/>
    <row r="656" ht="15" customHeight="1" x14ac:dyDescent="0.45"/>
    <row r="657" ht="15" customHeight="1" x14ac:dyDescent="0.45"/>
    <row r="658" ht="15" customHeight="1" x14ac:dyDescent="0.45"/>
    <row r="659" ht="15" customHeight="1" x14ac:dyDescent="0.45"/>
    <row r="660" ht="15" customHeight="1" x14ac:dyDescent="0.45"/>
    <row r="661" ht="15" customHeight="1" x14ac:dyDescent="0.45"/>
    <row r="662" ht="15" customHeight="1" x14ac:dyDescent="0.45"/>
    <row r="663" ht="15" customHeight="1" x14ac:dyDescent="0.45"/>
    <row r="664" ht="15" customHeight="1" x14ac:dyDescent="0.45"/>
    <row r="665" ht="15" customHeight="1" x14ac:dyDescent="0.45"/>
    <row r="666" ht="15" customHeight="1" x14ac:dyDescent="0.45"/>
    <row r="667" ht="15" customHeight="1" x14ac:dyDescent="0.45"/>
    <row r="668" ht="15" customHeight="1" x14ac:dyDescent="0.45"/>
    <row r="669" ht="15" customHeight="1" x14ac:dyDescent="0.45"/>
    <row r="670" ht="15" customHeight="1" x14ac:dyDescent="0.45"/>
    <row r="671" ht="15" customHeight="1" x14ac:dyDescent="0.45"/>
    <row r="672" ht="15" customHeight="1" x14ac:dyDescent="0.45"/>
    <row r="673" ht="15" customHeight="1" x14ac:dyDescent="0.45"/>
    <row r="674" ht="15" customHeight="1" x14ac:dyDescent="0.45"/>
    <row r="675" ht="15" customHeight="1" x14ac:dyDescent="0.45"/>
    <row r="676" ht="15" customHeight="1" x14ac:dyDescent="0.45"/>
    <row r="677" ht="15" customHeight="1" x14ac:dyDescent="0.45"/>
    <row r="678" ht="15" customHeight="1" x14ac:dyDescent="0.45"/>
    <row r="679" ht="15" customHeight="1" x14ac:dyDescent="0.45"/>
    <row r="680" ht="15" customHeight="1" x14ac:dyDescent="0.45"/>
    <row r="681" ht="15" customHeight="1" x14ac:dyDescent="0.45"/>
    <row r="682" ht="15" customHeight="1" x14ac:dyDescent="0.45"/>
    <row r="683" ht="15" customHeight="1" x14ac:dyDescent="0.45"/>
    <row r="684" ht="15" customHeight="1" x14ac:dyDescent="0.45"/>
    <row r="685" ht="15" customHeight="1" x14ac:dyDescent="0.45"/>
    <row r="686" ht="15" customHeight="1" x14ac:dyDescent="0.45"/>
    <row r="687" ht="15" customHeight="1" x14ac:dyDescent="0.45"/>
    <row r="688" ht="15" customHeight="1" x14ac:dyDescent="0.45"/>
    <row r="689" ht="15" customHeight="1" x14ac:dyDescent="0.45"/>
    <row r="690" ht="15" customHeight="1" x14ac:dyDescent="0.45"/>
    <row r="691" ht="15" customHeight="1" x14ac:dyDescent="0.45"/>
    <row r="692" ht="15" customHeight="1" x14ac:dyDescent="0.45"/>
    <row r="693" ht="15" customHeight="1" x14ac:dyDescent="0.45"/>
    <row r="694" ht="15" customHeight="1" x14ac:dyDescent="0.45"/>
    <row r="695" ht="15" customHeight="1" x14ac:dyDescent="0.45"/>
    <row r="696" ht="15" customHeight="1" x14ac:dyDescent="0.45"/>
    <row r="697" ht="15" customHeight="1" x14ac:dyDescent="0.45"/>
    <row r="698" ht="15" customHeight="1" x14ac:dyDescent="0.45"/>
    <row r="699" ht="15" customHeight="1" x14ac:dyDescent="0.45"/>
    <row r="700" ht="15" customHeight="1" x14ac:dyDescent="0.45"/>
    <row r="701" ht="15" customHeight="1" x14ac:dyDescent="0.45"/>
    <row r="702" ht="15" customHeight="1" x14ac:dyDescent="0.45"/>
    <row r="703" ht="15" customHeight="1" x14ac:dyDescent="0.45"/>
    <row r="704" ht="15" customHeight="1" x14ac:dyDescent="0.45"/>
    <row r="705" spans="2:34" ht="15" customHeight="1" x14ac:dyDescent="0.45"/>
    <row r="706" spans="2:34" ht="15" customHeight="1" x14ac:dyDescent="0.45"/>
    <row r="707" spans="2:34" ht="15" customHeight="1" x14ac:dyDescent="0.45"/>
    <row r="708" spans="2:34" ht="15" customHeight="1" x14ac:dyDescent="0.45"/>
    <row r="709" spans="2:34" ht="15" customHeight="1" x14ac:dyDescent="0.45"/>
    <row r="710" spans="2:34" ht="15" customHeight="1" x14ac:dyDescent="0.45"/>
    <row r="711" spans="2:34" ht="15" customHeight="1" x14ac:dyDescent="0.45"/>
    <row r="712" spans="2:34" ht="15" customHeight="1" x14ac:dyDescent="0.45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45"/>
    <row r="714" spans="2:34" ht="15" customHeight="1" x14ac:dyDescent="0.45"/>
    <row r="715" spans="2:34" ht="15" customHeight="1" x14ac:dyDescent="0.45"/>
    <row r="716" spans="2:34" ht="15" customHeight="1" x14ac:dyDescent="0.45"/>
    <row r="717" spans="2:34" ht="15" customHeight="1" x14ac:dyDescent="0.45"/>
    <row r="718" spans="2:34" ht="15" customHeight="1" x14ac:dyDescent="0.45"/>
    <row r="719" spans="2:34" ht="15" customHeight="1" x14ac:dyDescent="0.45"/>
    <row r="720" spans="2:34" ht="15" customHeight="1" x14ac:dyDescent="0.45"/>
    <row r="721" ht="15" customHeight="1" x14ac:dyDescent="0.45"/>
    <row r="722" ht="15" customHeight="1" x14ac:dyDescent="0.45"/>
    <row r="723" ht="15" customHeight="1" x14ac:dyDescent="0.45"/>
    <row r="724" ht="15" customHeight="1" x14ac:dyDescent="0.45"/>
    <row r="725" ht="15" customHeight="1" x14ac:dyDescent="0.45"/>
    <row r="726" ht="15" customHeight="1" x14ac:dyDescent="0.45"/>
    <row r="727" ht="15" customHeight="1" x14ac:dyDescent="0.45"/>
    <row r="728" ht="15" customHeight="1" x14ac:dyDescent="0.45"/>
    <row r="729" ht="15" customHeight="1" x14ac:dyDescent="0.45"/>
    <row r="730" ht="15" customHeight="1" x14ac:dyDescent="0.45"/>
    <row r="731" ht="15" customHeight="1" x14ac:dyDescent="0.45"/>
    <row r="732" ht="15" customHeight="1" x14ac:dyDescent="0.45"/>
    <row r="733" ht="15" customHeight="1" x14ac:dyDescent="0.45"/>
    <row r="734" ht="15" customHeight="1" x14ac:dyDescent="0.45"/>
    <row r="735" ht="15" customHeight="1" x14ac:dyDescent="0.45"/>
    <row r="736" ht="15" customHeight="1" x14ac:dyDescent="0.45"/>
    <row r="737" ht="15" customHeight="1" x14ac:dyDescent="0.45"/>
    <row r="738" ht="15" customHeight="1" x14ac:dyDescent="0.45"/>
    <row r="739" ht="15" customHeight="1" x14ac:dyDescent="0.45"/>
    <row r="740" ht="15" customHeight="1" x14ac:dyDescent="0.45"/>
    <row r="741" ht="15" customHeight="1" x14ac:dyDescent="0.45"/>
    <row r="742" ht="15" customHeight="1" x14ac:dyDescent="0.45"/>
    <row r="743" ht="15" customHeight="1" x14ac:dyDescent="0.45"/>
    <row r="744" ht="15" customHeight="1" x14ac:dyDescent="0.45"/>
    <row r="745" ht="15" customHeight="1" x14ac:dyDescent="0.45"/>
    <row r="746" ht="15" customHeight="1" x14ac:dyDescent="0.45"/>
    <row r="747" ht="15" customHeight="1" x14ac:dyDescent="0.45"/>
    <row r="748" ht="15" customHeight="1" x14ac:dyDescent="0.45"/>
    <row r="749" ht="15" customHeight="1" x14ac:dyDescent="0.45"/>
    <row r="750" ht="15" customHeight="1" x14ac:dyDescent="0.45"/>
    <row r="751" ht="15" customHeight="1" x14ac:dyDescent="0.45"/>
    <row r="752" ht="15" customHeight="1" x14ac:dyDescent="0.45"/>
    <row r="753" ht="15" customHeight="1" x14ac:dyDescent="0.45"/>
    <row r="754" ht="15" customHeight="1" x14ac:dyDescent="0.45"/>
    <row r="755" ht="15" customHeight="1" x14ac:dyDescent="0.45"/>
    <row r="756" ht="15" customHeight="1" x14ac:dyDescent="0.45"/>
    <row r="757" ht="15" customHeight="1" x14ac:dyDescent="0.45"/>
    <row r="758" ht="15" customHeight="1" x14ac:dyDescent="0.45"/>
    <row r="759" ht="15" customHeight="1" x14ac:dyDescent="0.45"/>
    <row r="760" ht="15" customHeight="1" x14ac:dyDescent="0.45"/>
    <row r="761" ht="15" customHeight="1" x14ac:dyDescent="0.45"/>
    <row r="762" ht="15" customHeight="1" x14ac:dyDescent="0.45"/>
    <row r="763" ht="15" customHeight="1" x14ac:dyDescent="0.45"/>
    <row r="764" ht="15" customHeight="1" x14ac:dyDescent="0.45"/>
    <row r="765" ht="15" customHeight="1" x14ac:dyDescent="0.45"/>
    <row r="766" ht="15" customHeight="1" x14ac:dyDescent="0.45"/>
    <row r="767" ht="15" customHeight="1" x14ac:dyDescent="0.45"/>
    <row r="768" ht="15" customHeight="1" x14ac:dyDescent="0.45"/>
    <row r="769" ht="15" customHeight="1" x14ac:dyDescent="0.45"/>
    <row r="770" ht="15" customHeight="1" x14ac:dyDescent="0.45"/>
    <row r="771" ht="15" customHeight="1" x14ac:dyDescent="0.45"/>
    <row r="772" ht="15" customHeight="1" x14ac:dyDescent="0.45"/>
    <row r="773" ht="15" customHeight="1" x14ac:dyDescent="0.45"/>
    <row r="774" ht="15" customHeight="1" x14ac:dyDescent="0.45"/>
    <row r="775" ht="15" customHeight="1" x14ac:dyDescent="0.45"/>
    <row r="776" ht="15" customHeight="1" x14ac:dyDescent="0.45"/>
    <row r="777" ht="15" customHeight="1" x14ac:dyDescent="0.45"/>
    <row r="778" ht="15" customHeight="1" x14ac:dyDescent="0.45"/>
    <row r="779" ht="15" customHeight="1" x14ac:dyDescent="0.45"/>
    <row r="780" ht="15" customHeight="1" x14ac:dyDescent="0.45"/>
    <row r="781" ht="15" customHeight="1" x14ac:dyDescent="0.45"/>
    <row r="782" ht="15" customHeight="1" x14ac:dyDescent="0.45"/>
    <row r="783" ht="15" customHeight="1" x14ac:dyDescent="0.45"/>
    <row r="784" ht="15" customHeight="1" x14ac:dyDescent="0.45"/>
    <row r="785" ht="15" customHeight="1" x14ac:dyDescent="0.45"/>
    <row r="786" ht="15" customHeight="1" x14ac:dyDescent="0.45"/>
    <row r="787" ht="15" customHeight="1" x14ac:dyDescent="0.45"/>
    <row r="788" ht="15" customHeight="1" x14ac:dyDescent="0.45"/>
    <row r="789" ht="15" customHeight="1" x14ac:dyDescent="0.45"/>
    <row r="790" ht="15" customHeight="1" x14ac:dyDescent="0.45"/>
    <row r="791" ht="15" customHeight="1" x14ac:dyDescent="0.45"/>
    <row r="792" ht="15" customHeight="1" x14ac:dyDescent="0.45"/>
    <row r="793" ht="15" customHeight="1" x14ac:dyDescent="0.45"/>
    <row r="794" ht="15" customHeight="1" x14ac:dyDescent="0.45"/>
    <row r="795" ht="15" customHeight="1" x14ac:dyDescent="0.45"/>
    <row r="796" ht="15" customHeight="1" x14ac:dyDescent="0.45"/>
    <row r="797" ht="15" customHeight="1" x14ac:dyDescent="0.45"/>
    <row r="798" ht="15" customHeight="1" x14ac:dyDescent="0.45"/>
    <row r="799" ht="15" customHeight="1" x14ac:dyDescent="0.45"/>
    <row r="800" ht="15" customHeight="1" x14ac:dyDescent="0.45"/>
    <row r="801" ht="15" customHeight="1" x14ac:dyDescent="0.45"/>
    <row r="802" ht="15" customHeight="1" x14ac:dyDescent="0.45"/>
    <row r="803" ht="15" customHeight="1" x14ac:dyDescent="0.45"/>
    <row r="804" ht="15" customHeight="1" x14ac:dyDescent="0.45"/>
    <row r="805" ht="15" customHeight="1" x14ac:dyDescent="0.45"/>
    <row r="806" ht="15" customHeight="1" x14ac:dyDescent="0.45"/>
    <row r="807" ht="15" customHeight="1" x14ac:dyDescent="0.45"/>
    <row r="808" ht="15" customHeight="1" x14ac:dyDescent="0.45"/>
    <row r="809" ht="15" customHeight="1" x14ac:dyDescent="0.45"/>
    <row r="810" ht="15" customHeight="1" x14ac:dyDescent="0.45"/>
    <row r="811" ht="15" customHeight="1" x14ac:dyDescent="0.45"/>
    <row r="812" ht="15" customHeight="1" x14ac:dyDescent="0.45"/>
    <row r="813" ht="15" customHeight="1" x14ac:dyDescent="0.45"/>
    <row r="814" ht="15" customHeight="1" x14ac:dyDescent="0.45"/>
    <row r="815" ht="15" customHeight="1" x14ac:dyDescent="0.45"/>
    <row r="816" ht="15" customHeight="1" x14ac:dyDescent="0.45"/>
    <row r="817" ht="15" customHeight="1" x14ac:dyDescent="0.45"/>
    <row r="818" ht="15" customHeight="1" x14ac:dyDescent="0.45"/>
    <row r="819" ht="15" customHeight="1" x14ac:dyDescent="0.45"/>
    <row r="820" ht="15" customHeight="1" x14ac:dyDescent="0.45"/>
    <row r="821" ht="15" customHeight="1" x14ac:dyDescent="0.45"/>
    <row r="822" ht="15" customHeight="1" x14ac:dyDescent="0.45"/>
    <row r="823" ht="15" customHeight="1" x14ac:dyDescent="0.45"/>
    <row r="824" ht="15" customHeight="1" x14ac:dyDescent="0.45"/>
    <row r="825" ht="15" customHeight="1" x14ac:dyDescent="0.45"/>
    <row r="826" ht="15" customHeight="1" x14ac:dyDescent="0.45"/>
    <row r="827" ht="15" customHeight="1" x14ac:dyDescent="0.45"/>
    <row r="828" ht="15" customHeight="1" x14ac:dyDescent="0.45"/>
    <row r="829" ht="15" customHeight="1" x14ac:dyDescent="0.45"/>
    <row r="830" ht="15" customHeight="1" x14ac:dyDescent="0.45"/>
    <row r="831" ht="15" customHeight="1" x14ac:dyDescent="0.45"/>
    <row r="832" ht="15" customHeight="1" x14ac:dyDescent="0.45"/>
    <row r="833" ht="15" customHeight="1" x14ac:dyDescent="0.45"/>
    <row r="834" ht="15" customHeight="1" x14ac:dyDescent="0.45"/>
    <row r="835" ht="15" customHeight="1" x14ac:dyDescent="0.45"/>
    <row r="836" ht="15" customHeight="1" x14ac:dyDescent="0.45"/>
    <row r="837" ht="15" customHeight="1" x14ac:dyDescent="0.45"/>
    <row r="838" ht="15" customHeight="1" x14ac:dyDescent="0.45"/>
    <row r="839" ht="15" customHeight="1" x14ac:dyDescent="0.45"/>
    <row r="840" ht="15" customHeight="1" x14ac:dyDescent="0.45"/>
    <row r="841" ht="15" customHeight="1" x14ac:dyDescent="0.45"/>
    <row r="842" ht="15" customHeight="1" x14ac:dyDescent="0.45"/>
    <row r="843" ht="15" customHeight="1" x14ac:dyDescent="0.45"/>
    <row r="844" ht="15" customHeight="1" x14ac:dyDescent="0.45"/>
    <row r="845" ht="15" customHeight="1" x14ac:dyDescent="0.45"/>
    <row r="846" ht="15" customHeight="1" x14ac:dyDescent="0.45"/>
    <row r="847" ht="15" customHeight="1" x14ac:dyDescent="0.45"/>
    <row r="848" ht="15" customHeight="1" x14ac:dyDescent="0.45"/>
    <row r="849" ht="15" customHeight="1" x14ac:dyDescent="0.45"/>
    <row r="850" ht="15" customHeight="1" x14ac:dyDescent="0.45"/>
    <row r="851" ht="15" customHeight="1" x14ac:dyDescent="0.45"/>
    <row r="852" ht="15" customHeight="1" x14ac:dyDescent="0.45"/>
    <row r="853" ht="15" customHeight="1" x14ac:dyDescent="0.45"/>
    <row r="854" ht="15" customHeight="1" x14ac:dyDescent="0.45"/>
    <row r="855" ht="15" customHeight="1" x14ac:dyDescent="0.45"/>
    <row r="856" ht="15" customHeight="1" x14ac:dyDescent="0.45"/>
    <row r="857" ht="15" customHeight="1" x14ac:dyDescent="0.45"/>
    <row r="858" ht="15" customHeight="1" x14ac:dyDescent="0.45"/>
    <row r="859" ht="15" customHeight="1" x14ac:dyDescent="0.45"/>
    <row r="860" ht="15" customHeight="1" x14ac:dyDescent="0.45"/>
    <row r="861" ht="15" customHeight="1" x14ac:dyDescent="0.45"/>
    <row r="862" ht="15" customHeight="1" x14ac:dyDescent="0.45"/>
    <row r="863" ht="15" customHeight="1" x14ac:dyDescent="0.45"/>
    <row r="864" ht="15" customHeight="1" x14ac:dyDescent="0.45"/>
    <row r="865" ht="15" customHeight="1" x14ac:dyDescent="0.45"/>
    <row r="866" ht="15" customHeight="1" x14ac:dyDescent="0.45"/>
    <row r="867" ht="15" customHeight="1" x14ac:dyDescent="0.45"/>
    <row r="868" ht="15" customHeight="1" x14ac:dyDescent="0.45"/>
    <row r="869" ht="15" customHeight="1" x14ac:dyDescent="0.45"/>
    <row r="870" ht="15" customHeight="1" x14ac:dyDescent="0.45"/>
    <row r="871" ht="15" customHeight="1" x14ac:dyDescent="0.45"/>
    <row r="872" ht="15" customHeight="1" x14ac:dyDescent="0.45"/>
    <row r="873" ht="15" customHeight="1" x14ac:dyDescent="0.45"/>
    <row r="874" ht="15" customHeight="1" x14ac:dyDescent="0.45"/>
    <row r="875" ht="15" customHeight="1" x14ac:dyDescent="0.45"/>
    <row r="876" ht="15" customHeight="1" x14ac:dyDescent="0.45"/>
    <row r="877" ht="15" customHeight="1" x14ac:dyDescent="0.45"/>
    <row r="878" ht="15" customHeight="1" x14ac:dyDescent="0.45"/>
    <row r="879" ht="15" customHeight="1" x14ac:dyDescent="0.45"/>
    <row r="880" ht="15" customHeight="1" x14ac:dyDescent="0.45"/>
    <row r="881" spans="2:34" ht="15" customHeight="1" x14ac:dyDescent="0.45"/>
    <row r="882" spans="2:34" ht="15" customHeight="1" x14ac:dyDescent="0.45"/>
    <row r="883" spans="2:34" ht="15" customHeight="1" x14ac:dyDescent="0.45"/>
    <row r="884" spans="2:34" ht="15" customHeight="1" x14ac:dyDescent="0.45"/>
    <row r="885" spans="2:34" ht="15" customHeight="1" x14ac:dyDescent="0.45"/>
    <row r="886" spans="2:34" ht="15" customHeight="1" x14ac:dyDescent="0.45"/>
    <row r="887" spans="2:34" ht="15" customHeight="1" x14ac:dyDescent="0.45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45"/>
    <row r="889" spans="2:34" ht="15" customHeight="1" x14ac:dyDescent="0.45"/>
    <row r="890" spans="2:34" ht="15" customHeight="1" x14ac:dyDescent="0.45"/>
    <row r="891" spans="2:34" ht="15" customHeight="1" x14ac:dyDescent="0.45"/>
    <row r="892" spans="2:34" ht="15" customHeight="1" x14ac:dyDescent="0.45"/>
    <row r="893" spans="2:34" ht="15" customHeight="1" x14ac:dyDescent="0.45"/>
    <row r="894" spans="2:34" ht="15" customHeight="1" x14ac:dyDescent="0.45"/>
    <row r="895" spans="2:34" ht="15" customHeight="1" x14ac:dyDescent="0.45"/>
    <row r="896" spans="2:34" ht="15" customHeight="1" x14ac:dyDescent="0.45"/>
    <row r="897" ht="15" customHeight="1" x14ac:dyDescent="0.45"/>
    <row r="898" ht="15" customHeight="1" x14ac:dyDescent="0.45"/>
    <row r="899" ht="15" customHeight="1" x14ac:dyDescent="0.45"/>
    <row r="900" ht="15" customHeight="1" x14ac:dyDescent="0.45"/>
    <row r="901" ht="15" customHeight="1" x14ac:dyDescent="0.45"/>
    <row r="902" ht="15" customHeight="1" x14ac:dyDescent="0.45"/>
    <row r="903" ht="15" customHeight="1" x14ac:dyDescent="0.45"/>
    <row r="904" ht="15" customHeight="1" x14ac:dyDescent="0.45"/>
    <row r="905" ht="15" customHeight="1" x14ac:dyDescent="0.45"/>
    <row r="906" ht="15" customHeight="1" x14ac:dyDescent="0.45"/>
    <row r="907" ht="15" customHeight="1" x14ac:dyDescent="0.45"/>
    <row r="908" ht="15" customHeight="1" x14ac:dyDescent="0.45"/>
    <row r="909" ht="15" customHeight="1" x14ac:dyDescent="0.45"/>
    <row r="910" ht="15" customHeight="1" x14ac:dyDescent="0.45"/>
    <row r="911" ht="15" customHeight="1" x14ac:dyDescent="0.45"/>
    <row r="912" ht="15" customHeight="1" x14ac:dyDescent="0.45"/>
    <row r="913" ht="15" customHeight="1" x14ac:dyDescent="0.45"/>
    <row r="914" ht="15" customHeight="1" x14ac:dyDescent="0.45"/>
    <row r="915" ht="15" customHeight="1" x14ac:dyDescent="0.45"/>
    <row r="916" ht="15" customHeight="1" x14ac:dyDescent="0.45"/>
    <row r="917" ht="15" customHeight="1" x14ac:dyDescent="0.45"/>
    <row r="918" ht="15" customHeight="1" x14ac:dyDescent="0.45"/>
    <row r="919" ht="15" customHeight="1" x14ac:dyDescent="0.45"/>
    <row r="920" ht="15" customHeight="1" x14ac:dyDescent="0.45"/>
    <row r="921" ht="15" customHeight="1" x14ac:dyDescent="0.45"/>
    <row r="922" ht="15" customHeight="1" x14ac:dyDescent="0.45"/>
    <row r="923" ht="15" customHeight="1" x14ac:dyDescent="0.45"/>
    <row r="924" ht="15" customHeight="1" x14ac:dyDescent="0.45"/>
    <row r="925" ht="15" customHeight="1" x14ac:dyDescent="0.45"/>
    <row r="926" ht="15" customHeight="1" x14ac:dyDescent="0.45"/>
    <row r="927" ht="15" customHeight="1" x14ac:dyDescent="0.45"/>
    <row r="928" ht="15" customHeight="1" x14ac:dyDescent="0.45"/>
    <row r="929" ht="15" customHeight="1" x14ac:dyDescent="0.45"/>
    <row r="930" ht="15" customHeight="1" x14ac:dyDescent="0.45"/>
    <row r="931" ht="15" customHeight="1" x14ac:dyDescent="0.45"/>
    <row r="932" ht="15" customHeight="1" x14ac:dyDescent="0.45"/>
    <row r="933" ht="15" customHeight="1" x14ac:dyDescent="0.45"/>
    <row r="934" ht="15" customHeight="1" x14ac:dyDescent="0.45"/>
    <row r="935" ht="15" customHeight="1" x14ac:dyDescent="0.45"/>
    <row r="936" ht="15" customHeight="1" x14ac:dyDescent="0.45"/>
    <row r="937" ht="15" customHeight="1" x14ac:dyDescent="0.45"/>
    <row r="938" ht="15" customHeight="1" x14ac:dyDescent="0.45"/>
    <row r="939" ht="15" customHeight="1" x14ac:dyDescent="0.45"/>
    <row r="940" ht="15" customHeight="1" x14ac:dyDescent="0.45"/>
    <row r="941" ht="15" customHeight="1" x14ac:dyDescent="0.45"/>
    <row r="942" ht="15" customHeight="1" x14ac:dyDescent="0.45"/>
    <row r="943" ht="15" customHeight="1" x14ac:dyDescent="0.45"/>
    <row r="944" ht="15" customHeight="1" x14ac:dyDescent="0.45"/>
    <row r="945" ht="15" customHeight="1" x14ac:dyDescent="0.45"/>
    <row r="946" ht="15" customHeight="1" x14ac:dyDescent="0.45"/>
    <row r="947" ht="15" customHeight="1" x14ac:dyDescent="0.45"/>
    <row r="948" ht="15" customHeight="1" x14ac:dyDescent="0.45"/>
    <row r="949" ht="15" customHeight="1" x14ac:dyDescent="0.45"/>
    <row r="950" ht="15" customHeight="1" x14ac:dyDescent="0.45"/>
    <row r="951" ht="15" customHeight="1" x14ac:dyDescent="0.45"/>
    <row r="952" ht="15" customHeight="1" x14ac:dyDescent="0.45"/>
    <row r="953" ht="15" customHeight="1" x14ac:dyDescent="0.45"/>
    <row r="954" ht="15" customHeight="1" x14ac:dyDescent="0.45"/>
    <row r="955" ht="15" customHeight="1" x14ac:dyDescent="0.45"/>
    <row r="956" ht="15" customHeight="1" x14ac:dyDescent="0.45"/>
    <row r="957" ht="15" customHeight="1" x14ac:dyDescent="0.45"/>
    <row r="958" ht="15" customHeight="1" x14ac:dyDescent="0.45"/>
    <row r="959" ht="15" customHeight="1" x14ac:dyDescent="0.45"/>
    <row r="960" ht="15" customHeight="1" x14ac:dyDescent="0.45"/>
    <row r="961" ht="15" customHeight="1" x14ac:dyDescent="0.45"/>
    <row r="962" ht="15" customHeight="1" x14ac:dyDescent="0.45"/>
    <row r="963" ht="15" customHeight="1" x14ac:dyDescent="0.45"/>
    <row r="964" ht="15" customHeight="1" x14ac:dyDescent="0.45"/>
    <row r="965" ht="15" customHeight="1" x14ac:dyDescent="0.45"/>
    <row r="966" ht="15" customHeight="1" x14ac:dyDescent="0.45"/>
    <row r="967" ht="15" customHeight="1" x14ac:dyDescent="0.45"/>
    <row r="968" ht="15" customHeight="1" x14ac:dyDescent="0.45"/>
    <row r="969" ht="15" customHeight="1" x14ac:dyDescent="0.45"/>
    <row r="970" ht="15" customHeight="1" x14ac:dyDescent="0.45"/>
    <row r="971" ht="15" customHeight="1" x14ac:dyDescent="0.45"/>
    <row r="972" ht="15" customHeight="1" x14ac:dyDescent="0.45"/>
    <row r="973" ht="15" customHeight="1" x14ac:dyDescent="0.45"/>
    <row r="974" ht="15" customHeight="1" x14ac:dyDescent="0.45"/>
    <row r="975" ht="15" customHeight="1" x14ac:dyDescent="0.45"/>
    <row r="976" ht="15" customHeight="1" x14ac:dyDescent="0.45"/>
    <row r="977" ht="15" customHeight="1" x14ac:dyDescent="0.45"/>
    <row r="978" ht="15" customHeight="1" x14ac:dyDescent="0.45"/>
    <row r="979" ht="15" customHeight="1" x14ac:dyDescent="0.45"/>
    <row r="980" ht="15" customHeight="1" x14ac:dyDescent="0.45"/>
    <row r="981" ht="15" customHeight="1" x14ac:dyDescent="0.45"/>
    <row r="982" ht="15" customHeight="1" x14ac:dyDescent="0.45"/>
    <row r="983" ht="15" customHeight="1" x14ac:dyDescent="0.45"/>
    <row r="984" ht="15" customHeight="1" x14ac:dyDescent="0.45"/>
    <row r="985" ht="15" customHeight="1" x14ac:dyDescent="0.45"/>
    <row r="986" ht="15" customHeight="1" x14ac:dyDescent="0.45"/>
    <row r="987" ht="15" customHeight="1" x14ac:dyDescent="0.45"/>
    <row r="988" ht="15" customHeight="1" x14ac:dyDescent="0.45"/>
    <row r="989" ht="15" customHeight="1" x14ac:dyDescent="0.45"/>
    <row r="990" ht="15" customHeight="1" x14ac:dyDescent="0.45"/>
    <row r="991" ht="15" customHeight="1" x14ac:dyDescent="0.45"/>
    <row r="992" ht="15" customHeight="1" x14ac:dyDescent="0.45"/>
    <row r="993" ht="15" customHeight="1" x14ac:dyDescent="0.45"/>
    <row r="994" ht="15" customHeight="1" x14ac:dyDescent="0.45"/>
    <row r="995" ht="15" customHeight="1" x14ac:dyDescent="0.45"/>
    <row r="996" ht="15" customHeight="1" x14ac:dyDescent="0.45"/>
    <row r="997" ht="15" customHeight="1" x14ac:dyDescent="0.45"/>
    <row r="998" ht="15" customHeight="1" x14ac:dyDescent="0.45"/>
    <row r="999" ht="15" customHeight="1" x14ac:dyDescent="0.45"/>
    <row r="1000" ht="15" customHeight="1" x14ac:dyDescent="0.45"/>
    <row r="1001" ht="15" customHeight="1" x14ac:dyDescent="0.45"/>
    <row r="1002" ht="15" customHeight="1" x14ac:dyDescent="0.45"/>
    <row r="1003" ht="15" customHeight="1" x14ac:dyDescent="0.45"/>
    <row r="1004" ht="15" customHeight="1" x14ac:dyDescent="0.45"/>
    <row r="1005" ht="15" customHeight="1" x14ac:dyDescent="0.45"/>
    <row r="1006" ht="15" customHeight="1" x14ac:dyDescent="0.45"/>
    <row r="1007" ht="15" customHeight="1" x14ac:dyDescent="0.45"/>
    <row r="1008" ht="15" customHeight="1" x14ac:dyDescent="0.45"/>
    <row r="1009" ht="15" customHeight="1" x14ac:dyDescent="0.45"/>
    <row r="1010" ht="15" customHeight="1" x14ac:dyDescent="0.45"/>
    <row r="1011" ht="15" customHeight="1" x14ac:dyDescent="0.45"/>
    <row r="1012" ht="15" customHeight="1" x14ac:dyDescent="0.45"/>
    <row r="1013" ht="15" customHeight="1" x14ac:dyDescent="0.45"/>
    <row r="1014" ht="15" customHeight="1" x14ac:dyDescent="0.45"/>
    <row r="1015" ht="15" customHeight="1" x14ac:dyDescent="0.45"/>
    <row r="1016" ht="15" customHeight="1" x14ac:dyDescent="0.45"/>
    <row r="1017" ht="15" customHeight="1" x14ac:dyDescent="0.45"/>
    <row r="1018" ht="15" customHeight="1" x14ac:dyDescent="0.45"/>
    <row r="1019" ht="15" customHeight="1" x14ac:dyDescent="0.45"/>
    <row r="1020" ht="15" customHeight="1" x14ac:dyDescent="0.45"/>
    <row r="1021" ht="15" customHeight="1" x14ac:dyDescent="0.45"/>
    <row r="1022" ht="15" customHeight="1" x14ac:dyDescent="0.45"/>
    <row r="1023" ht="15" customHeight="1" x14ac:dyDescent="0.45"/>
    <row r="1024" ht="15" customHeight="1" x14ac:dyDescent="0.45"/>
    <row r="1025" ht="15" customHeight="1" x14ac:dyDescent="0.45"/>
    <row r="1026" ht="15" customHeight="1" x14ac:dyDescent="0.45"/>
    <row r="1027" ht="15" customHeight="1" x14ac:dyDescent="0.45"/>
    <row r="1028" ht="15" customHeight="1" x14ac:dyDescent="0.45"/>
    <row r="1029" ht="15" customHeight="1" x14ac:dyDescent="0.45"/>
    <row r="1030" ht="15" customHeight="1" x14ac:dyDescent="0.45"/>
    <row r="1031" ht="15" customHeight="1" x14ac:dyDescent="0.45"/>
    <row r="1032" ht="15" customHeight="1" x14ac:dyDescent="0.45"/>
    <row r="1033" ht="15" customHeight="1" x14ac:dyDescent="0.45"/>
    <row r="1034" ht="15" customHeight="1" x14ac:dyDescent="0.45"/>
    <row r="1035" ht="15" customHeight="1" x14ac:dyDescent="0.45"/>
    <row r="1036" ht="15" customHeight="1" x14ac:dyDescent="0.45"/>
    <row r="1037" ht="15" customHeight="1" x14ac:dyDescent="0.45"/>
    <row r="1038" ht="15" customHeight="1" x14ac:dyDescent="0.45"/>
    <row r="1039" ht="15" customHeight="1" x14ac:dyDescent="0.45"/>
    <row r="1040" ht="15" customHeight="1" x14ac:dyDescent="0.45"/>
    <row r="1041" ht="15" customHeight="1" x14ac:dyDescent="0.45"/>
    <row r="1042" ht="15" customHeight="1" x14ac:dyDescent="0.45"/>
    <row r="1043" ht="15" customHeight="1" x14ac:dyDescent="0.45"/>
    <row r="1044" ht="15" customHeight="1" x14ac:dyDescent="0.45"/>
    <row r="1045" ht="15" customHeight="1" x14ac:dyDescent="0.45"/>
    <row r="1046" ht="15" customHeight="1" x14ac:dyDescent="0.45"/>
    <row r="1047" ht="15" customHeight="1" x14ac:dyDescent="0.45"/>
    <row r="1048" ht="15" customHeight="1" x14ac:dyDescent="0.45"/>
    <row r="1049" ht="15" customHeight="1" x14ac:dyDescent="0.45"/>
    <row r="1050" ht="15" customHeight="1" x14ac:dyDescent="0.45"/>
    <row r="1051" ht="15" customHeight="1" x14ac:dyDescent="0.45"/>
    <row r="1052" ht="15" customHeight="1" x14ac:dyDescent="0.45"/>
    <row r="1053" ht="15" customHeight="1" x14ac:dyDescent="0.45"/>
    <row r="1054" ht="15" customHeight="1" x14ac:dyDescent="0.45"/>
    <row r="1055" ht="15" customHeight="1" x14ac:dyDescent="0.45"/>
    <row r="1056" ht="15" customHeight="1" x14ac:dyDescent="0.45"/>
    <row r="1057" ht="15" customHeight="1" x14ac:dyDescent="0.45"/>
    <row r="1058" ht="15" customHeight="1" x14ac:dyDescent="0.45"/>
    <row r="1059" ht="15" customHeight="1" x14ac:dyDescent="0.45"/>
    <row r="1060" ht="15" customHeight="1" x14ac:dyDescent="0.45"/>
    <row r="1061" ht="15" customHeight="1" x14ac:dyDescent="0.45"/>
    <row r="1062" ht="15" customHeight="1" x14ac:dyDescent="0.45"/>
    <row r="1063" ht="15" customHeight="1" x14ac:dyDescent="0.45"/>
    <row r="1064" ht="15" customHeight="1" x14ac:dyDescent="0.45"/>
    <row r="1065" ht="15" customHeight="1" x14ac:dyDescent="0.45"/>
    <row r="1066" ht="15" customHeight="1" x14ac:dyDescent="0.45"/>
    <row r="1067" ht="15" customHeight="1" x14ac:dyDescent="0.45"/>
    <row r="1068" ht="15" customHeight="1" x14ac:dyDescent="0.45"/>
    <row r="1069" ht="15" customHeight="1" x14ac:dyDescent="0.45"/>
    <row r="1070" ht="15" customHeight="1" x14ac:dyDescent="0.45"/>
    <row r="1071" ht="15" customHeight="1" x14ac:dyDescent="0.45"/>
    <row r="1072" ht="15" customHeight="1" x14ac:dyDescent="0.45"/>
    <row r="1073" ht="15" customHeight="1" x14ac:dyDescent="0.45"/>
    <row r="1074" ht="15" customHeight="1" x14ac:dyDescent="0.45"/>
    <row r="1075" ht="15" customHeight="1" x14ac:dyDescent="0.45"/>
    <row r="1076" ht="15" customHeight="1" x14ac:dyDescent="0.45"/>
    <row r="1077" ht="15" customHeight="1" x14ac:dyDescent="0.45"/>
    <row r="1078" ht="15" customHeight="1" x14ac:dyDescent="0.45"/>
    <row r="1079" ht="15" customHeight="1" x14ac:dyDescent="0.45"/>
    <row r="1080" ht="15" customHeight="1" x14ac:dyDescent="0.45"/>
    <row r="1081" ht="15" customHeight="1" x14ac:dyDescent="0.45"/>
    <row r="1082" ht="15" customHeight="1" x14ac:dyDescent="0.45"/>
    <row r="1083" ht="15" customHeight="1" x14ac:dyDescent="0.45"/>
    <row r="1084" ht="15" customHeight="1" x14ac:dyDescent="0.45"/>
    <row r="1085" ht="15" customHeight="1" x14ac:dyDescent="0.45"/>
    <row r="1086" ht="15" customHeight="1" x14ac:dyDescent="0.45"/>
    <row r="1087" ht="15" customHeight="1" x14ac:dyDescent="0.45"/>
    <row r="1088" ht="15" customHeight="1" x14ac:dyDescent="0.45"/>
    <row r="1089" spans="2:34" ht="15" customHeight="1" x14ac:dyDescent="0.45"/>
    <row r="1090" spans="2:34" ht="15" customHeight="1" x14ac:dyDescent="0.45"/>
    <row r="1091" spans="2:34" ht="15" customHeight="1" x14ac:dyDescent="0.45"/>
    <row r="1092" spans="2:34" ht="15" customHeight="1" x14ac:dyDescent="0.45"/>
    <row r="1093" spans="2:34" ht="15" customHeight="1" x14ac:dyDescent="0.45"/>
    <row r="1094" spans="2:34" ht="15" customHeight="1" x14ac:dyDescent="0.45"/>
    <row r="1095" spans="2:34" ht="15" customHeight="1" x14ac:dyDescent="0.45"/>
    <row r="1096" spans="2:34" ht="15" customHeight="1" x14ac:dyDescent="0.45"/>
    <row r="1097" spans="2:34" ht="15" customHeight="1" x14ac:dyDescent="0.45"/>
    <row r="1098" spans="2:34" ht="15" customHeight="1" x14ac:dyDescent="0.45"/>
    <row r="1099" spans="2:34" ht="15" customHeight="1" x14ac:dyDescent="0.45"/>
    <row r="1100" spans="2:34" ht="15" customHeight="1" x14ac:dyDescent="0.45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45"/>
    <row r="1102" spans="2:34" ht="15" customHeight="1" x14ac:dyDescent="0.45"/>
    <row r="1103" spans="2:34" ht="15" customHeight="1" x14ac:dyDescent="0.45"/>
    <row r="1104" spans="2:34" ht="15" customHeight="1" x14ac:dyDescent="0.45"/>
    <row r="1105" ht="15" customHeight="1" x14ac:dyDescent="0.45"/>
    <row r="1106" ht="15" customHeight="1" x14ac:dyDescent="0.45"/>
    <row r="1107" ht="15" customHeight="1" x14ac:dyDescent="0.45"/>
    <row r="1108" ht="15" customHeight="1" x14ac:dyDescent="0.45"/>
    <row r="1109" ht="15" customHeight="1" x14ac:dyDescent="0.45"/>
    <row r="1110" ht="15" customHeight="1" x14ac:dyDescent="0.45"/>
    <row r="1111" ht="15" customHeight="1" x14ac:dyDescent="0.45"/>
    <row r="1112" ht="15" customHeight="1" x14ac:dyDescent="0.45"/>
    <row r="1113" ht="15" customHeight="1" x14ac:dyDescent="0.45"/>
    <row r="1114" ht="15" customHeight="1" x14ac:dyDescent="0.45"/>
    <row r="1115" ht="15" customHeight="1" x14ac:dyDescent="0.45"/>
    <row r="1116" ht="15" customHeight="1" x14ac:dyDescent="0.45"/>
    <row r="1117" ht="15" customHeight="1" x14ac:dyDescent="0.45"/>
    <row r="1118" ht="15" customHeight="1" x14ac:dyDescent="0.45"/>
    <row r="1119" ht="15" customHeight="1" x14ac:dyDescent="0.45"/>
    <row r="1120" ht="15" customHeight="1" x14ac:dyDescent="0.45"/>
    <row r="1121" ht="15" customHeight="1" x14ac:dyDescent="0.45"/>
    <row r="1122" ht="15" customHeight="1" x14ac:dyDescent="0.45"/>
    <row r="1123" ht="15" customHeight="1" x14ac:dyDescent="0.45"/>
    <row r="1124" ht="15" customHeight="1" x14ac:dyDescent="0.45"/>
    <row r="1125" ht="15" customHeight="1" x14ac:dyDescent="0.45"/>
    <row r="1126" ht="15" customHeight="1" x14ac:dyDescent="0.45"/>
    <row r="1127" ht="15" customHeight="1" x14ac:dyDescent="0.45"/>
    <row r="1128" ht="15" customHeight="1" x14ac:dyDescent="0.45"/>
    <row r="1129" ht="15" customHeight="1" x14ac:dyDescent="0.45"/>
    <row r="1130" ht="15" customHeight="1" x14ac:dyDescent="0.45"/>
    <row r="1131" ht="15" customHeight="1" x14ac:dyDescent="0.45"/>
    <row r="1132" ht="15" customHeight="1" x14ac:dyDescent="0.45"/>
    <row r="1133" ht="15" customHeight="1" x14ac:dyDescent="0.45"/>
    <row r="1134" ht="15" customHeight="1" x14ac:dyDescent="0.45"/>
    <row r="1135" ht="15" customHeight="1" x14ac:dyDescent="0.45"/>
    <row r="1136" ht="15" customHeight="1" x14ac:dyDescent="0.45"/>
    <row r="1137" ht="15" customHeight="1" x14ac:dyDescent="0.45"/>
    <row r="1138" ht="15" customHeight="1" x14ac:dyDescent="0.45"/>
    <row r="1139" ht="15" customHeight="1" x14ac:dyDescent="0.45"/>
    <row r="1140" ht="15" customHeight="1" x14ac:dyDescent="0.45"/>
    <row r="1141" ht="15" customHeight="1" x14ac:dyDescent="0.45"/>
    <row r="1142" ht="15" customHeight="1" x14ac:dyDescent="0.45"/>
    <row r="1143" ht="15" customHeight="1" x14ac:dyDescent="0.45"/>
    <row r="1144" ht="15" customHeight="1" x14ac:dyDescent="0.45"/>
    <row r="1145" ht="15" customHeight="1" x14ac:dyDescent="0.45"/>
    <row r="1146" ht="15" customHeight="1" x14ac:dyDescent="0.45"/>
    <row r="1147" ht="15" customHeight="1" x14ac:dyDescent="0.45"/>
    <row r="1148" ht="15" customHeight="1" x14ac:dyDescent="0.45"/>
    <row r="1149" ht="15" customHeight="1" x14ac:dyDescent="0.45"/>
    <row r="1150" ht="15" customHeight="1" x14ac:dyDescent="0.45"/>
    <row r="1151" ht="15" customHeight="1" x14ac:dyDescent="0.45"/>
    <row r="1152" ht="15" customHeight="1" x14ac:dyDescent="0.45"/>
    <row r="1153" ht="15" customHeight="1" x14ac:dyDescent="0.45"/>
    <row r="1154" ht="15" customHeight="1" x14ac:dyDescent="0.45"/>
    <row r="1155" ht="15" customHeight="1" x14ac:dyDescent="0.45"/>
    <row r="1156" ht="15" customHeight="1" x14ac:dyDescent="0.45"/>
    <row r="1157" ht="15" customHeight="1" x14ac:dyDescent="0.45"/>
    <row r="1158" ht="15" customHeight="1" x14ac:dyDescent="0.45"/>
    <row r="1159" ht="15" customHeight="1" x14ac:dyDescent="0.45"/>
    <row r="1160" ht="15" customHeight="1" x14ac:dyDescent="0.45"/>
    <row r="1161" ht="15" customHeight="1" x14ac:dyDescent="0.45"/>
    <row r="1162" ht="15" customHeight="1" x14ac:dyDescent="0.45"/>
    <row r="1163" ht="15" customHeight="1" x14ac:dyDescent="0.45"/>
    <row r="1164" ht="15" customHeight="1" x14ac:dyDescent="0.45"/>
    <row r="1165" ht="15" customHeight="1" x14ac:dyDescent="0.45"/>
    <row r="1166" ht="15" customHeight="1" x14ac:dyDescent="0.45"/>
    <row r="1167" ht="15" customHeight="1" x14ac:dyDescent="0.45"/>
    <row r="1168" ht="15" customHeight="1" x14ac:dyDescent="0.45"/>
    <row r="1169" ht="15" customHeight="1" x14ac:dyDescent="0.45"/>
    <row r="1170" ht="15" customHeight="1" x14ac:dyDescent="0.45"/>
    <row r="1171" ht="15" customHeight="1" x14ac:dyDescent="0.45"/>
    <row r="1172" ht="15" customHeight="1" x14ac:dyDescent="0.45"/>
    <row r="1173" ht="15" customHeight="1" x14ac:dyDescent="0.45"/>
    <row r="1174" ht="15" customHeight="1" x14ac:dyDescent="0.45"/>
    <row r="1175" ht="15" customHeight="1" x14ac:dyDescent="0.45"/>
    <row r="1176" ht="15" customHeight="1" x14ac:dyDescent="0.45"/>
    <row r="1177" ht="15" customHeight="1" x14ac:dyDescent="0.45"/>
    <row r="1178" ht="15" customHeight="1" x14ac:dyDescent="0.45"/>
    <row r="1179" ht="15" customHeight="1" x14ac:dyDescent="0.45"/>
    <row r="1180" ht="15" customHeight="1" x14ac:dyDescent="0.45"/>
    <row r="1181" ht="15" customHeight="1" x14ac:dyDescent="0.45"/>
    <row r="1182" ht="15" customHeight="1" x14ac:dyDescent="0.45"/>
    <row r="1183" ht="15" customHeight="1" x14ac:dyDescent="0.45"/>
    <row r="1184" ht="15" customHeight="1" x14ac:dyDescent="0.45"/>
    <row r="1185" ht="15" customHeight="1" x14ac:dyDescent="0.45"/>
    <row r="1186" ht="15" customHeight="1" x14ac:dyDescent="0.45"/>
    <row r="1187" ht="15" customHeight="1" x14ac:dyDescent="0.45"/>
    <row r="1188" ht="15" customHeight="1" x14ac:dyDescent="0.45"/>
    <row r="1189" ht="15" customHeight="1" x14ac:dyDescent="0.45"/>
    <row r="1190" ht="15" customHeight="1" x14ac:dyDescent="0.45"/>
    <row r="1191" ht="15" customHeight="1" x14ac:dyDescent="0.45"/>
    <row r="1192" ht="15" customHeight="1" x14ac:dyDescent="0.45"/>
    <row r="1193" ht="15" customHeight="1" x14ac:dyDescent="0.45"/>
    <row r="1194" ht="15" customHeight="1" x14ac:dyDescent="0.45"/>
    <row r="1195" ht="15" customHeight="1" x14ac:dyDescent="0.45"/>
    <row r="1196" ht="15" customHeight="1" x14ac:dyDescent="0.45"/>
    <row r="1197" ht="15" customHeight="1" x14ac:dyDescent="0.45"/>
    <row r="1198" ht="15" customHeight="1" x14ac:dyDescent="0.45"/>
    <row r="1199" ht="15" customHeight="1" x14ac:dyDescent="0.45"/>
    <row r="1200" ht="15" customHeight="1" x14ac:dyDescent="0.45"/>
    <row r="1201" ht="15" customHeight="1" x14ac:dyDescent="0.45"/>
    <row r="1202" ht="15" customHeight="1" x14ac:dyDescent="0.45"/>
    <row r="1203" ht="15" customHeight="1" x14ac:dyDescent="0.45"/>
    <row r="1204" ht="15" customHeight="1" x14ac:dyDescent="0.45"/>
    <row r="1205" ht="15" customHeight="1" x14ac:dyDescent="0.45"/>
    <row r="1206" ht="15" customHeight="1" x14ac:dyDescent="0.45"/>
    <row r="1207" ht="15" customHeight="1" x14ac:dyDescent="0.45"/>
    <row r="1208" ht="15" customHeight="1" x14ac:dyDescent="0.45"/>
    <row r="1209" ht="15" customHeight="1" x14ac:dyDescent="0.45"/>
    <row r="1210" ht="15" customHeight="1" x14ac:dyDescent="0.45"/>
    <row r="1211" ht="15" customHeight="1" x14ac:dyDescent="0.45"/>
    <row r="1212" ht="15" customHeight="1" x14ac:dyDescent="0.45"/>
    <row r="1213" ht="15" customHeight="1" x14ac:dyDescent="0.45"/>
    <row r="1214" ht="15" customHeight="1" x14ac:dyDescent="0.45"/>
    <row r="1215" ht="15" customHeight="1" x14ac:dyDescent="0.45"/>
    <row r="1216" ht="15" customHeight="1" x14ac:dyDescent="0.45"/>
    <row r="1217" spans="2:34" ht="15" customHeight="1" x14ac:dyDescent="0.45"/>
    <row r="1218" spans="2:34" ht="15" customHeight="1" x14ac:dyDescent="0.45"/>
    <row r="1219" spans="2:34" ht="15" customHeight="1" x14ac:dyDescent="0.45"/>
    <row r="1220" spans="2:34" ht="15" customHeight="1" x14ac:dyDescent="0.45"/>
    <row r="1221" spans="2:34" ht="15" customHeight="1" x14ac:dyDescent="0.45"/>
    <row r="1222" spans="2:34" ht="15" customHeight="1" x14ac:dyDescent="0.45"/>
    <row r="1223" spans="2:34" ht="15" customHeight="1" x14ac:dyDescent="0.45"/>
    <row r="1224" spans="2:34" ht="15" customHeight="1" x14ac:dyDescent="0.45"/>
    <row r="1225" spans="2:34" ht="15" customHeight="1" x14ac:dyDescent="0.45"/>
    <row r="1226" spans="2:34" ht="15" customHeight="1" x14ac:dyDescent="0.45"/>
    <row r="1227" spans="2:34" ht="15" customHeight="1" x14ac:dyDescent="0.45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45"/>
    <row r="1229" spans="2:34" ht="15" customHeight="1" x14ac:dyDescent="0.45"/>
    <row r="1230" spans="2:34" ht="15" customHeight="1" x14ac:dyDescent="0.45"/>
    <row r="1231" spans="2:34" ht="15" customHeight="1" x14ac:dyDescent="0.45"/>
    <row r="1232" spans="2:34" ht="15" customHeight="1" x14ac:dyDescent="0.45"/>
    <row r="1233" ht="15" customHeight="1" x14ac:dyDescent="0.45"/>
    <row r="1234" ht="15" customHeight="1" x14ac:dyDescent="0.45"/>
    <row r="1235" ht="15" customHeight="1" x14ac:dyDescent="0.45"/>
    <row r="1236" ht="15" customHeight="1" x14ac:dyDescent="0.45"/>
    <row r="1237" ht="15" customHeight="1" x14ac:dyDescent="0.45"/>
    <row r="1238" ht="15" customHeight="1" x14ac:dyDescent="0.45"/>
    <row r="1239" ht="15" customHeight="1" x14ac:dyDescent="0.45"/>
    <row r="1240" ht="15" customHeight="1" x14ac:dyDescent="0.45"/>
    <row r="1241" ht="15" customHeight="1" x14ac:dyDescent="0.45"/>
    <row r="1242" ht="15" customHeight="1" x14ac:dyDescent="0.45"/>
    <row r="1243" ht="15" customHeight="1" x14ac:dyDescent="0.45"/>
    <row r="1244" ht="15" customHeight="1" x14ac:dyDescent="0.45"/>
    <row r="1245" ht="15" customHeight="1" x14ac:dyDescent="0.45"/>
    <row r="1246" ht="15" customHeight="1" x14ac:dyDescent="0.45"/>
    <row r="1247" ht="15" customHeight="1" x14ac:dyDescent="0.45"/>
    <row r="1248" ht="15" customHeight="1" x14ac:dyDescent="0.45"/>
    <row r="1249" ht="15" customHeight="1" x14ac:dyDescent="0.45"/>
    <row r="1250" ht="15" customHeight="1" x14ac:dyDescent="0.45"/>
    <row r="1251" ht="15" customHeight="1" x14ac:dyDescent="0.45"/>
    <row r="1252" ht="15" customHeight="1" x14ac:dyDescent="0.45"/>
    <row r="1253" ht="15" customHeight="1" x14ac:dyDescent="0.45"/>
    <row r="1254" ht="15" customHeight="1" x14ac:dyDescent="0.45"/>
    <row r="1255" ht="15" customHeight="1" x14ac:dyDescent="0.45"/>
    <row r="1256" ht="15" customHeight="1" x14ac:dyDescent="0.45"/>
    <row r="1257" ht="15" customHeight="1" x14ac:dyDescent="0.45"/>
    <row r="1258" ht="15" customHeight="1" x14ac:dyDescent="0.45"/>
    <row r="1259" ht="15" customHeight="1" x14ac:dyDescent="0.45"/>
    <row r="1260" ht="15" customHeight="1" x14ac:dyDescent="0.45"/>
    <row r="1261" ht="15" customHeight="1" x14ac:dyDescent="0.45"/>
    <row r="1262" ht="15" customHeight="1" x14ac:dyDescent="0.45"/>
    <row r="1263" ht="15" customHeight="1" x14ac:dyDescent="0.45"/>
    <row r="1264" ht="15" customHeight="1" x14ac:dyDescent="0.45"/>
    <row r="1265" ht="15" customHeight="1" x14ac:dyDescent="0.45"/>
    <row r="1266" ht="15" customHeight="1" x14ac:dyDescent="0.45"/>
    <row r="1267" ht="15" customHeight="1" x14ac:dyDescent="0.45"/>
    <row r="1268" ht="15" customHeight="1" x14ac:dyDescent="0.45"/>
    <row r="1269" ht="15" customHeight="1" x14ac:dyDescent="0.45"/>
    <row r="1270" ht="15" customHeight="1" x14ac:dyDescent="0.45"/>
    <row r="1271" ht="15" customHeight="1" x14ac:dyDescent="0.45"/>
    <row r="1272" ht="15" customHeight="1" x14ac:dyDescent="0.45"/>
    <row r="1273" ht="15" customHeight="1" x14ac:dyDescent="0.45"/>
    <row r="1274" ht="15" customHeight="1" x14ac:dyDescent="0.45"/>
    <row r="1275" ht="15" customHeight="1" x14ac:dyDescent="0.45"/>
    <row r="1276" ht="15" customHeight="1" x14ac:dyDescent="0.45"/>
    <row r="1277" ht="15" customHeight="1" x14ac:dyDescent="0.45"/>
    <row r="1278" ht="15" customHeight="1" x14ac:dyDescent="0.45"/>
    <row r="1279" ht="15" customHeight="1" x14ac:dyDescent="0.45"/>
    <row r="1280" ht="15" customHeight="1" x14ac:dyDescent="0.45"/>
    <row r="1281" ht="15" customHeight="1" x14ac:dyDescent="0.45"/>
    <row r="1282" ht="15" customHeight="1" x14ac:dyDescent="0.45"/>
    <row r="1283" ht="15" customHeight="1" x14ac:dyDescent="0.45"/>
    <row r="1284" ht="15" customHeight="1" x14ac:dyDescent="0.45"/>
    <row r="1285" ht="15" customHeight="1" x14ac:dyDescent="0.45"/>
    <row r="1286" ht="15" customHeight="1" x14ac:dyDescent="0.45"/>
    <row r="1287" ht="15" customHeight="1" x14ac:dyDescent="0.45"/>
    <row r="1288" ht="15" customHeight="1" x14ac:dyDescent="0.45"/>
    <row r="1289" ht="15" customHeight="1" x14ac:dyDescent="0.45"/>
    <row r="1290" ht="15" customHeight="1" x14ac:dyDescent="0.45"/>
    <row r="1291" ht="15" customHeight="1" x14ac:dyDescent="0.45"/>
    <row r="1292" ht="15" customHeight="1" x14ac:dyDescent="0.45"/>
    <row r="1293" ht="15" customHeight="1" x14ac:dyDescent="0.45"/>
    <row r="1294" ht="15" customHeight="1" x14ac:dyDescent="0.45"/>
    <row r="1295" ht="15" customHeight="1" x14ac:dyDescent="0.45"/>
    <row r="1296" ht="15" customHeight="1" x14ac:dyDescent="0.45"/>
    <row r="1297" ht="15" customHeight="1" x14ac:dyDescent="0.45"/>
    <row r="1298" ht="15" customHeight="1" x14ac:dyDescent="0.45"/>
    <row r="1299" ht="15" customHeight="1" x14ac:dyDescent="0.45"/>
    <row r="1300" ht="15" customHeight="1" x14ac:dyDescent="0.45"/>
    <row r="1301" ht="15" customHeight="1" x14ac:dyDescent="0.45"/>
    <row r="1302" ht="15" customHeight="1" x14ac:dyDescent="0.45"/>
    <row r="1303" ht="15" customHeight="1" x14ac:dyDescent="0.45"/>
    <row r="1304" ht="15" customHeight="1" x14ac:dyDescent="0.45"/>
    <row r="1305" ht="15" customHeight="1" x14ac:dyDescent="0.45"/>
    <row r="1306" ht="15" customHeight="1" x14ac:dyDescent="0.45"/>
    <row r="1307" ht="15" customHeight="1" x14ac:dyDescent="0.45"/>
    <row r="1308" ht="15" customHeight="1" x14ac:dyDescent="0.45"/>
    <row r="1309" ht="15" customHeight="1" x14ac:dyDescent="0.45"/>
    <row r="1310" ht="15" customHeight="1" x14ac:dyDescent="0.45"/>
    <row r="1311" ht="15" customHeight="1" x14ac:dyDescent="0.45"/>
    <row r="1312" ht="15" customHeight="1" x14ac:dyDescent="0.45"/>
    <row r="1313" ht="15" customHeight="1" x14ac:dyDescent="0.45"/>
    <row r="1314" ht="15" customHeight="1" x14ac:dyDescent="0.45"/>
    <row r="1315" ht="15" customHeight="1" x14ac:dyDescent="0.45"/>
    <row r="1316" ht="15" customHeight="1" x14ac:dyDescent="0.45"/>
    <row r="1317" ht="15" customHeight="1" x14ac:dyDescent="0.45"/>
    <row r="1318" ht="15" customHeight="1" x14ac:dyDescent="0.45"/>
    <row r="1319" ht="15" customHeight="1" x14ac:dyDescent="0.45"/>
    <row r="1320" ht="15" customHeight="1" x14ac:dyDescent="0.45"/>
    <row r="1321" ht="15" customHeight="1" x14ac:dyDescent="0.45"/>
    <row r="1322" ht="15" customHeight="1" x14ac:dyDescent="0.45"/>
    <row r="1323" ht="15" customHeight="1" x14ac:dyDescent="0.45"/>
    <row r="1324" ht="15" customHeight="1" x14ac:dyDescent="0.45"/>
    <row r="1325" ht="15" customHeight="1" x14ac:dyDescent="0.45"/>
    <row r="1326" ht="15" customHeight="1" x14ac:dyDescent="0.45"/>
    <row r="1327" ht="15" customHeight="1" x14ac:dyDescent="0.45"/>
    <row r="1328" ht="15" customHeight="1" x14ac:dyDescent="0.45"/>
    <row r="1329" ht="15" customHeight="1" x14ac:dyDescent="0.45"/>
    <row r="1330" ht="15" customHeight="1" x14ac:dyDescent="0.45"/>
    <row r="1331" ht="15" customHeight="1" x14ac:dyDescent="0.45"/>
    <row r="1332" ht="15" customHeight="1" x14ac:dyDescent="0.45"/>
    <row r="1333" ht="15" customHeight="1" x14ac:dyDescent="0.45"/>
    <row r="1334" ht="15" customHeight="1" x14ac:dyDescent="0.45"/>
    <row r="1335" ht="15" customHeight="1" x14ac:dyDescent="0.45"/>
    <row r="1336" ht="15" customHeight="1" x14ac:dyDescent="0.45"/>
    <row r="1337" ht="15" customHeight="1" x14ac:dyDescent="0.45"/>
    <row r="1338" ht="15" customHeight="1" x14ac:dyDescent="0.45"/>
    <row r="1339" ht="15" customHeight="1" x14ac:dyDescent="0.45"/>
    <row r="1340" ht="15" customHeight="1" x14ac:dyDescent="0.45"/>
    <row r="1341" ht="15" customHeight="1" x14ac:dyDescent="0.45"/>
    <row r="1342" ht="15" customHeight="1" x14ac:dyDescent="0.45"/>
    <row r="1343" ht="15" customHeight="1" x14ac:dyDescent="0.45"/>
    <row r="1344" ht="15" customHeight="1" x14ac:dyDescent="0.45"/>
    <row r="1345" ht="15" customHeight="1" x14ac:dyDescent="0.45"/>
    <row r="1346" ht="15" customHeight="1" x14ac:dyDescent="0.45"/>
    <row r="1347" ht="15" customHeight="1" x14ac:dyDescent="0.45"/>
    <row r="1348" ht="15" customHeight="1" x14ac:dyDescent="0.45"/>
    <row r="1349" ht="15" customHeight="1" x14ac:dyDescent="0.45"/>
    <row r="1350" ht="15" customHeight="1" x14ac:dyDescent="0.45"/>
    <row r="1351" ht="15" customHeight="1" x14ac:dyDescent="0.45"/>
    <row r="1352" ht="15" customHeight="1" x14ac:dyDescent="0.45"/>
    <row r="1353" ht="15" customHeight="1" x14ac:dyDescent="0.45"/>
    <row r="1354" ht="15" customHeight="1" x14ac:dyDescent="0.45"/>
    <row r="1355" ht="15" customHeight="1" x14ac:dyDescent="0.45"/>
    <row r="1356" ht="15" customHeight="1" x14ac:dyDescent="0.45"/>
    <row r="1357" ht="15" customHeight="1" x14ac:dyDescent="0.45"/>
    <row r="1358" ht="15" customHeight="1" x14ac:dyDescent="0.45"/>
    <row r="1359" ht="15" customHeight="1" x14ac:dyDescent="0.45"/>
    <row r="1360" ht="15" customHeight="1" x14ac:dyDescent="0.45"/>
    <row r="1361" ht="15" customHeight="1" x14ac:dyDescent="0.45"/>
    <row r="1362" ht="15" customHeight="1" x14ac:dyDescent="0.45"/>
    <row r="1363" ht="15" customHeight="1" x14ac:dyDescent="0.45"/>
    <row r="1364" ht="15" customHeight="1" x14ac:dyDescent="0.45"/>
    <row r="1365" ht="15" customHeight="1" x14ac:dyDescent="0.45"/>
    <row r="1366" ht="15" customHeight="1" x14ac:dyDescent="0.45"/>
    <row r="1367" ht="15" customHeight="1" x14ac:dyDescent="0.45"/>
    <row r="1368" ht="15" customHeight="1" x14ac:dyDescent="0.45"/>
    <row r="1369" ht="15" customHeight="1" x14ac:dyDescent="0.45"/>
    <row r="1370" ht="15" customHeight="1" x14ac:dyDescent="0.45"/>
    <row r="1371" ht="15" customHeight="1" x14ac:dyDescent="0.45"/>
    <row r="1372" ht="15" customHeight="1" x14ac:dyDescent="0.45"/>
    <row r="1373" ht="15" customHeight="1" x14ac:dyDescent="0.45"/>
    <row r="1374" ht="15" customHeight="1" x14ac:dyDescent="0.45"/>
    <row r="1375" ht="15" customHeight="1" x14ac:dyDescent="0.45"/>
    <row r="1376" ht="15" customHeight="1" x14ac:dyDescent="0.45"/>
    <row r="1377" spans="2:34" ht="15" customHeight="1" x14ac:dyDescent="0.45"/>
    <row r="1378" spans="2:34" ht="15" customHeight="1" x14ac:dyDescent="0.45"/>
    <row r="1379" spans="2:34" ht="15" customHeight="1" x14ac:dyDescent="0.45"/>
    <row r="1380" spans="2:34" ht="15" customHeight="1" x14ac:dyDescent="0.45"/>
    <row r="1381" spans="2:34" ht="15" customHeight="1" x14ac:dyDescent="0.45"/>
    <row r="1382" spans="2:34" ht="15" customHeight="1" x14ac:dyDescent="0.45"/>
    <row r="1383" spans="2:34" ht="15" customHeight="1" x14ac:dyDescent="0.45"/>
    <row r="1384" spans="2:34" ht="15" customHeight="1" x14ac:dyDescent="0.45"/>
    <row r="1385" spans="2:34" ht="15" customHeight="1" x14ac:dyDescent="0.45"/>
    <row r="1386" spans="2:34" ht="15" customHeight="1" x14ac:dyDescent="0.45"/>
    <row r="1387" spans="2:34" ht="15" customHeight="1" x14ac:dyDescent="0.45"/>
    <row r="1388" spans="2:34" ht="15" customHeight="1" x14ac:dyDescent="0.45"/>
    <row r="1389" spans="2:34" ht="15" customHeight="1" x14ac:dyDescent="0.45"/>
    <row r="1390" spans="2:34" ht="15" customHeight="1" x14ac:dyDescent="0.45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45"/>
    <row r="1392" spans="2:34" ht="15" customHeight="1" x14ac:dyDescent="0.45"/>
    <row r="1393" ht="15" customHeight="1" x14ac:dyDescent="0.45"/>
    <row r="1394" ht="15" customHeight="1" x14ac:dyDescent="0.45"/>
    <row r="1395" ht="15" customHeight="1" x14ac:dyDescent="0.45"/>
    <row r="1396" ht="15" customHeight="1" x14ac:dyDescent="0.45"/>
    <row r="1397" ht="15" customHeight="1" x14ac:dyDescent="0.45"/>
    <row r="1398" ht="15" customHeight="1" x14ac:dyDescent="0.45"/>
    <row r="1399" ht="15" customHeight="1" x14ac:dyDescent="0.45"/>
    <row r="1400" ht="15" customHeight="1" x14ac:dyDescent="0.45"/>
    <row r="1401" ht="15" customHeight="1" x14ac:dyDescent="0.45"/>
    <row r="1402" ht="15" customHeight="1" x14ac:dyDescent="0.45"/>
    <row r="1403" ht="15" customHeight="1" x14ac:dyDescent="0.45"/>
    <row r="1404" ht="15" customHeight="1" x14ac:dyDescent="0.45"/>
    <row r="1405" ht="15" customHeight="1" x14ac:dyDescent="0.45"/>
    <row r="1406" ht="15" customHeight="1" x14ac:dyDescent="0.45"/>
    <row r="1407" ht="15" customHeight="1" x14ac:dyDescent="0.45"/>
    <row r="1408" ht="15" customHeight="1" x14ac:dyDescent="0.45"/>
    <row r="1409" ht="15" customHeight="1" x14ac:dyDescent="0.45"/>
    <row r="1410" ht="15" customHeight="1" x14ac:dyDescent="0.45"/>
    <row r="1411" ht="15" customHeight="1" x14ac:dyDescent="0.45"/>
    <row r="1412" ht="15" customHeight="1" x14ac:dyDescent="0.45"/>
    <row r="1413" ht="15" customHeight="1" x14ac:dyDescent="0.45"/>
    <row r="1414" ht="15" customHeight="1" x14ac:dyDescent="0.45"/>
    <row r="1415" ht="15" customHeight="1" x14ac:dyDescent="0.45"/>
    <row r="1416" ht="15" customHeight="1" x14ac:dyDescent="0.45"/>
    <row r="1417" ht="15" customHeight="1" x14ac:dyDescent="0.45"/>
    <row r="1418" ht="15" customHeight="1" x14ac:dyDescent="0.45"/>
    <row r="1419" ht="15" customHeight="1" x14ac:dyDescent="0.45"/>
    <row r="1420" ht="15" customHeight="1" x14ac:dyDescent="0.45"/>
    <row r="1421" ht="15" customHeight="1" x14ac:dyDescent="0.45"/>
    <row r="1422" ht="15" customHeight="1" x14ac:dyDescent="0.45"/>
    <row r="1423" ht="15" customHeight="1" x14ac:dyDescent="0.45"/>
    <row r="1424" ht="15" customHeight="1" x14ac:dyDescent="0.45"/>
    <row r="1425" ht="15" customHeight="1" x14ac:dyDescent="0.45"/>
    <row r="1426" ht="15" customHeight="1" x14ac:dyDescent="0.45"/>
    <row r="1427" ht="15" customHeight="1" x14ac:dyDescent="0.45"/>
    <row r="1428" ht="15" customHeight="1" x14ac:dyDescent="0.45"/>
    <row r="1429" ht="15" customHeight="1" x14ac:dyDescent="0.45"/>
    <row r="1430" ht="15" customHeight="1" x14ac:dyDescent="0.45"/>
    <row r="1431" ht="15" customHeight="1" x14ac:dyDescent="0.45"/>
    <row r="1432" ht="15" customHeight="1" x14ac:dyDescent="0.45"/>
    <row r="1433" ht="15" customHeight="1" x14ac:dyDescent="0.45"/>
    <row r="1434" ht="15" customHeight="1" x14ac:dyDescent="0.45"/>
    <row r="1435" ht="15" customHeight="1" x14ac:dyDescent="0.45"/>
    <row r="1436" ht="15" customHeight="1" x14ac:dyDescent="0.45"/>
    <row r="1437" ht="15" customHeight="1" x14ac:dyDescent="0.45"/>
    <row r="1438" ht="15" customHeight="1" x14ac:dyDescent="0.45"/>
    <row r="1439" ht="15" customHeight="1" x14ac:dyDescent="0.45"/>
    <row r="1440" ht="15" customHeight="1" x14ac:dyDescent="0.45"/>
    <row r="1441" ht="15" customHeight="1" x14ac:dyDescent="0.45"/>
    <row r="1442" ht="15" customHeight="1" x14ac:dyDescent="0.45"/>
    <row r="1443" ht="15" customHeight="1" x14ac:dyDescent="0.45"/>
    <row r="1444" ht="15" customHeight="1" x14ac:dyDescent="0.45"/>
    <row r="1445" ht="15" customHeight="1" x14ac:dyDescent="0.45"/>
    <row r="1446" ht="15" customHeight="1" x14ac:dyDescent="0.45"/>
    <row r="1447" ht="15" customHeight="1" x14ac:dyDescent="0.45"/>
    <row r="1448" ht="15" customHeight="1" x14ac:dyDescent="0.45"/>
    <row r="1449" ht="15" customHeight="1" x14ac:dyDescent="0.45"/>
    <row r="1450" ht="15" customHeight="1" x14ac:dyDescent="0.45"/>
    <row r="1451" ht="15" customHeight="1" x14ac:dyDescent="0.45"/>
    <row r="1452" ht="15" customHeight="1" x14ac:dyDescent="0.45"/>
    <row r="1453" ht="15" customHeight="1" x14ac:dyDescent="0.45"/>
    <row r="1454" ht="15" customHeight="1" x14ac:dyDescent="0.45"/>
    <row r="1455" ht="15" customHeight="1" x14ac:dyDescent="0.45"/>
    <row r="1456" ht="15" customHeight="1" x14ac:dyDescent="0.45"/>
    <row r="1457" ht="15" customHeight="1" x14ac:dyDescent="0.45"/>
    <row r="1458" ht="15" customHeight="1" x14ac:dyDescent="0.45"/>
    <row r="1459" ht="15" customHeight="1" x14ac:dyDescent="0.45"/>
    <row r="1460" ht="15" customHeight="1" x14ac:dyDescent="0.45"/>
    <row r="1461" ht="15" customHeight="1" x14ac:dyDescent="0.45"/>
    <row r="1462" ht="15" customHeight="1" x14ac:dyDescent="0.45"/>
    <row r="1463" ht="15" customHeight="1" x14ac:dyDescent="0.45"/>
    <row r="1464" ht="15" customHeight="1" x14ac:dyDescent="0.45"/>
    <row r="1465" ht="15" customHeight="1" x14ac:dyDescent="0.45"/>
    <row r="1466" ht="15" customHeight="1" x14ac:dyDescent="0.45"/>
    <row r="1467" ht="15" customHeight="1" x14ac:dyDescent="0.45"/>
    <row r="1468" ht="15" customHeight="1" x14ac:dyDescent="0.45"/>
    <row r="1469" ht="15" customHeight="1" x14ac:dyDescent="0.45"/>
    <row r="1470" ht="15" customHeight="1" x14ac:dyDescent="0.45"/>
    <row r="1471" ht="15" customHeight="1" x14ac:dyDescent="0.45"/>
    <row r="1472" ht="15" customHeight="1" x14ac:dyDescent="0.45"/>
    <row r="1473" ht="15" customHeight="1" x14ac:dyDescent="0.45"/>
    <row r="1474" ht="15" customHeight="1" x14ac:dyDescent="0.45"/>
    <row r="1475" ht="15" customHeight="1" x14ac:dyDescent="0.45"/>
    <row r="1476" ht="15" customHeight="1" x14ac:dyDescent="0.45"/>
    <row r="1477" ht="15" customHeight="1" x14ac:dyDescent="0.45"/>
    <row r="1478" ht="15" customHeight="1" x14ac:dyDescent="0.45"/>
    <row r="1479" ht="15" customHeight="1" x14ac:dyDescent="0.45"/>
    <row r="1480" ht="15" customHeight="1" x14ac:dyDescent="0.45"/>
    <row r="1481" ht="15" customHeight="1" x14ac:dyDescent="0.45"/>
    <row r="1482" ht="15" customHeight="1" x14ac:dyDescent="0.45"/>
    <row r="1483" ht="15" customHeight="1" x14ac:dyDescent="0.45"/>
    <row r="1484" ht="15" customHeight="1" x14ac:dyDescent="0.45"/>
    <row r="1485" ht="15" customHeight="1" x14ac:dyDescent="0.45"/>
    <row r="1486" ht="15" customHeight="1" x14ac:dyDescent="0.45"/>
    <row r="1487" ht="15" customHeight="1" x14ac:dyDescent="0.45"/>
    <row r="1488" ht="15" customHeight="1" x14ac:dyDescent="0.45"/>
    <row r="1489" spans="2:34" ht="15" customHeight="1" x14ac:dyDescent="0.45"/>
    <row r="1490" spans="2:34" ht="15" customHeight="1" x14ac:dyDescent="0.45"/>
    <row r="1491" spans="2:34" ht="15" customHeight="1" x14ac:dyDescent="0.45"/>
    <row r="1492" spans="2:34" ht="15" customHeight="1" x14ac:dyDescent="0.45"/>
    <row r="1493" spans="2:34" ht="15" customHeight="1" x14ac:dyDescent="0.45"/>
    <row r="1494" spans="2:34" ht="15" customHeight="1" x14ac:dyDescent="0.45"/>
    <row r="1495" spans="2:34" ht="15" customHeight="1" x14ac:dyDescent="0.45"/>
    <row r="1496" spans="2:34" ht="15" customHeight="1" x14ac:dyDescent="0.45"/>
    <row r="1497" spans="2:34" ht="15" customHeight="1" x14ac:dyDescent="0.45"/>
    <row r="1498" spans="2:34" ht="15" customHeight="1" x14ac:dyDescent="0.45"/>
    <row r="1499" spans="2:34" ht="15" customHeight="1" x14ac:dyDescent="0.45"/>
    <row r="1500" spans="2:34" ht="15" customHeight="1" x14ac:dyDescent="0.45"/>
    <row r="1501" spans="2:34" ht="15" customHeight="1" x14ac:dyDescent="0.45"/>
    <row r="1502" spans="2:34" ht="15" customHeight="1" x14ac:dyDescent="0.45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45"/>
    <row r="1504" spans="2:34" ht="15" customHeight="1" x14ac:dyDescent="0.45"/>
    <row r="1505" ht="15" customHeight="1" x14ac:dyDescent="0.45"/>
    <row r="1506" ht="15" customHeight="1" x14ac:dyDescent="0.45"/>
    <row r="1507" ht="15" customHeight="1" x14ac:dyDescent="0.45"/>
    <row r="1508" ht="15" customHeight="1" x14ac:dyDescent="0.45"/>
    <row r="1509" ht="15" customHeight="1" x14ac:dyDescent="0.45"/>
    <row r="1510" ht="15" customHeight="1" x14ac:dyDescent="0.45"/>
    <row r="1511" ht="15" customHeight="1" x14ac:dyDescent="0.45"/>
    <row r="1512" ht="15" customHeight="1" x14ac:dyDescent="0.45"/>
    <row r="1513" ht="15" customHeight="1" x14ac:dyDescent="0.45"/>
    <row r="1514" ht="15" customHeight="1" x14ac:dyDescent="0.45"/>
    <row r="1515" ht="15" customHeight="1" x14ac:dyDescent="0.45"/>
    <row r="1516" ht="15" customHeight="1" x14ac:dyDescent="0.45"/>
    <row r="1517" ht="15" customHeight="1" x14ac:dyDescent="0.45"/>
    <row r="1518" ht="15" customHeight="1" x14ac:dyDescent="0.45"/>
    <row r="1519" ht="15" customHeight="1" x14ac:dyDescent="0.45"/>
    <row r="1520" ht="15" customHeight="1" x14ac:dyDescent="0.45"/>
    <row r="1521" ht="15" customHeight="1" x14ac:dyDescent="0.45"/>
    <row r="1522" ht="15" customHeight="1" x14ac:dyDescent="0.45"/>
    <row r="1523" ht="15" customHeight="1" x14ac:dyDescent="0.45"/>
    <row r="1524" ht="15" customHeight="1" x14ac:dyDescent="0.45"/>
    <row r="1525" ht="15" customHeight="1" x14ac:dyDescent="0.45"/>
    <row r="1526" ht="15" customHeight="1" x14ac:dyDescent="0.45"/>
    <row r="1527" ht="15" customHeight="1" x14ac:dyDescent="0.45"/>
    <row r="1528" ht="15" customHeight="1" x14ac:dyDescent="0.45"/>
    <row r="1529" ht="15" customHeight="1" x14ac:dyDescent="0.45"/>
    <row r="1530" ht="15" customHeight="1" x14ac:dyDescent="0.45"/>
    <row r="1531" ht="15" customHeight="1" x14ac:dyDescent="0.45"/>
    <row r="1532" ht="15" customHeight="1" x14ac:dyDescent="0.45"/>
    <row r="1533" ht="15" customHeight="1" x14ac:dyDescent="0.45"/>
    <row r="1534" ht="15" customHeight="1" x14ac:dyDescent="0.45"/>
    <row r="1535" ht="15" customHeight="1" x14ac:dyDescent="0.45"/>
    <row r="1536" ht="15" customHeight="1" x14ac:dyDescent="0.45"/>
    <row r="1537" ht="15" customHeight="1" x14ac:dyDescent="0.45"/>
    <row r="1538" ht="15" customHeight="1" x14ac:dyDescent="0.45"/>
    <row r="1539" ht="15" customHeight="1" x14ac:dyDescent="0.45"/>
    <row r="1540" ht="15" customHeight="1" x14ac:dyDescent="0.45"/>
    <row r="1541" ht="15" customHeight="1" x14ac:dyDescent="0.45"/>
    <row r="1542" ht="15" customHeight="1" x14ac:dyDescent="0.45"/>
    <row r="1543" ht="15" customHeight="1" x14ac:dyDescent="0.45"/>
    <row r="1544" ht="15" customHeight="1" x14ac:dyDescent="0.45"/>
    <row r="1545" ht="15" customHeight="1" x14ac:dyDescent="0.45"/>
    <row r="1546" ht="15" customHeight="1" x14ac:dyDescent="0.45"/>
    <row r="1547" ht="15" customHeight="1" x14ac:dyDescent="0.45"/>
    <row r="1548" ht="15" customHeight="1" x14ac:dyDescent="0.45"/>
    <row r="1549" ht="15" customHeight="1" x14ac:dyDescent="0.45"/>
    <row r="1550" ht="15" customHeight="1" x14ac:dyDescent="0.45"/>
    <row r="1551" ht="15" customHeight="1" x14ac:dyDescent="0.45"/>
    <row r="1552" ht="15" customHeight="1" x14ac:dyDescent="0.45"/>
    <row r="1553" ht="15" customHeight="1" x14ac:dyDescent="0.45"/>
    <row r="1554" ht="15" customHeight="1" x14ac:dyDescent="0.45"/>
    <row r="1555" ht="15" customHeight="1" x14ac:dyDescent="0.45"/>
    <row r="1556" ht="15" customHeight="1" x14ac:dyDescent="0.45"/>
    <row r="1557" ht="15" customHeight="1" x14ac:dyDescent="0.45"/>
    <row r="1558" ht="15" customHeight="1" x14ac:dyDescent="0.45"/>
    <row r="1559" ht="15" customHeight="1" x14ac:dyDescent="0.45"/>
    <row r="1560" ht="15" customHeight="1" x14ac:dyDescent="0.45"/>
    <row r="1561" ht="15" customHeight="1" x14ac:dyDescent="0.45"/>
    <row r="1562" ht="15" customHeight="1" x14ac:dyDescent="0.45"/>
    <row r="1563" ht="15" customHeight="1" x14ac:dyDescent="0.45"/>
    <row r="1564" ht="15" customHeight="1" x14ac:dyDescent="0.45"/>
    <row r="1565" ht="15" customHeight="1" x14ac:dyDescent="0.45"/>
    <row r="1566" ht="15" customHeight="1" x14ac:dyDescent="0.45"/>
    <row r="1567" ht="15" customHeight="1" x14ac:dyDescent="0.45"/>
    <row r="1568" ht="15" customHeight="1" x14ac:dyDescent="0.45"/>
    <row r="1569" ht="15" customHeight="1" x14ac:dyDescent="0.45"/>
    <row r="1570" ht="15" customHeight="1" x14ac:dyDescent="0.45"/>
    <row r="1571" ht="15" customHeight="1" x14ac:dyDescent="0.45"/>
    <row r="1572" ht="15" customHeight="1" x14ac:dyDescent="0.45"/>
    <row r="1573" ht="15" customHeight="1" x14ac:dyDescent="0.45"/>
    <row r="1574" ht="15" customHeight="1" x14ac:dyDescent="0.45"/>
    <row r="1575" ht="15" customHeight="1" x14ac:dyDescent="0.45"/>
    <row r="1576" ht="15" customHeight="1" x14ac:dyDescent="0.45"/>
    <row r="1577" ht="15" customHeight="1" x14ac:dyDescent="0.45"/>
    <row r="1578" ht="15" customHeight="1" x14ac:dyDescent="0.45"/>
    <row r="1579" ht="15" customHeight="1" x14ac:dyDescent="0.45"/>
    <row r="1580" ht="15" customHeight="1" x14ac:dyDescent="0.45"/>
    <row r="1581" ht="15" customHeight="1" x14ac:dyDescent="0.45"/>
    <row r="1582" ht="15" customHeight="1" x14ac:dyDescent="0.45"/>
    <row r="1583" ht="15" customHeight="1" x14ac:dyDescent="0.45"/>
    <row r="1584" ht="15" customHeight="1" x14ac:dyDescent="0.45"/>
    <row r="1585" ht="15" customHeight="1" x14ac:dyDescent="0.45"/>
    <row r="1586" ht="15" customHeight="1" x14ac:dyDescent="0.45"/>
    <row r="1587" ht="15" customHeight="1" x14ac:dyDescent="0.45"/>
    <row r="1588" ht="15" customHeight="1" x14ac:dyDescent="0.45"/>
    <row r="1589" ht="15" customHeight="1" x14ac:dyDescent="0.45"/>
    <row r="1590" ht="15" customHeight="1" x14ac:dyDescent="0.45"/>
    <row r="1591" ht="15" customHeight="1" x14ac:dyDescent="0.45"/>
    <row r="1592" ht="15" customHeight="1" x14ac:dyDescent="0.45"/>
    <row r="1593" ht="15" customHeight="1" x14ac:dyDescent="0.45"/>
    <row r="1594" ht="15" customHeight="1" x14ac:dyDescent="0.45"/>
    <row r="1595" ht="15" customHeight="1" x14ac:dyDescent="0.45"/>
    <row r="1596" ht="15" customHeight="1" x14ac:dyDescent="0.45"/>
    <row r="1597" ht="15" customHeight="1" x14ac:dyDescent="0.45"/>
    <row r="1598" ht="15" customHeight="1" x14ac:dyDescent="0.45"/>
    <row r="1599" ht="15" customHeight="1" x14ac:dyDescent="0.45"/>
    <row r="1600" ht="15" customHeight="1" x14ac:dyDescent="0.45"/>
    <row r="1601" spans="2:34" ht="15" customHeight="1" x14ac:dyDescent="0.45"/>
    <row r="1602" spans="2:34" ht="15" customHeight="1" x14ac:dyDescent="0.45"/>
    <row r="1603" spans="2:34" ht="15" customHeight="1" x14ac:dyDescent="0.45"/>
    <row r="1604" spans="2:34" ht="15" customHeight="1" x14ac:dyDescent="0.45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45"/>
    <row r="1606" spans="2:34" ht="15" customHeight="1" x14ac:dyDescent="0.45"/>
    <row r="1607" spans="2:34" ht="15" customHeight="1" x14ac:dyDescent="0.45"/>
    <row r="1608" spans="2:34" ht="15" customHeight="1" x14ac:dyDescent="0.45"/>
    <row r="1609" spans="2:34" ht="15" customHeight="1" x14ac:dyDescent="0.45"/>
    <row r="1610" spans="2:34" ht="15" customHeight="1" x14ac:dyDescent="0.45"/>
    <row r="1611" spans="2:34" ht="15" customHeight="1" x14ac:dyDescent="0.45"/>
    <row r="1612" spans="2:34" ht="15" customHeight="1" x14ac:dyDescent="0.45"/>
    <row r="1613" spans="2:34" ht="15" customHeight="1" x14ac:dyDescent="0.45"/>
    <row r="1614" spans="2:34" ht="15" customHeight="1" x14ac:dyDescent="0.45"/>
    <row r="1615" spans="2:34" ht="15" customHeight="1" x14ac:dyDescent="0.45"/>
    <row r="1616" spans="2:34" ht="15" customHeight="1" x14ac:dyDescent="0.45"/>
    <row r="1617" ht="15" customHeight="1" x14ac:dyDescent="0.45"/>
    <row r="1618" ht="15" customHeight="1" x14ac:dyDescent="0.45"/>
    <row r="1619" ht="15" customHeight="1" x14ac:dyDescent="0.45"/>
    <row r="1620" ht="15" customHeight="1" x14ac:dyDescent="0.45"/>
    <row r="1621" ht="15" customHeight="1" x14ac:dyDescent="0.45"/>
    <row r="1622" ht="15" customHeight="1" x14ac:dyDescent="0.45"/>
    <row r="1623" ht="15" customHeight="1" x14ac:dyDescent="0.45"/>
    <row r="1624" ht="15" customHeight="1" x14ac:dyDescent="0.45"/>
    <row r="1625" ht="15" customHeight="1" x14ac:dyDescent="0.45"/>
    <row r="1626" ht="15" customHeight="1" x14ac:dyDescent="0.45"/>
    <row r="1627" ht="15" customHeight="1" x14ac:dyDescent="0.45"/>
    <row r="1628" ht="15" customHeight="1" x14ac:dyDescent="0.45"/>
    <row r="1629" ht="15" customHeight="1" x14ac:dyDescent="0.45"/>
    <row r="1630" ht="15" customHeight="1" x14ac:dyDescent="0.45"/>
    <row r="1631" ht="15" customHeight="1" x14ac:dyDescent="0.45"/>
    <row r="1632" ht="15" customHeight="1" x14ac:dyDescent="0.45"/>
    <row r="1633" ht="15" customHeight="1" x14ac:dyDescent="0.45"/>
    <row r="1634" ht="15" customHeight="1" x14ac:dyDescent="0.45"/>
    <row r="1635" ht="15" customHeight="1" x14ac:dyDescent="0.45"/>
    <row r="1636" ht="15" customHeight="1" x14ac:dyDescent="0.45"/>
    <row r="1637" ht="15" customHeight="1" x14ac:dyDescent="0.45"/>
    <row r="1638" ht="15" customHeight="1" x14ac:dyDescent="0.45"/>
    <row r="1639" ht="15" customHeight="1" x14ac:dyDescent="0.45"/>
    <row r="1640" ht="15" customHeight="1" x14ac:dyDescent="0.45"/>
    <row r="1641" ht="15" customHeight="1" x14ac:dyDescent="0.45"/>
    <row r="1642" ht="15" customHeight="1" x14ac:dyDescent="0.45"/>
    <row r="1643" ht="15" customHeight="1" x14ac:dyDescent="0.45"/>
    <row r="1644" ht="15" customHeight="1" x14ac:dyDescent="0.45"/>
    <row r="1645" ht="15" customHeight="1" x14ac:dyDescent="0.45"/>
    <row r="1646" ht="15" customHeight="1" x14ac:dyDescent="0.45"/>
    <row r="1647" ht="15" customHeight="1" x14ac:dyDescent="0.45"/>
    <row r="1648" ht="15" customHeight="1" x14ac:dyDescent="0.45"/>
    <row r="1649" ht="15" customHeight="1" x14ac:dyDescent="0.45"/>
    <row r="1650" ht="15" customHeight="1" x14ac:dyDescent="0.45"/>
    <row r="1651" ht="15" customHeight="1" x14ac:dyDescent="0.45"/>
    <row r="1652" ht="15" customHeight="1" x14ac:dyDescent="0.45"/>
    <row r="1653" ht="15" customHeight="1" x14ac:dyDescent="0.45"/>
    <row r="1654" ht="15" customHeight="1" x14ac:dyDescent="0.45"/>
    <row r="1655" ht="15" customHeight="1" x14ac:dyDescent="0.45"/>
    <row r="1656" ht="15" customHeight="1" x14ac:dyDescent="0.45"/>
    <row r="1657" ht="15" customHeight="1" x14ac:dyDescent="0.45"/>
    <row r="1658" ht="15" customHeight="1" x14ac:dyDescent="0.45"/>
    <row r="1659" ht="15" customHeight="1" x14ac:dyDescent="0.45"/>
    <row r="1660" ht="15" customHeight="1" x14ac:dyDescent="0.45"/>
    <row r="1661" ht="15" customHeight="1" x14ac:dyDescent="0.45"/>
    <row r="1662" ht="15" customHeight="1" x14ac:dyDescent="0.45"/>
    <row r="1663" ht="15" customHeight="1" x14ac:dyDescent="0.45"/>
    <row r="1664" ht="15" customHeight="1" x14ac:dyDescent="0.45"/>
    <row r="1665" ht="15" customHeight="1" x14ac:dyDescent="0.45"/>
    <row r="1666" ht="15" customHeight="1" x14ac:dyDescent="0.45"/>
    <row r="1667" ht="15" customHeight="1" x14ac:dyDescent="0.45"/>
    <row r="1668" ht="15" customHeight="1" x14ac:dyDescent="0.45"/>
    <row r="1669" ht="15" customHeight="1" x14ac:dyDescent="0.45"/>
    <row r="1670" ht="15" customHeight="1" x14ac:dyDescent="0.45"/>
    <row r="1671" ht="15" customHeight="1" x14ac:dyDescent="0.45"/>
    <row r="1672" ht="15" customHeight="1" x14ac:dyDescent="0.45"/>
    <row r="1673" ht="15" customHeight="1" x14ac:dyDescent="0.45"/>
    <row r="1674" ht="15" customHeight="1" x14ac:dyDescent="0.45"/>
    <row r="1675" ht="15" customHeight="1" x14ac:dyDescent="0.45"/>
    <row r="1676" ht="15" customHeight="1" x14ac:dyDescent="0.45"/>
    <row r="1677" ht="15" customHeight="1" x14ac:dyDescent="0.45"/>
    <row r="1678" ht="15" customHeight="1" x14ac:dyDescent="0.45"/>
    <row r="1679" ht="15" customHeight="1" x14ac:dyDescent="0.45"/>
    <row r="1680" ht="15" customHeight="1" x14ac:dyDescent="0.45"/>
    <row r="1681" ht="15" customHeight="1" x14ac:dyDescent="0.45"/>
    <row r="1682" ht="15" customHeight="1" x14ac:dyDescent="0.45"/>
    <row r="1683" ht="15" customHeight="1" x14ac:dyDescent="0.45"/>
    <row r="1684" ht="15" customHeight="1" x14ac:dyDescent="0.45"/>
    <row r="1685" ht="15" customHeight="1" x14ac:dyDescent="0.45"/>
    <row r="1686" ht="15" customHeight="1" x14ac:dyDescent="0.45"/>
    <row r="1687" ht="15" customHeight="1" x14ac:dyDescent="0.45"/>
    <row r="1688" ht="15" customHeight="1" x14ac:dyDescent="0.45"/>
    <row r="1689" ht="15" customHeight="1" x14ac:dyDescent="0.45"/>
    <row r="1690" ht="15" customHeight="1" x14ac:dyDescent="0.45"/>
    <row r="1691" ht="15" customHeight="1" x14ac:dyDescent="0.45"/>
    <row r="1692" ht="15" customHeight="1" x14ac:dyDescent="0.45"/>
    <row r="1693" ht="15" customHeight="1" x14ac:dyDescent="0.45"/>
    <row r="1694" ht="15" customHeight="1" x14ac:dyDescent="0.45"/>
    <row r="1695" ht="15" customHeight="1" x14ac:dyDescent="0.45"/>
    <row r="1696" ht="15" customHeight="1" x14ac:dyDescent="0.45"/>
    <row r="1697" spans="2:34" ht="15" customHeight="1" x14ac:dyDescent="0.45"/>
    <row r="1698" spans="2:34" ht="15" customHeight="1" x14ac:dyDescent="0.45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45"/>
    <row r="1700" spans="2:34" ht="15" customHeight="1" x14ac:dyDescent="0.45"/>
    <row r="1701" spans="2:34" ht="15" customHeight="1" x14ac:dyDescent="0.45"/>
    <row r="1702" spans="2:34" ht="15" customHeight="1" x14ac:dyDescent="0.45"/>
    <row r="1703" spans="2:34" ht="15" customHeight="1" x14ac:dyDescent="0.45"/>
    <row r="1704" spans="2:34" ht="15" customHeight="1" x14ac:dyDescent="0.45"/>
    <row r="1705" spans="2:34" ht="15" customHeight="1" x14ac:dyDescent="0.45"/>
    <row r="1706" spans="2:34" ht="15" customHeight="1" x14ac:dyDescent="0.45"/>
    <row r="1707" spans="2:34" ht="15" customHeight="1" x14ac:dyDescent="0.45"/>
    <row r="1708" spans="2:34" ht="15" customHeight="1" x14ac:dyDescent="0.45"/>
    <row r="1709" spans="2:34" ht="15" customHeight="1" x14ac:dyDescent="0.45"/>
    <row r="1710" spans="2:34" ht="15" customHeight="1" x14ac:dyDescent="0.45"/>
    <row r="1711" spans="2:34" ht="15" customHeight="1" x14ac:dyDescent="0.45"/>
    <row r="1712" spans="2:34" ht="15" customHeight="1" x14ac:dyDescent="0.45"/>
    <row r="1713" ht="15" customHeight="1" x14ac:dyDescent="0.45"/>
    <row r="1714" ht="15" customHeight="1" x14ac:dyDescent="0.45"/>
    <row r="1715" ht="15" customHeight="1" x14ac:dyDescent="0.45"/>
    <row r="1716" ht="15" customHeight="1" x14ac:dyDescent="0.45"/>
    <row r="1717" ht="15" customHeight="1" x14ac:dyDescent="0.45"/>
    <row r="1718" ht="15" customHeight="1" x14ac:dyDescent="0.45"/>
    <row r="1719" ht="15" customHeight="1" x14ac:dyDescent="0.45"/>
    <row r="1720" ht="15" customHeight="1" x14ac:dyDescent="0.45"/>
    <row r="1721" ht="15" customHeight="1" x14ac:dyDescent="0.45"/>
    <row r="1722" ht="15" customHeight="1" x14ac:dyDescent="0.45"/>
    <row r="1723" ht="15" customHeight="1" x14ac:dyDescent="0.45"/>
    <row r="1724" ht="15" customHeight="1" x14ac:dyDescent="0.45"/>
    <row r="1725" ht="15" customHeight="1" x14ac:dyDescent="0.45"/>
    <row r="1726" ht="15" customHeight="1" x14ac:dyDescent="0.45"/>
    <row r="1727" ht="15" customHeight="1" x14ac:dyDescent="0.45"/>
    <row r="1728" ht="15" customHeight="1" x14ac:dyDescent="0.45"/>
    <row r="1729" ht="15" customHeight="1" x14ac:dyDescent="0.45"/>
    <row r="1730" ht="15" customHeight="1" x14ac:dyDescent="0.45"/>
    <row r="1731" ht="15" customHeight="1" x14ac:dyDescent="0.45"/>
    <row r="1732" ht="15" customHeight="1" x14ac:dyDescent="0.45"/>
    <row r="1733" ht="15" customHeight="1" x14ac:dyDescent="0.45"/>
    <row r="1734" ht="15" customHeight="1" x14ac:dyDescent="0.45"/>
    <row r="1735" ht="15" customHeight="1" x14ac:dyDescent="0.45"/>
    <row r="1736" ht="15" customHeight="1" x14ac:dyDescent="0.45"/>
    <row r="1737" ht="15" customHeight="1" x14ac:dyDescent="0.45"/>
    <row r="1738" ht="15" customHeight="1" x14ac:dyDescent="0.45"/>
    <row r="1739" ht="15" customHeight="1" x14ac:dyDescent="0.45"/>
    <row r="1740" ht="15" customHeight="1" x14ac:dyDescent="0.45"/>
    <row r="1741" ht="15" customHeight="1" x14ac:dyDescent="0.45"/>
    <row r="1742" ht="15" customHeight="1" x14ac:dyDescent="0.45"/>
    <row r="1743" ht="15" customHeight="1" x14ac:dyDescent="0.45"/>
    <row r="1744" ht="15" customHeight="1" x14ac:dyDescent="0.45"/>
    <row r="1745" ht="15" customHeight="1" x14ac:dyDescent="0.45"/>
    <row r="1746" ht="15" customHeight="1" x14ac:dyDescent="0.45"/>
    <row r="1747" ht="15" customHeight="1" x14ac:dyDescent="0.45"/>
    <row r="1748" ht="15" customHeight="1" x14ac:dyDescent="0.45"/>
    <row r="1749" ht="15" customHeight="1" x14ac:dyDescent="0.45"/>
    <row r="1750" ht="15" customHeight="1" x14ac:dyDescent="0.45"/>
    <row r="1751" ht="15" customHeight="1" x14ac:dyDescent="0.45"/>
    <row r="1752" ht="15" customHeight="1" x14ac:dyDescent="0.45"/>
    <row r="1753" ht="15" customHeight="1" x14ac:dyDescent="0.45"/>
    <row r="1754" ht="15" customHeight="1" x14ac:dyDescent="0.45"/>
    <row r="1755" ht="15" customHeight="1" x14ac:dyDescent="0.45"/>
    <row r="1756" ht="15" customHeight="1" x14ac:dyDescent="0.45"/>
    <row r="1757" ht="15" customHeight="1" x14ac:dyDescent="0.45"/>
    <row r="1758" ht="15" customHeight="1" x14ac:dyDescent="0.45"/>
    <row r="1759" ht="15" customHeight="1" x14ac:dyDescent="0.45"/>
    <row r="1760" ht="15" customHeight="1" x14ac:dyDescent="0.45"/>
    <row r="1761" ht="15" customHeight="1" x14ac:dyDescent="0.45"/>
    <row r="1762" ht="15" customHeight="1" x14ac:dyDescent="0.45"/>
    <row r="1763" ht="15" customHeight="1" x14ac:dyDescent="0.45"/>
    <row r="1764" ht="15" customHeight="1" x14ac:dyDescent="0.45"/>
    <row r="1765" ht="15" customHeight="1" x14ac:dyDescent="0.45"/>
    <row r="1766" ht="15" customHeight="1" x14ac:dyDescent="0.45"/>
    <row r="1767" ht="15" customHeight="1" x14ac:dyDescent="0.45"/>
    <row r="1768" ht="15" customHeight="1" x14ac:dyDescent="0.45"/>
    <row r="1769" ht="15" customHeight="1" x14ac:dyDescent="0.45"/>
    <row r="1770" ht="15" customHeight="1" x14ac:dyDescent="0.45"/>
    <row r="1771" ht="15" customHeight="1" x14ac:dyDescent="0.45"/>
    <row r="1772" ht="15" customHeight="1" x14ac:dyDescent="0.45"/>
    <row r="1773" ht="15" customHeight="1" x14ac:dyDescent="0.45"/>
    <row r="1774" ht="15" customHeight="1" x14ac:dyDescent="0.45"/>
    <row r="1775" ht="15" customHeight="1" x14ac:dyDescent="0.45"/>
    <row r="1776" ht="15" customHeight="1" x14ac:dyDescent="0.45"/>
    <row r="1777" ht="15" customHeight="1" x14ac:dyDescent="0.45"/>
    <row r="1778" ht="15" customHeight="1" x14ac:dyDescent="0.45"/>
    <row r="1779" ht="15" customHeight="1" x14ac:dyDescent="0.45"/>
    <row r="1780" ht="15" customHeight="1" x14ac:dyDescent="0.45"/>
    <row r="1781" ht="15" customHeight="1" x14ac:dyDescent="0.45"/>
    <row r="1782" ht="15" customHeight="1" x14ac:dyDescent="0.45"/>
    <row r="1783" ht="15" customHeight="1" x14ac:dyDescent="0.45"/>
    <row r="1784" ht="15" customHeight="1" x14ac:dyDescent="0.45"/>
    <row r="1785" ht="15" customHeight="1" x14ac:dyDescent="0.45"/>
    <row r="1786" ht="15" customHeight="1" x14ac:dyDescent="0.45"/>
    <row r="1787" ht="15" customHeight="1" x14ac:dyDescent="0.45"/>
    <row r="1788" ht="15" customHeight="1" x14ac:dyDescent="0.45"/>
    <row r="1789" ht="15" customHeight="1" x14ac:dyDescent="0.45"/>
    <row r="1790" ht="15" customHeight="1" x14ac:dyDescent="0.45"/>
    <row r="1791" ht="15" customHeight="1" x14ac:dyDescent="0.45"/>
    <row r="1792" ht="15" customHeight="1" x14ac:dyDescent="0.45"/>
    <row r="1793" ht="15" customHeight="1" x14ac:dyDescent="0.45"/>
    <row r="1794" ht="15" customHeight="1" x14ac:dyDescent="0.45"/>
    <row r="1795" ht="15" customHeight="1" x14ac:dyDescent="0.45"/>
    <row r="1796" ht="15" customHeight="1" x14ac:dyDescent="0.45"/>
    <row r="1797" ht="15" customHeight="1" x14ac:dyDescent="0.45"/>
    <row r="1798" ht="15" customHeight="1" x14ac:dyDescent="0.45"/>
    <row r="1799" ht="15" customHeight="1" x14ac:dyDescent="0.45"/>
    <row r="1800" ht="15" customHeight="1" x14ac:dyDescent="0.45"/>
    <row r="1801" ht="15" customHeight="1" x14ac:dyDescent="0.45"/>
    <row r="1802" ht="15" customHeight="1" x14ac:dyDescent="0.45"/>
    <row r="1803" ht="15" customHeight="1" x14ac:dyDescent="0.45"/>
    <row r="1804" ht="15" customHeight="1" x14ac:dyDescent="0.45"/>
    <row r="1805" ht="15" customHeight="1" x14ac:dyDescent="0.45"/>
    <row r="1806" ht="15" customHeight="1" x14ac:dyDescent="0.45"/>
    <row r="1807" ht="15" customHeight="1" x14ac:dyDescent="0.45"/>
    <row r="1808" ht="15" customHeight="1" x14ac:dyDescent="0.45"/>
    <row r="1809" ht="15" customHeight="1" x14ac:dyDescent="0.45"/>
    <row r="1810" ht="15" customHeight="1" x14ac:dyDescent="0.45"/>
    <row r="1811" ht="15" customHeight="1" x14ac:dyDescent="0.45"/>
    <row r="1812" ht="15" customHeight="1" x14ac:dyDescent="0.45"/>
    <row r="1813" ht="15" customHeight="1" x14ac:dyDescent="0.45"/>
    <row r="1814" ht="15" customHeight="1" x14ac:dyDescent="0.45"/>
    <row r="1815" ht="15" customHeight="1" x14ac:dyDescent="0.45"/>
    <row r="1816" ht="15" customHeight="1" x14ac:dyDescent="0.45"/>
    <row r="1817" ht="15" customHeight="1" x14ac:dyDescent="0.45"/>
    <row r="1818" ht="15" customHeight="1" x14ac:dyDescent="0.45"/>
    <row r="1819" ht="15" customHeight="1" x14ac:dyDescent="0.45"/>
    <row r="1820" ht="15" customHeight="1" x14ac:dyDescent="0.45"/>
    <row r="1821" ht="15" customHeight="1" x14ac:dyDescent="0.45"/>
    <row r="1822" ht="15" customHeight="1" x14ac:dyDescent="0.45"/>
    <row r="1823" ht="15" customHeight="1" x14ac:dyDescent="0.45"/>
    <row r="1824" ht="15" customHeight="1" x14ac:dyDescent="0.45"/>
    <row r="1825" ht="15" customHeight="1" x14ac:dyDescent="0.45"/>
    <row r="1826" ht="15" customHeight="1" x14ac:dyDescent="0.45"/>
    <row r="1827" ht="15" customHeight="1" x14ac:dyDescent="0.45"/>
    <row r="1828" ht="15" customHeight="1" x14ac:dyDescent="0.45"/>
    <row r="1829" ht="15" customHeight="1" x14ac:dyDescent="0.45"/>
    <row r="1830" ht="15" customHeight="1" x14ac:dyDescent="0.45"/>
    <row r="1831" ht="15" customHeight="1" x14ac:dyDescent="0.45"/>
    <row r="1832" ht="15" customHeight="1" x14ac:dyDescent="0.45"/>
    <row r="1833" ht="15" customHeight="1" x14ac:dyDescent="0.45"/>
    <row r="1834" ht="15" customHeight="1" x14ac:dyDescent="0.45"/>
    <row r="1835" ht="15" customHeight="1" x14ac:dyDescent="0.45"/>
    <row r="1836" ht="15" customHeight="1" x14ac:dyDescent="0.45"/>
    <row r="1837" ht="15" customHeight="1" x14ac:dyDescent="0.45"/>
    <row r="1838" ht="15" customHeight="1" x14ac:dyDescent="0.45"/>
    <row r="1839" ht="15" customHeight="1" x14ac:dyDescent="0.45"/>
    <row r="1840" ht="15" customHeight="1" x14ac:dyDescent="0.45"/>
    <row r="1841" ht="15" customHeight="1" x14ac:dyDescent="0.45"/>
    <row r="1842" ht="15" customHeight="1" x14ac:dyDescent="0.45"/>
    <row r="1843" ht="15" customHeight="1" x14ac:dyDescent="0.45"/>
    <row r="1844" ht="15" customHeight="1" x14ac:dyDescent="0.45"/>
    <row r="1845" ht="15" customHeight="1" x14ac:dyDescent="0.45"/>
    <row r="1846" ht="15" customHeight="1" x14ac:dyDescent="0.45"/>
    <row r="1847" ht="15" customHeight="1" x14ac:dyDescent="0.45"/>
    <row r="1848" ht="15" customHeight="1" x14ac:dyDescent="0.45"/>
    <row r="1849" ht="15" customHeight="1" x14ac:dyDescent="0.45"/>
    <row r="1850" ht="15" customHeight="1" x14ac:dyDescent="0.45"/>
    <row r="1851" ht="15" customHeight="1" x14ac:dyDescent="0.45"/>
    <row r="1852" ht="15" customHeight="1" x14ac:dyDescent="0.45"/>
    <row r="1853" ht="15" customHeight="1" x14ac:dyDescent="0.45"/>
    <row r="1854" ht="15" customHeight="1" x14ac:dyDescent="0.45"/>
    <row r="1855" ht="15" customHeight="1" x14ac:dyDescent="0.45"/>
    <row r="1856" ht="15" customHeight="1" x14ac:dyDescent="0.45"/>
    <row r="1857" ht="15" customHeight="1" x14ac:dyDescent="0.45"/>
    <row r="1858" ht="15" customHeight="1" x14ac:dyDescent="0.45"/>
    <row r="1859" ht="15" customHeight="1" x14ac:dyDescent="0.45"/>
    <row r="1860" ht="15" customHeight="1" x14ac:dyDescent="0.45"/>
    <row r="1861" ht="15" customHeight="1" x14ac:dyDescent="0.45"/>
    <row r="1862" ht="15" customHeight="1" x14ac:dyDescent="0.45"/>
    <row r="1863" ht="15" customHeight="1" x14ac:dyDescent="0.45"/>
    <row r="1864" ht="15" customHeight="1" x14ac:dyDescent="0.45"/>
    <row r="1865" ht="15" customHeight="1" x14ac:dyDescent="0.45"/>
    <row r="1866" ht="15" customHeight="1" x14ac:dyDescent="0.45"/>
    <row r="1867" ht="15" customHeight="1" x14ac:dyDescent="0.45"/>
    <row r="1868" ht="15" customHeight="1" x14ac:dyDescent="0.45"/>
    <row r="1869" ht="15" customHeight="1" x14ac:dyDescent="0.45"/>
    <row r="1870" ht="15" customHeight="1" x14ac:dyDescent="0.45"/>
    <row r="1871" ht="15" customHeight="1" x14ac:dyDescent="0.45"/>
    <row r="1872" ht="15" customHeight="1" x14ac:dyDescent="0.45"/>
    <row r="1873" ht="15" customHeight="1" x14ac:dyDescent="0.45"/>
    <row r="1874" ht="15" customHeight="1" x14ac:dyDescent="0.45"/>
    <row r="1875" ht="15" customHeight="1" x14ac:dyDescent="0.45"/>
    <row r="1876" ht="15" customHeight="1" x14ac:dyDescent="0.45"/>
    <row r="1877" ht="15" customHeight="1" x14ac:dyDescent="0.45"/>
    <row r="1878" ht="15" customHeight="1" x14ac:dyDescent="0.45"/>
    <row r="1879" ht="15" customHeight="1" x14ac:dyDescent="0.45"/>
    <row r="1880" ht="15" customHeight="1" x14ac:dyDescent="0.45"/>
    <row r="1881" ht="15" customHeight="1" x14ac:dyDescent="0.45"/>
    <row r="1882" ht="15" customHeight="1" x14ac:dyDescent="0.45"/>
    <row r="1883" ht="15" customHeight="1" x14ac:dyDescent="0.45"/>
    <row r="1884" ht="15" customHeight="1" x14ac:dyDescent="0.45"/>
    <row r="1885" ht="15" customHeight="1" x14ac:dyDescent="0.45"/>
    <row r="1886" ht="15" customHeight="1" x14ac:dyDescent="0.45"/>
    <row r="1887" ht="15" customHeight="1" x14ac:dyDescent="0.45"/>
    <row r="1888" ht="15" customHeight="1" x14ac:dyDescent="0.45"/>
    <row r="1889" ht="15" customHeight="1" x14ac:dyDescent="0.45"/>
    <row r="1890" ht="15" customHeight="1" x14ac:dyDescent="0.45"/>
    <row r="1891" ht="15" customHeight="1" x14ac:dyDescent="0.45"/>
    <row r="1892" ht="15" customHeight="1" x14ac:dyDescent="0.45"/>
    <row r="1893" ht="15" customHeight="1" x14ac:dyDescent="0.45"/>
    <row r="1894" ht="15" customHeight="1" x14ac:dyDescent="0.45"/>
    <row r="1895" ht="15" customHeight="1" x14ac:dyDescent="0.45"/>
    <row r="1896" ht="15" customHeight="1" x14ac:dyDescent="0.45"/>
    <row r="1897" ht="15" customHeight="1" x14ac:dyDescent="0.45"/>
    <row r="1898" ht="15" customHeight="1" x14ac:dyDescent="0.45"/>
    <row r="1899" ht="15" customHeight="1" x14ac:dyDescent="0.45"/>
    <row r="1900" ht="15" customHeight="1" x14ac:dyDescent="0.45"/>
    <row r="1901" ht="15" customHeight="1" x14ac:dyDescent="0.45"/>
    <row r="1902" ht="15" customHeight="1" x14ac:dyDescent="0.45"/>
    <row r="1903" ht="15" customHeight="1" x14ac:dyDescent="0.45"/>
    <row r="1904" ht="15" customHeight="1" x14ac:dyDescent="0.45"/>
    <row r="1905" ht="15" customHeight="1" x14ac:dyDescent="0.45"/>
    <row r="1906" ht="15" customHeight="1" x14ac:dyDescent="0.45"/>
    <row r="1907" ht="15" customHeight="1" x14ac:dyDescent="0.45"/>
    <row r="1908" ht="15" customHeight="1" x14ac:dyDescent="0.45"/>
    <row r="1909" ht="15" customHeight="1" x14ac:dyDescent="0.45"/>
    <row r="1910" ht="15" customHeight="1" x14ac:dyDescent="0.45"/>
    <row r="1911" ht="15" customHeight="1" x14ac:dyDescent="0.45"/>
    <row r="1912" ht="15" customHeight="1" x14ac:dyDescent="0.45"/>
    <row r="1913" ht="15" customHeight="1" x14ac:dyDescent="0.45"/>
    <row r="1914" ht="15" customHeight="1" x14ac:dyDescent="0.45"/>
    <row r="1915" ht="15" customHeight="1" x14ac:dyDescent="0.45"/>
    <row r="1916" ht="15" customHeight="1" x14ac:dyDescent="0.45"/>
    <row r="1917" ht="15" customHeight="1" x14ac:dyDescent="0.45"/>
    <row r="1918" ht="15" customHeight="1" x14ac:dyDescent="0.45"/>
    <row r="1919" ht="15" customHeight="1" x14ac:dyDescent="0.45"/>
    <row r="1920" ht="15" customHeight="1" x14ac:dyDescent="0.45"/>
    <row r="1921" ht="15" customHeight="1" x14ac:dyDescent="0.45"/>
    <row r="1922" ht="15" customHeight="1" x14ac:dyDescent="0.45"/>
    <row r="1923" ht="15" customHeight="1" x14ac:dyDescent="0.45"/>
    <row r="1924" ht="15" customHeight="1" x14ac:dyDescent="0.45"/>
    <row r="1925" ht="15" customHeight="1" x14ac:dyDescent="0.45"/>
    <row r="1926" ht="15" customHeight="1" x14ac:dyDescent="0.45"/>
    <row r="1927" ht="15" customHeight="1" x14ac:dyDescent="0.45"/>
    <row r="1928" ht="15" customHeight="1" x14ac:dyDescent="0.45"/>
    <row r="1929" ht="15" customHeight="1" x14ac:dyDescent="0.45"/>
    <row r="1930" ht="15" customHeight="1" x14ac:dyDescent="0.45"/>
    <row r="1931" ht="15" customHeight="1" x14ac:dyDescent="0.45"/>
    <row r="1932" ht="15" customHeight="1" x14ac:dyDescent="0.45"/>
    <row r="1933" ht="15" customHeight="1" x14ac:dyDescent="0.45"/>
    <row r="1934" ht="15" customHeight="1" x14ac:dyDescent="0.45"/>
    <row r="1935" ht="15" customHeight="1" x14ac:dyDescent="0.45"/>
    <row r="1936" ht="15" customHeight="1" x14ac:dyDescent="0.45"/>
    <row r="1937" spans="2:34" ht="15" customHeight="1" x14ac:dyDescent="0.45"/>
    <row r="1938" spans="2:34" ht="15" customHeight="1" x14ac:dyDescent="0.45"/>
    <row r="1939" spans="2:34" ht="15" customHeight="1" x14ac:dyDescent="0.45"/>
    <row r="1940" spans="2:34" ht="15" customHeight="1" x14ac:dyDescent="0.45"/>
    <row r="1941" spans="2:34" ht="15" customHeight="1" x14ac:dyDescent="0.45"/>
    <row r="1942" spans="2:34" ht="15" customHeight="1" x14ac:dyDescent="0.45"/>
    <row r="1943" spans="2:34" ht="15" customHeight="1" x14ac:dyDescent="0.45"/>
    <row r="1944" spans="2:34" ht="15" customHeight="1" x14ac:dyDescent="0.45"/>
    <row r="1945" spans="2:34" ht="15" customHeight="1" x14ac:dyDescent="0.45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45"/>
    <row r="1947" spans="2:34" ht="15" customHeight="1" x14ac:dyDescent="0.45"/>
    <row r="1948" spans="2:34" ht="15" customHeight="1" x14ac:dyDescent="0.45"/>
    <row r="1949" spans="2:34" ht="15" customHeight="1" x14ac:dyDescent="0.45"/>
    <row r="1950" spans="2:34" ht="15" customHeight="1" x14ac:dyDescent="0.45"/>
    <row r="1951" spans="2:34" ht="15" customHeight="1" x14ac:dyDescent="0.45"/>
    <row r="1952" spans="2:34" ht="15" customHeight="1" x14ac:dyDescent="0.45"/>
    <row r="1953" ht="15" customHeight="1" x14ac:dyDescent="0.45"/>
    <row r="1954" ht="15" customHeight="1" x14ac:dyDescent="0.45"/>
    <row r="1955" ht="15" customHeight="1" x14ac:dyDescent="0.45"/>
    <row r="1956" ht="15" customHeight="1" x14ac:dyDescent="0.45"/>
    <row r="1957" ht="15" customHeight="1" x14ac:dyDescent="0.45"/>
    <row r="1958" ht="15" customHeight="1" x14ac:dyDescent="0.45"/>
    <row r="1959" ht="15" customHeight="1" x14ac:dyDescent="0.45"/>
    <row r="1960" ht="15" customHeight="1" x14ac:dyDescent="0.45"/>
    <row r="1961" ht="15" customHeight="1" x14ac:dyDescent="0.45"/>
    <row r="1962" ht="15" customHeight="1" x14ac:dyDescent="0.45"/>
    <row r="1963" ht="15" customHeight="1" x14ac:dyDescent="0.45"/>
    <row r="1964" ht="15" customHeight="1" x14ac:dyDescent="0.45"/>
    <row r="1965" ht="15" customHeight="1" x14ac:dyDescent="0.45"/>
    <row r="1966" ht="15" customHeight="1" x14ac:dyDescent="0.45"/>
    <row r="1967" ht="15" customHeight="1" x14ac:dyDescent="0.45"/>
    <row r="1968" ht="15" customHeight="1" x14ac:dyDescent="0.45"/>
    <row r="1969" ht="15" customHeight="1" x14ac:dyDescent="0.45"/>
    <row r="1970" ht="15" customHeight="1" x14ac:dyDescent="0.45"/>
    <row r="1971" ht="15" customHeight="1" x14ac:dyDescent="0.45"/>
    <row r="1972" ht="15" customHeight="1" x14ac:dyDescent="0.45"/>
    <row r="1973" ht="15" customHeight="1" x14ac:dyDescent="0.45"/>
    <row r="1974" ht="15" customHeight="1" x14ac:dyDescent="0.45"/>
    <row r="1975" ht="15" customHeight="1" x14ac:dyDescent="0.45"/>
    <row r="1976" ht="15" customHeight="1" x14ac:dyDescent="0.45"/>
    <row r="1977" ht="15" customHeight="1" x14ac:dyDescent="0.45"/>
    <row r="1978" ht="15" customHeight="1" x14ac:dyDescent="0.45"/>
    <row r="1979" ht="15" customHeight="1" x14ac:dyDescent="0.45"/>
    <row r="1980" ht="15" customHeight="1" x14ac:dyDescent="0.45"/>
    <row r="1981" ht="15" customHeight="1" x14ac:dyDescent="0.45"/>
    <row r="1982" ht="15" customHeight="1" x14ac:dyDescent="0.45"/>
    <row r="1983" ht="15" customHeight="1" x14ac:dyDescent="0.45"/>
    <row r="1984" ht="15" customHeight="1" x14ac:dyDescent="0.45"/>
    <row r="1985" ht="15" customHeight="1" x14ac:dyDescent="0.45"/>
    <row r="1986" ht="15" customHeight="1" x14ac:dyDescent="0.45"/>
    <row r="1987" ht="15" customHeight="1" x14ac:dyDescent="0.45"/>
    <row r="1988" ht="15" customHeight="1" x14ac:dyDescent="0.45"/>
    <row r="1989" ht="15" customHeight="1" x14ac:dyDescent="0.45"/>
    <row r="1990" ht="15" customHeight="1" x14ac:dyDescent="0.45"/>
    <row r="1991" ht="15" customHeight="1" x14ac:dyDescent="0.45"/>
    <row r="1992" ht="15" customHeight="1" x14ac:dyDescent="0.45"/>
    <row r="1993" ht="15" customHeight="1" x14ac:dyDescent="0.45"/>
    <row r="1994" ht="15" customHeight="1" x14ac:dyDescent="0.45"/>
    <row r="1995" ht="15" customHeight="1" x14ac:dyDescent="0.45"/>
    <row r="1996" ht="15" customHeight="1" x14ac:dyDescent="0.45"/>
    <row r="1997" ht="15" customHeight="1" x14ac:dyDescent="0.45"/>
    <row r="1998" ht="15" customHeight="1" x14ac:dyDescent="0.45"/>
    <row r="1999" ht="15" customHeight="1" x14ac:dyDescent="0.45"/>
    <row r="2000" ht="15" customHeight="1" x14ac:dyDescent="0.45"/>
    <row r="2001" ht="15" customHeight="1" x14ac:dyDescent="0.45"/>
    <row r="2002" ht="15" customHeight="1" x14ac:dyDescent="0.45"/>
    <row r="2003" ht="15" customHeight="1" x14ac:dyDescent="0.45"/>
    <row r="2004" ht="15" customHeight="1" x14ac:dyDescent="0.45"/>
    <row r="2005" ht="15" customHeight="1" x14ac:dyDescent="0.45"/>
    <row r="2006" ht="15" customHeight="1" x14ac:dyDescent="0.45"/>
    <row r="2007" ht="15" customHeight="1" x14ac:dyDescent="0.45"/>
    <row r="2008" ht="15" customHeight="1" x14ac:dyDescent="0.45"/>
    <row r="2009" ht="15" customHeight="1" x14ac:dyDescent="0.45"/>
    <row r="2010" ht="15" customHeight="1" x14ac:dyDescent="0.45"/>
    <row r="2011" ht="15" customHeight="1" x14ac:dyDescent="0.45"/>
    <row r="2012" ht="15" customHeight="1" x14ac:dyDescent="0.45"/>
    <row r="2013" ht="15" customHeight="1" x14ac:dyDescent="0.45"/>
    <row r="2014" ht="15" customHeight="1" x14ac:dyDescent="0.45"/>
    <row r="2015" ht="15" customHeight="1" x14ac:dyDescent="0.45"/>
    <row r="2016" ht="15" customHeight="1" x14ac:dyDescent="0.45"/>
    <row r="2017" spans="2:34" ht="15" customHeight="1" x14ac:dyDescent="0.45"/>
    <row r="2018" spans="2:34" ht="15" customHeight="1" x14ac:dyDescent="0.45"/>
    <row r="2019" spans="2:34" ht="15" customHeight="1" x14ac:dyDescent="0.45"/>
    <row r="2020" spans="2:34" ht="15" customHeight="1" x14ac:dyDescent="0.45"/>
    <row r="2021" spans="2:34" ht="15" customHeight="1" x14ac:dyDescent="0.45"/>
    <row r="2022" spans="2:34" ht="15" customHeight="1" x14ac:dyDescent="0.45"/>
    <row r="2023" spans="2:34" ht="15" customHeight="1" x14ac:dyDescent="0.45"/>
    <row r="2024" spans="2:34" ht="15" customHeight="1" x14ac:dyDescent="0.45"/>
    <row r="2025" spans="2:34" ht="15" customHeight="1" x14ac:dyDescent="0.45"/>
    <row r="2026" spans="2:34" ht="15" customHeight="1" x14ac:dyDescent="0.45"/>
    <row r="2027" spans="2:34" ht="15" customHeight="1" x14ac:dyDescent="0.45"/>
    <row r="2028" spans="2:34" ht="15" customHeight="1" x14ac:dyDescent="0.45"/>
    <row r="2029" spans="2:34" ht="15" customHeight="1" x14ac:dyDescent="0.45"/>
    <row r="2030" spans="2:34" ht="15" customHeight="1" x14ac:dyDescent="0.45"/>
    <row r="2031" spans="2:34" ht="15" customHeight="1" x14ac:dyDescent="0.45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45"/>
    <row r="2033" ht="15" customHeight="1" x14ac:dyDescent="0.45"/>
    <row r="2034" ht="15" customHeight="1" x14ac:dyDescent="0.45"/>
    <row r="2035" ht="15" customHeight="1" x14ac:dyDescent="0.45"/>
    <row r="2036" ht="15" customHeight="1" x14ac:dyDescent="0.45"/>
    <row r="2037" ht="15" customHeight="1" x14ac:dyDescent="0.45"/>
    <row r="2038" ht="15" customHeight="1" x14ac:dyDescent="0.45"/>
    <row r="2039" ht="15" customHeight="1" x14ac:dyDescent="0.45"/>
    <row r="2040" ht="15" customHeight="1" x14ac:dyDescent="0.45"/>
    <row r="2041" ht="15" customHeight="1" x14ac:dyDescent="0.45"/>
    <row r="2042" ht="15" customHeight="1" x14ac:dyDescent="0.45"/>
    <row r="2043" ht="15" customHeight="1" x14ac:dyDescent="0.45"/>
    <row r="2044" ht="15" customHeight="1" x14ac:dyDescent="0.45"/>
    <row r="2045" ht="15" customHeight="1" x14ac:dyDescent="0.45"/>
    <row r="2046" ht="15" customHeight="1" x14ac:dyDescent="0.45"/>
    <row r="2047" ht="15" customHeight="1" x14ac:dyDescent="0.45"/>
    <row r="2048" ht="15" customHeight="1" x14ac:dyDescent="0.45"/>
    <row r="2049" ht="15" customHeight="1" x14ac:dyDescent="0.45"/>
    <row r="2050" ht="15" customHeight="1" x14ac:dyDescent="0.45"/>
    <row r="2051" ht="15" customHeight="1" x14ac:dyDescent="0.45"/>
    <row r="2052" ht="15" customHeight="1" x14ac:dyDescent="0.45"/>
    <row r="2053" ht="15" customHeight="1" x14ac:dyDescent="0.45"/>
    <row r="2054" ht="15" customHeight="1" x14ac:dyDescent="0.45"/>
    <row r="2055" ht="15" customHeight="1" x14ac:dyDescent="0.45"/>
    <row r="2056" ht="15" customHeight="1" x14ac:dyDescent="0.45"/>
    <row r="2057" ht="15" customHeight="1" x14ac:dyDescent="0.45"/>
    <row r="2058" ht="15" customHeight="1" x14ac:dyDescent="0.45"/>
    <row r="2059" ht="15" customHeight="1" x14ac:dyDescent="0.45"/>
    <row r="2060" ht="15" customHeight="1" x14ac:dyDescent="0.45"/>
    <row r="2061" ht="15" customHeight="1" x14ac:dyDescent="0.45"/>
    <row r="2062" ht="15" customHeight="1" x14ac:dyDescent="0.45"/>
    <row r="2063" ht="15" customHeight="1" x14ac:dyDescent="0.45"/>
    <row r="2064" ht="15" customHeight="1" x14ac:dyDescent="0.45"/>
    <row r="2065" ht="15" customHeight="1" x14ac:dyDescent="0.45"/>
    <row r="2066" ht="15" customHeight="1" x14ac:dyDescent="0.45"/>
    <row r="2067" ht="15" customHeight="1" x14ac:dyDescent="0.45"/>
    <row r="2068" ht="15" customHeight="1" x14ac:dyDescent="0.45"/>
    <row r="2069" ht="15" customHeight="1" x14ac:dyDescent="0.45"/>
    <row r="2070" ht="15" customHeight="1" x14ac:dyDescent="0.45"/>
    <row r="2071" ht="15" customHeight="1" x14ac:dyDescent="0.45"/>
    <row r="2072" ht="15" customHeight="1" x14ac:dyDescent="0.45"/>
    <row r="2073" ht="15" customHeight="1" x14ac:dyDescent="0.45"/>
    <row r="2074" ht="15" customHeight="1" x14ac:dyDescent="0.45"/>
    <row r="2075" ht="15" customHeight="1" x14ac:dyDescent="0.45"/>
    <row r="2076" ht="15" customHeight="1" x14ac:dyDescent="0.45"/>
    <row r="2077" ht="15" customHeight="1" x14ac:dyDescent="0.45"/>
    <row r="2078" ht="15" customHeight="1" x14ac:dyDescent="0.45"/>
    <row r="2079" ht="15" customHeight="1" x14ac:dyDescent="0.45"/>
    <row r="2080" ht="15" customHeight="1" x14ac:dyDescent="0.45"/>
    <row r="2081" ht="15" customHeight="1" x14ac:dyDescent="0.45"/>
    <row r="2082" ht="15" customHeight="1" x14ac:dyDescent="0.45"/>
    <row r="2083" ht="15" customHeight="1" x14ac:dyDescent="0.45"/>
    <row r="2084" ht="15" customHeight="1" x14ac:dyDescent="0.45"/>
    <row r="2085" ht="15" customHeight="1" x14ac:dyDescent="0.45"/>
    <row r="2086" ht="15" customHeight="1" x14ac:dyDescent="0.45"/>
    <row r="2087" ht="15" customHeight="1" x14ac:dyDescent="0.45"/>
    <row r="2088" ht="15" customHeight="1" x14ac:dyDescent="0.45"/>
    <row r="2089" ht="15" customHeight="1" x14ac:dyDescent="0.45"/>
    <row r="2090" ht="15" customHeight="1" x14ac:dyDescent="0.45"/>
    <row r="2091" ht="15" customHeight="1" x14ac:dyDescent="0.45"/>
    <row r="2092" ht="15" customHeight="1" x14ac:dyDescent="0.45"/>
    <row r="2093" ht="15" customHeight="1" x14ac:dyDescent="0.45"/>
    <row r="2094" ht="15" customHeight="1" x14ac:dyDescent="0.45"/>
    <row r="2095" ht="15" customHeight="1" x14ac:dyDescent="0.45"/>
    <row r="2096" ht="15" customHeight="1" x14ac:dyDescent="0.45"/>
    <row r="2097" ht="15" customHeight="1" x14ac:dyDescent="0.45"/>
    <row r="2098" ht="15" customHeight="1" x14ac:dyDescent="0.45"/>
    <row r="2099" ht="15" customHeight="1" x14ac:dyDescent="0.45"/>
    <row r="2100" ht="15" customHeight="1" x14ac:dyDescent="0.45"/>
    <row r="2101" ht="15" customHeight="1" x14ac:dyDescent="0.45"/>
    <row r="2102" ht="15" customHeight="1" x14ac:dyDescent="0.45"/>
    <row r="2103" ht="15" customHeight="1" x14ac:dyDescent="0.45"/>
    <row r="2104" ht="15" customHeight="1" x14ac:dyDescent="0.45"/>
    <row r="2105" ht="15" customHeight="1" x14ac:dyDescent="0.45"/>
    <row r="2106" ht="15" customHeight="1" x14ac:dyDescent="0.45"/>
    <row r="2107" ht="15" customHeight="1" x14ac:dyDescent="0.45"/>
    <row r="2108" ht="15" customHeight="1" x14ac:dyDescent="0.45"/>
    <row r="2109" ht="15" customHeight="1" x14ac:dyDescent="0.45"/>
    <row r="2110" ht="15" customHeight="1" x14ac:dyDescent="0.45"/>
    <row r="2111" ht="15" customHeight="1" x14ac:dyDescent="0.45"/>
    <row r="2112" ht="15" customHeight="1" x14ac:dyDescent="0.45"/>
    <row r="2113" ht="15" customHeight="1" x14ac:dyDescent="0.45"/>
    <row r="2114" ht="15" customHeight="1" x14ac:dyDescent="0.45"/>
    <row r="2115" ht="15" customHeight="1" x14ac:dyDescent="0.45"/>
    <row r="2116" ht="15" customHeight="1" x14ac:dyDescent="0.45"/>
    <row r="2117" ht="15" customHeight="1" x14ac:dyDescent="0.45"/>
    <row r="2118" ht="15" customHeight="1" x14ac:dyDescent="0.45"/>
    <row r="2119" ht="15" customHeight="1" x14ac:dyDescent="0.45"/>
    <row r="2120" ht="15" customHeight="1" x14ac:dyDescent="0.45"/>
    <row r="2121" ht="15" customHeight="1" x14ac:dyDescent="0.45"/>
    <row r="2122" ht="15" customHeight="1" x14ac:dyDescent="0.45"/>
    <row r="2123" ht="15" customHeight="1" x14ac:dyDescent="0.45"/>
    <row r="2124" ht="15" customHeight="1" x14ac:dyDescent="0.45"/>
    <row r="2125" ht="15" customHeight="1" x14ac:dyDescent="0.45"/>
    <row r="2126" ht="15" customHeight="1" x14ac:dyDescent="0.45"/>
    <row r="2127" ht="15" customHeight="1" x14ac:dyDescent="0.45"/>
    <row r="2128" ht="15" customHeight="1" x14ac:dyDescent="0.45"/>
    <row r="2129" ht="15" customHeight="1" x14ac:dyDescent="0.45"/>
    <row r="2130" ht="15" customHeight="1" x14ac:dyDescent="0.45"/>
    <row r="2131" ht="15" customHeight="1" x14ac:dyDescent="0.45"/>
    <row r="2132" ht="15" customHeight="1" x14ac:dyDescent="0.45"/>
    <row r="2133" ht="15" customHeight="1" x14ac:dyDescent="0.45"/>
    <row r="2134" ht="15" customHeight="1" x14ac:dyDescent="0.45"/>
    <row r="2135" ht="15" customHeight="1" x14ac:dyDescent="0.45"/>
    <row r="2136" ht="15" customHeight="1" x14ac:dyDescent="0.45"/>
    <row r="2137" ht="15" customHeight="1" x14ac:dyDescent="0.45"/>
    <row r="2138" ht="15" customHeight="1" x14ac:dyDescent="0.45"/>
    <row r="2139" ht="15" customHeight="1" x14ac:dyDescent="0.45"/>
    <row r="2140" ht="15" customHeight="1" x14ac:dyDescent="0.45"/>
    <row r="2141" ht="15" customHeight="1" x14ac:dyDescent="0.45"/>
    <row r="2142" ht="15" customHeight="1" x14ac:dyDescent="0.45"/>
    <row r="2143" ht="15" customHeight="1" x14ac:dyDescent="0.45"/>
    <row r="2144" ht="15" customHeight="1" x14ac:dyDescent="0.45"/>
    <row r="2145" spans="2:34" ht="15" customHeight="1" x14ac:dyDescent="0.45"/>
    <row r="2146" spans="2:34" ht="15" customHeight="1" x14ac:dyDescent="0.45"/>
    <row r="2147" spans="2:34" ht="15" customHeight="1" x14ac:dyDescent="0.45"/>
    <row r="2148" spans="2:34" ht="15" customHeight="1" x14ac:dyDescent="0.45"/>
    <row r="2149" spans="2:34" ht="15" customHeight="1" x14ac:dyDescent="0.45"/>
    <row r="2150" spans="2:34" ht="15" customHeight="1" x14ac:dyDescent="0.45"/>
    <row r="2151" spans="2:34" ht="15" customHeight="1" x14ac:dyDescent="0.45"/>
    <row r="2152" spans="2:34" ht="15" customHeight="1" x14ac:dyDescent="0.45"/>
    <row r="2153" spans="2:34" ht="15" customHeight="1" x14ac:dyDescent="0.45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45"/>
    <row r="2155" spans="2:34" ht="15" customHeight="1" x14ac:dyDescent="0.45"/>
    <row r="2156" spans="2:34" ht="15" customHeight="1" x14ac:dyDescent="0.45"/>
    <row r="2157" spans="2:34" ht="15" customHeight="1" x14ac:dyDescent="0.45"/>
    <row r="2158" spans="2:34" ht="15" customHeight="1" x14ac:dyDescent="0.45"/>
    <row r="2159" spans="2:34" ht="15" customHeight="1" x14ac:dyDescent="0.45"/>
    <row r="2160" spans="2:34" ht="15" customHeight="1" x14ac:dyDescent="0.45"/>
    <row r="2161" ht="15" customHeight="1" x14ac:dyDescent="0.45"/>
    <row r="2162" ht="15" customHeight="1" x14ac:dyDescent="0.45"/>
    <row r="2163" ht="15" customHeight="1" x14ac:dyDescent="0.45"/>
    <row r="2164" ht="15" customHeight="1" x14ac:dyDescent="0.45"/>
    <row r="2165" ht="15" customHeight="1" x14ac:dyDescent="0.45"/>
    <row r="2166" ht="15" customHeight="1" x14ac:dyDescent="0.45"/>
    <row r="2167" ht="15" customHeight="1" x14ac:dyDescent="0.45"/>
    <row r="2168" ht="15" customHeight="1" x14ac:dyDescent="0.45"/>
    <row r="2169" ht="15" customHeight="1" x14ac:dyDescent="0.45"/>
    <row r="2170" ht="15" customHeight="1" x14ac:dyDescent="0.45"/>
    <row r="2171" ht="15" customHeight="1" x14ac:dyDescent="0.45"/>
    <row r="2172" ht="15" customHeight="1" x14ac:dyDescent="0.45"/>
    <row r="2173" ht="15" customHeight="1" x14ac:dyDescent="0.45"/>
    <row r="2174" ht="15" customHeight="1" x14ac:dyDescent="0.45"/>
    <row r="2175" ht="15" customHeight="1" x14ac:dyDescent="0.45"/>
    <row r="2176" ht="15" customHeight="1" x14ac:dyDescent="0.45"/>
    <row r="2177" ht="15" customHeight="1" x14ac:dyDescent="0.45"/>
    <row r="2178" ht="15" customHeight="1" x14ac:dyDescent="0.45"/>
    <row r="2179" ht="15" customHeight="1" x14ac:dyDescent="0.45"/>
    <row r="2180" ht="15" customHeight="1" x14ac:dyDescent="0.45"/>
    <row r="2181" ht="15" customHeight="1" x14ac:dyDescent="0.45"/>
    <row r="2182" ht="15" customHeight="1" x14ac:dyDescent="0.45"/>
    <row r="2183" ht="15" customHeight="1" x14ac:dyDescent="0.45"/>
    <row r="2184" ht="15" customHeight="1" x14ac:dyDescent="0.45"/>
    <row r="2185" ht="15" customHeight="1" x14ac:dyDescent="0.45"/>
    <row r="2186" ht="15" customHeight="1" x14ac:dyDescent="0.45"/>
    <row r="2187" ht="15" customHeight="1" x14ac:dyDescent="0.45"/>
    <row r="2188" ht="15" customHeight="1" x14ac:dyDescent="0.45"/>
    <row r="2189" ht="15" customHeight="1" x14ac:dyDescent="0.45"/>
    <row r="2190" ht="15" customHeight="1" x14ac:dyDescent="0.45"/>
    <row r="2191" ht="15" customHeight="1" x14ac:dyDescent="0.45"/>
    <row r="2192" ht="15" customHeight="1" x14ac:dyDescent="0.45"/>
    <row r="2193" ht="15" customHeight="1" x14ac:dyDescent="0.45"/>
    <row r="2194" ht="15" customHeight="1" x14ac:dyDescent="0.45"/>
    <row r="2195" ht="15" customHeight="1" x14ac:dyDescent="0.45"/>
    <row r="2196" ht="15" customHeight="1" x14ac:dyDescent="0.45"/>
    <row r="2197" ht="15" customHeight="1" x14ac:dyDescent="0.45"/>
    <row r="2198" ht="15" customHeight="1" x14ac:dyDescent="0.45"/>
    <row r="2199" ht="15" customHeight="1" x14ac:dyDescent="0.45"/>
    <row r="2200" ht="15" customHeight="1" x14ac:dyDescent="0.45"/>
    <row r="2201" ht="15" customHeight="1" x14ac:dyDescent="0.45"/>
    <row r="2202" ht="15" customHeight="1" x14ac:dyDescent="0.45"/>
    <row r="2203" ht="15" customHeight="1" x14ac:dyDescent="0.45"/>
    <row r="2204" ht="15" customHeight="1" x14ac:dyDescent="0.45"/>
    <row r="2205" ht="15" customHeight="1" x14ac:dyDescent="0.45"/>
    <row r="2206" ht="15" customHeight="1" x14ac:dyDescent="0.45"/>
    <row r="2207" ht="15" customHeight="1" x14ac:dyDescent="0.45"/>
    <row r="2208" ht="15" customHeight="1" x14ac:dyDescent="0.45"/>
    <row r="2209" ht="15" customHeight="1" x14ac:dyDescent="0.45"/>
    <row r="2210" ht="15" customHeight="1" x14ac:dyDescent="0.45"/>
    <row r="2211" ht="15" customHeight="1" x14ac:dyDescent="0.45"/>
    <row r="2212" ht="15" customHeight="1" x14ac:dyDescent="0.45"/>
    <row r="2213" ht="15" customHeight="1" x14ac:dyDescent="0.45"/>
    <row r="2214" ht="15" customHeight="1" x14ac:dyDescent="0.45"/>
    <row r="2215" ht="15" customHeight="1" x14ac:dyDescent="0.45"/>
    <row r="2216" ht="15" customHeight="1" x14ac:dyDescent="0.45"/>
    <row r="2217" ht="15" customHeight="1" x14ac:dyDescent="0.45"/>
    <row r="2218" ht="15" customHeight="1" x14ac:dyDescent="0.45"/>
    <row r="2219" ht="15" customHeight="1" x14ac:dyDescent="0.45"/>
    <row r="2220" ht="15" customHeight="1" x14ac:dyDescent="0.45"/>
    <row r="2221" ht="15" customHeight="1" x14ac:dyDescent="0.45"/>
    <row r="2222" ht="15" customHeight="1" x14ac:dyDescent="0.45"/>
    <row r="2223" ht="15" customHeight="1" x14ac:dyDescent="0.45"/>
    <row r="2224" ht="15" customHeight="1" x14ac:dyDescent="0.45"/>
    <row r="2225" ht="15" customHeight="1" x14ac:dyDescent="0.45"/>
    <row r="2226" ht="15" customHeight="1" x14ac:dyDescent="0.45"/>
    <row r="2227" ht="15" customHeight="1" x14ac:dyDescent="0.45"/>
    <row r="2228" ht="15" customHeight="1" x14ac:dyDescent="0.45"/>
    <row r="2229" ht="15" customHeight="1" x14ac:dyDescent="0.45"/>
    <row r="2230" ht="15" customHeight="1" x14ac:dyDescent="0.45"/>
    <row r="2231" ht="15" customHeight="1" x14ac:dyDescent="0.45"/>
    <row r="2232" ht="15" customHeight="1" x14ac:dyDescent="0.45"/>
    <row r="2233" ht="15" customHeight="1" x14ac:dyDescent="0.45"/>
    <row r="2234" ht="15" customHeight="1" x14ac:dyDescent="0.45"/>
    <row r="2235" ht="15" customHeight="1" x14ac:dyDescent="0.45"/>
    <row r="2236" ht="15" customHeight="1" x14ac:dyDescent="0.45"/>
    <row r="2237" ht="15" customHeight="1" x14ac:dyDescent="0.45"/>
    <row r="2238" ht="15" customHeight="1" x14ac:dyDescent="0.45"/>
    <row r="2239" ht="15" customHeight="1" x14ac:dyDescent="0.45"/>
    <row r="2240" ht="15" customHeight="1" x14ac:dyDescent="0.45"/>
    <row r="2241" ht="15" customHeight="1" x14ac:dyDescent="0.45"/>
    <row r="2242" ht="15" customHeight="1" x14ac:dyDescent="0.45"/>
    <row r="2243" ht="15" customHeight="1" x14ac:dyDescent="0.45"/>
    <row r="2244" ht="15" customHeight="1" x14ac:dyDescent="0.45"/>
    <row r="2245" ht="15" customHeight="1" x14ac:dyDescent="0.45"/>
    <row r="2246" ht="15" customHeight="1" x14ac:dyDescent="0.45"/>
    <row r="2247" ht="15" customHeight="1" x14ac:dyDescent="0.45"/>
    <row r="2248" ht="15" customHeight="1" x14ac:dyDescent="0.45"/>
    <row r="2249" ht="15" customHeight="1" x14ac:dyDescent="0.45"/>
    <row r="2250" ht="15" customHeight="1" x14ac:dyDescent="0.45"/>
    <row r="2251" ht="15" customHeight="1" x14ac:dyDescent="0.45"/>
    <row r="2252" ht="15" customHeight="1" x14ac:dyDescent="0.45"/>
    <row r="2253" ht="15" customHeight="1" x14ac:dyDescent="0.45"/>
    <row r="2254" ht="15" customHeight="1" x14ac:dyDescent="0.45"/>
    <row r="2255" ht="15" customHeight="1" x14ac:dyDescent="0.45"/>
    <row r="2256" ht="15" customHeight="1" x14ac:dyDescent="0.45"/>
    <row r="2257" ht="15" customHeight="1" x14ac:dyDescent="0.45"/>
    <row r="2258" ht="15" customHeight="1" x14ac:dyDescent="0.45"/>
    <row r="2259" ht="15" customHeight="1" x14ac:dyDescent="0.45"/>
    <row r="2260" ht="15" customHeight="1" x14ac:dyDescent="0.45"/>
    <row r="2261" ht="15" customHeight="1" x14ac:dyDescent="0.45"/>
    <row r="2262" ht="15" customHeight="1" x14ac:dyDescent="0.45"/>
    <row r="2263" ht="15" customHeight="1" x14ac:dyDescent="0.45"/>
    <row r="2264" ht="15" customHeight="1" x14ac:dyDescent="0.45"/>
    <row r="2265" ht="15" customHeight="1" x14ac:dyDescent="0.45"/>
    <row r="2266" ht="15" customHeight="1" x14ac:dyDescent="0.45"/>
    <row r="2267" ht="15" customHeight="1" x14ac:dyDescent="0.45"/>
    <row r="2268" ht="15" customHeight="1" x14ac:dyDescent="0.45"/>
    <row r="2269" ht="15" customHeight="1" x14ac:dyDescent="0.45"/>
    <row r="2270" ht="15" customHeight="1" x14ac:dyDescent="0.45"/>
    <row r="2271" ht="15" customHeight="1" x14ac:dyDescent="0.45"/>
    <row r="2272" ht="15" customHeight="1" x14ac:dyDescent="0.45"/>
    <row r="2273" ht="15" customHeight="1" x14ac:dyDescent="0.45"/>
    <row r="2274" ht="15" customHeight="1" x14ac:dyDescent="0.45"/>
    <row r="2275" ht="15" customHeight="1" x14ac:dyDescent="0.45"/>
    <row r="2276" ht="15" customHeight="1" x14ac:dyDescent="0.45"/>
    <row r="2277" ht="15" customHeight="1" x14ac:dyDescent="0.45"/>
    <row r="2278" ht="15" customHeight="1" x14ac:dyDescent="0.45"/>
    <row r="2279" ht="15" customHeight="1" x14ac:dyDescent="0.45"/>
    <row r="2280" ht="15" customHeight="1" x14ac:dyDescent="0.45"/>
    <row r="2281" ht="15" customHeight="1" x14ac:dyDescent="0.45"/>
    <row r="2282" ht="15" customHeight="1" x14ac:dyDescent="0.45"/>
    <row r="2283" ht="15" customHeight="1" x14ac:dyDescent="0.45"/>
    <row r="2284" ht="15" customHeight="1" x14ac:dyDescent="0.45"/>
    <row r="2285" ht="15" customHeight="1" x14ac:dyDescent="0.45"/>
    <row r="2286" ht="15" customHeight="1" x14ac:dyDescent="0.45"/>
    <row r="2287" ht="15" customHeight="1" x14ac:dyDescent="0.45"/>
    <row r="2288" ht="15" customHeight="1" x14ac:dyDescent="0.45"/>
    <row r="2289" ht="15" customHeight="1" x14ac:dyDescent="0.45"/>
    <row r="2290" ht="15" customHeight="1" x14ac:dyDescent="0.45"/>
    <row r="2291" ht="15" customHeight="1" x14ac:dyDescent="0.45"/>
    <row r="2292" ht="15" customHeight="1" x14ac:dyDescent="0.45"/>
    <row r="2293" ht="15" customHeight="1" x14ac:dyDescent="0.45"/>
    <row r="2294" ht="15" customHeight="1" x14ac:dyDescent="0.45"/>
    <row r="2295" ht="15" customHeight="1" x14ac:dyDescent="0.45"/>
    <row r="2296" ht="15" customHeight="1" x14ac:dyDescent="0.45"/>
    <row r="2297" ht="15" customHeight="1" x14ac:dyDescent="0.45"/>
    <row r="2298" ht="15" customHeight="1" x14ac:dyDescent="0.45"/>
    <row r="2299" ht="15" customHeight="1" x14ac:dyDescent="0.45"/>
    <row r="2300" ht="15" customHeight="1" x14ac:dyDescent="0.45"/>
    <row r="2301" ht="15" customHeight="1" x14ac:dyDescent="0.45"/>
    <row r="2302" ht="15" customHeight="1" x14ac:dyDescent="0.45"/>
    <row r="2303" ht="15" customHeight="1" x14ac:dyDescent="0.45"/>
    <row r="2304" ht="15" customHeight="1" x14ac:dyDescent="0.45"/>
    <row r="2305" spans="2:34" ht="15" customHeight="1" x14ac:dyDescent="0.45"/>
    <row r="2306" spans="2:34" ht="15" customHeight="1" x14ac:dyDescent="0.45"/>
    <row r="2307" spans="2:34" ht="15" customHeight="1" x14ac:dyDescent="0.45"/>
    <row r="2308" spans="2:34" ht="15" customHeight="1" x14ac:dyDescent="0.45"/>
    <row r="2309" spans="2:34" ht="15" customHeight="1" x14ac:dyDescent="0.45"/>
    <row r="2310" spans="2:34" ht="15" customHeight="1" x14ac:dyDescent="0.45"/>
    <row r="2311" spans="2:34" ht="15" customHeight="1" x14ac:dyDescent="0.45"/>
    <row r="2312" spans="2:34" ht="15" customHeight="1" x14ac:dyDescent="0.45"/>
    <row r="2313" spans="2:34" ht="15" customHeight="1" x14ac:dyDescent="0.45"/>
    <row r="2314" spans="2:34" ht="15" customHeight="1" x14ac:dyDescent="0.45"/>
    <row r="2315" spans="2:34" ht="15" customHeight="1" x14ac:dyDescent="0.45"/>
    <row r="2316" spans="2:34" ht="15" customHeight="1" x14ac:dyDescent="0.45"/>
    <row r="2317" spans="2:34" ht="15" customHeight="1" x14ac:dyDescent="0.45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45"/>
    <row r="2319" spans="2:34" ht="15" customHeight="1" x14ac:dyDescent="0.45"/>
    <row r="2320" spans="2:34" ht="15" customHeight="1" x14ac:dyDescent="0.45"/>
    <row r="2321" ht="15" customHeight="1" x14ac:dyDescent="0.45"/>
    <row r="2322" ht="15" customHeight="1" x14ac:dyDescent="0.45"/>
    <row r="2323" ht="15" customHeight="1" x14ac:dyDescent="0.45"/>
    <row r="2324" ht="15" customHeight="1" x14ac:dyDescent="0.45"/>
    <row r="2325" ht="15" customHeight="1" x14ac:dyDescent="0.45"/>
    <row r="2326" ht="15" customHeight="1" x14ac:dyDescent="0.45"/>
    <row r="2327" ht="15" customHeight="1" x14ac:dyDescent="0.45"/>
    <row r="2328" ht="15" customHeight="1" x14ac:dyDescent="0.45"/>
    <row r="2329" ht="15" customHeight="1" x14ac:dyDescent="0.45"/>
    <row r="2330" ht="15" customHeight="1" x14ac:dyDescent="0.45"/>
    <row r="2331" ht="15" customHeight="1" x14ac:dyDescent="0.45"/>
    <row r="2332" ht="15" customHeight="1" x14ac:dyDescent="0.45"/>
    <row r="2333" ht="15" customHeight="1" x14ac:dyDescent="0.45"/>
    <row r="2334" ht="15" customHeight="1" x14ac:dyDescent="0.45"/>
    <row r="2335" ht="15" customHeight="1" x14ac:dyDescent="0.45"/>
    <row r="2336" ht="15" customHeight="1" x14ac:dyDescent="0.45"/>
    <row r="2337" ht="15" customHeight="1" x14ac:dyDescent="0.45"/>
    <row r="2338" ht="15" customHeight="1" x14ac:dyDescent="0.45"/>
    <row r="2339" ht="15" customHeight="1" x14ac:dyDescent="0.45"/>
    <row r="2340" ht="15" customHeight="1" x14ac:dyDescent="0.45"/>
    <row r="2341" ht="15" customHeight="1" x14ac:dyDescent="0.45"/>
    <row r="2342" ht="15" customHeight="1" x14ac:dyDescent="0.45"/>
    <row r="2343" ht="15" customHeight="1" x14ac:dyDescent="0.45"/>
    <row r="2344" ht="15" customHeight="1" x14ac:dyDescent="0.45"/>
    <row r="2345" ht="15" customHeight="1" x14ac:dyDescent="0.45"/>
    <row r="2346" ht="15" customHeight="1" x14ac:dyDescent="0.45"/>
    <row r="2347" ht="15" customHeight="1" x14ac:dyDescent="0.45"/>
    <row r="2348" ht="15" customHeight="1" x14ac:dyDescent="0.45"/>
    <row r="2349" ht="15" customHeight="1" x14ac:dyDescent="0.45"/>
    <row r="2350" ht="15" customHeight="1" x14ac:dyDescent="0.45"/>
    <row r="2351" ht="15" customHeight="1" x14ac:dyDescent="0.45"/>
    <row r="2352" ht="15" customHeight="1" x14ac:dyDescent="0.45"/>
    <row r="2353" ht="15" customHeight="1" x14ac:dyDescent="0.45"/>
    <row r="2354" ht="15" customHeight="1" x14ac:dyDescent="0.45"/>
    <row r="2355" ht="15" customHeight="1" x14ac:dyDescent="0.45"/>
    <row r="2356" ht="15" customHeight="1" x14ac:dyDescent="0.45"/>
    <row r="2357" ht="15" customHeight="1" x14ac:dyDescent="0.45"/>
    <row r="2358" ht="15" customHeight="1" x14ac:dyDescent="0.45"/>
    <row r="2359" ht="15" customHeight="1" x14ac:dyDescent="0.45"/>
    <row r="2360" ht="15" customHeight="1" x14ac:dyDescent="0.45"/>
    <row r="2361" ht="15" customHeight="1" x14ac:dyDescent="0.45"/>
    <row r="2362" ht="15" customHeight="1" x14ac:dyDescent="0.45"/>
    <row r="2363" ht="15" customHeight="1" x14ac:dyDescent="0.45"/>
    <row r="2364" ht="15" customHeight="1" x14ac:dyDescent="0.45"/>
    <row r="2365" ht="15" customHeight="1" x14ac:dyDescent="0.45"/>
    <row r="2366" ht="15" customHeight="1" x14ac:dyDescent="0.45"/>
    <row r="2367" ht="15" customHeight="1" x14ac:dyDescent="0.45"/>
    <row r="2368" ht="15" customHeight="1" x14ac:dyDescent="0.45"/>
    <row r="2369" ht="15" customHeight="1" x14ac:dyDescent="0.45"/>
    <row r="2370" ht="15" customHeight="1" x14ac:dyDescent="0.45"/>
    <row r="2371" ht="15" customHeight="1" x14ac:dyDescent="0.45"/>
    <row r="2372" ht="15" customHeight="1" x14ac:dyDescent="0.45"/>
    <row r="2373" ht="15" customHeight="1" x14ac:dyDescent="0.45"/>
    <row r="2374" ht="15" customHeight="1" x14ac:dyDescent="0.45"/>
    <row r="2375" ht="15" customHeight="1" x14ac:dyDescent="0.45"/>
    <row r="2376" ht="15" customHeight="1" x14ac:dyDescent="0.45"/>
    <row r="2377" ht="15" customHeight="1" x14ac:dyDescent="0.45"/>
    <row r="2378" ht="15" customHeight="1" x14ac:dyDescent="0.45"/>
    <row r="2379" ht="15" customHeight="1" x14ac:dyDescent="0.45"/>
    <row r="2380" ht="15" customHeight="1" x14ac:dyDescent="0.45"/>
    <row r="2381" ht="15" customHeight="1" x14ac:dyDescent="0.45"/>
    <row r="2382" ht="15" customHeight="1" x14ac:dyDescent="0.45"/>
    <row r="2383" ht="15" customHeight="1" x14ac:dyDescent="0.45"/>
    <row r="2384" ht="15" customHeight="1" x14ac:dyDescent="0.45"/>
    <row r="2385" ht="15" customHeight="1" x14ac:dyDescent="0.45"/>
    <row r="2386" ht="15" customHeight="1" x14ac:dyDescent="0.45"/>
    <row r="2387" ht="15" customHeight="1" x14ac:dyDescent="0.45"/>
    <row r="2388" ht="15" customHeight="1" x14ac:dyDescent="0.45"/>
    <row r="2389" ht="15" customHeight="1" x14ac:dyDescent="0.45"/>
    <row r="2390" ht="15" customHeight="1" x14ac:dyDescent="0.45"/>
    <row r="2391" ht="15" customHeight="1" x14ac:dyDescent="0.45"/>
    <row r="2392" ht="15" customHeight="1" x14ac:dyDescent="0.45"/>
    <row r="2393" ht="15" customHeight="1" x14ac:dyDescent="0.45"/>
    <row r="2394" ht="15" customHeight="1" x14ac:dyDescent="0.45"/>
    <row r="2395" ht="15" customHeight="1" x14ac:dyDescent="0.45"/>
    <row r="2396" ht="15" customHeight="1" x14ac:dyDescent="0.45"/>
    <row r="2397" ht="15" customHeight="1" x14ac:dyDescent="0.45"/>
    <row r="2398" ht="15" customHeight="1" x14ac:dyDescent="0.45"/>
    <row r="2399" ht="15" customHeight="1" x14ac:dyDescent="0.45"/>
    <row r="2400" ht="15" customHeight="1" x14ac:dyDescent="0.45"/>
    <row r="2401" ht="15" customHeight="1" x14ac:dyDescent="0.45"/>
    <row r="2402" ht="15" customHeight="1" x14ac:dyDescent="0.45"/>
    <row r="2403" ht="15" customHeight="1" x14ac:dyDescent="0.45"/>
    <row r="2404" ht="15" customHeight="1" x14ac:dyDescent="0.45"/>
    <row r="2405" ht="15" customHeight="1" x14ac:dyDescent="0.45"/>
    <row r="2406" ht="15" customHeight="1" x14ac:dyDescent="0.45"/>
    <row r="2407" ht="15" customHeight="1" x14ac:dyDescent="0.45"/>
    <row r="2408" ht="15" customHeight="1" x14ac:dyDescent="0.45"/>
    <row r="2409" ht="15" customHeight="1" x14ac:dyDescent="0.45"/>
    <row r="2410" ht="15" customHeight="1" x14ac:dyDescent="0.45"/>
    <row r="2411" ht="15" customHeight="1" x14ac:dyDescent="0.45"/>
    <row r="2412" ht="15" customHeight="1" x14ac:dyDescent="0.45"/>
    <row r="2413" ht="15" customHeight="1" x14ac:dyDescent="0.45"/>
    <row r="2414" ht="15" customHeight="1" x14ac:dyDescent="0.45"/>
    <row r="2415" ht="15" customHeight="1" x14ac:dyDescent="0.45"/>
    <row r="2416" ht="15" customHeight="1" x14ac:dyDescent="0.45"/>
    <row r="2417" spans="2:34" ht="15" customHeight="1" x14ac:dyDescent="0.45"/>
    <row r="2418" spans="2:34" ht="15" customHeight="1" x14ac:dyDescent="0.45"/>
    <row r="2419" spans="2:34" ht="15" customHeight="1" x14ac:dyDescent="0.45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45"/>
    <row r="2421" spans="2:34" ht="15" customHeight="1" x14ac:dyDescent="0.45"/>
    <row r="2422" spans="2:34" ht="15" customHeight="1" x14ac:dyDescent="0.45"/>
    <row r="2423" spans="2:34" ht="15" customHeight="1" x14ac:dyDescent="0.45"/>
    <row r="2424" spans="2:34" ht="15" customHeight="1" x14ac:dyDescent="0.45"/>
    <row r="2425" spans="2:34" ht="15" customHeight="1" x14ac:dyDescent="0.45"/>
    <row r="2426" spans="2:34" ht="15" customHeight="1" x14ac:dyDescent="0.45"/>
    <row r="2427" spans="2:34" ht="15" customHeight="1" x14ac:dyDescent="0.45"/>
    <row r="2428" spans="2:34" ht="15" customHeight="1" x14ac:dyDescent="0.45"/>
    <row r="2429" spans="2:34" ht="15" customHeight="1" x14ac:dyDescent="0.45"/>
    <row r="2430" spans="2:34" ht="15" customHeight="1" x14ac:dyDescent="0.45"/>
    <row r="2431" spans="2:34" ht="15" customHeight="1" x14ac:dyDescent="0.45"/>
    <row r="2432" spans="2:34" ht="15" customHeight="1" x14ac:dyDescent="0.45"/>
    <row r="2433" ht="15" customHeight="1" x14ac:dyDescent="0.45"/>
    <row r="2434" ht="15" customHeight="1" x14ac:dyDescent="0.45"/>
    <row r="2435" ht="15" customHeight="1" x14ac:dyDescent="0.45"/>
    <row r="2436" ht="15" customHeight="1" x14ac:dyDescent="0.45"/>
    <row r="2437" ht="15" customHeight="1" x14ac:dyDescent="0.45"/>
    <row r="2438" ht="15" customHeight="1" x14ac:dyDescent="0.45"/>
    <row r="2439" ht="15" customHeight="1" x14ac:dyDescent="0.45"/>
    <row r="2440" ht="15" customHeight="1" x14ac:dyDescent="0.45"/>
    <row r="2441" ht="15" customHeight="1" x14ac:dyDescent="0.45"/>
    <row r="2442" ht="15" customHeight="1" x14ac:dyDescent="0.45"/>
    <row r="2443" ht="15" customHeight="1" x14ac:dyDescent="0.45"/>
    <row r="2444" ht="15" customHeight="1" x14ac:dyDescent="0.45"/>
    <row r="2445" ht="15" customHeight="1" x14ac:dyDescent="0.45"/>
    <row r="2446" ht="15" customHeight="1" x14ac:dyDescent="0.45"/>
    <row r="2447" ht="15" customHeight="1" x14ac:dyDescent="0.45"/>
    <row r="2448" ht="15" customHeight="1" x14ac:dyDescent="0.45"/>
    <row r="2449" ht="15" customHeight="1" x14ac:dyDescent="0.45"/>
    <row r="2450" ht="15" customHeight="1" x14ac:dyDescent="0.45"/>
    <row r="2451" ht="15" customHeight="1" x14ac:dyDescent="0.45"/>
    <row r="2452" ht="15" customHeight="1" x14ac:dyDescent="0.45"/>
    <row r="2453" ht="15" customHeight="1" x14ac:dyDescent="0.45"/>
    <row r="2454" ht="15" customHeight="1" x14ac:dyDescent="0.45"/>
    <row r="2455" ht="15" customHeight="1" x14ac:dyDescent="0.45"/>
    <row r="2456" ht="15" customHeight="1" x14ac:dyDescent="0.45"/>
    <row r="2457" ht="15" customHeight="1" x14ac:dyDescent="0.45"/>
    <row r="2458" ht="15" customHeight="1" x14ac:dyDescent="0.45"/>
    <row r="2459" ht="15" customHeight="1" x14ac:dyDescent="0.45"/>
    <row r="2460" ht="15" customHeight="1" x14ac:dyDescent="0.45"/>
    <row r="2461" ht="15" customHeight="1" x14ac:dyDescent="0.45"/>
    <row r="2462" ht="15" customHeight="1" x14ac:dyDescent="0.45"/>
    <row r="2463" ht="15" customHeight="1" x14ac:dyDescent="0.45"/>
    <row r="2464" ht="15" customHeight="1" x14ac:dyDescent="0.45"/>
    <row r="2465" ht="15" customHeight="1" x14ac:dyDescent="0.45"/>
    <row r="2466" ht="15" customHeight="1" x14ac:dyDescent="0.45"/>
    <row r="2467" ht="15" customHeight="1" x14ac:dyDescent="0.45"/>
    <row r="2468" ht="15" customHeight="1" x14ac:dyDescent="0.45"/>
    <row r="2469" ht="15" customHeight="1" x14ac:dyDescent="0.45"/>
    <row r="2470" ht="15" customHeight="1" x14ac:dyDescent="0.45"/>
    <row r="2471" ht="15" customHeight="1" x14ac:dyDescent="0.45"/>
    <row r="2472" ht="15" customHeight="1" x14ac:dyDescent="0.45"/>
    <row r="2473" ht="15" customHeight="1" x14ac:dyDescent="0.45"/>
    <row r="2474" ht="15" customHeight="1" x14ac:dyDescent="0.45"/>
    <row r="2475" ht="15" customHeight="1" x14ac:dyDescent="0.45"/>
    <row r="2476" ht="15" customHeight="1" x14ac:dyDescent="0.45"/>
    <row r="2477" ht="15" customHeight="1" x14ac:dyDescent="0.45"/>
    <row r="2478" ht="15" customHeight="1" x14ac:dyDescent="0.45"/>
    <row r="2479" ht="15" customHeight="1" x14ac:dyDescent="0.45"/>
    <row r="2480" ht="15" customHeight="1" x14ac:dyDescent="0.45"/>
    <row r="2481" ht="15" customHeight="1" x14ac:dyDescent="0.45"/>
    <row r="2482" ht="15" customHeight="1" x14ac:dyDescent="0.45"/>
    <row r="2483" ht="15" customHeight="1" x14ac:dyDescent="0.45"/>
    <row r="2484" ht="15" customHeight="1" x14ac:dyDescent="0.45"/>
    <row r="2485" ht="15" customHeight="1" x14ac:dyDescent="0.45"/>
    <row r="2486" ht="15" customHeight="1" x14ac:dyDescent="0.45"/>
    <row r="2487" ht="15" customHeight="1" x14ac:dyDescent="0.45"/>
    <row r="2488" ht="15" customHeight="1" x14ac:dyDescent="0.45"/>
    <row r="2489" ht="15" customHeight="1" x14ac:dyDescent="0.45"/>
    <row r="2490" ht="15" customHeight="1" x14ac:dyDescent="0.45"/>
    <row r="2491" ht="15" customHeight="1" x14ac:dyDescent="0.45"/>
    <row r="2492" ht="15" customHeight="1" x14ac:dyDescent="0.45"/>
    <row r="2493" ht="15" customHeight="1" x14ac:dyDescent="0.45"/>
    <row r="2494" ht="15" customHeight="1" x14ac:dyDescent="0.45"/>
    <row r="2495" ht="15" customHeight="1" x14ac:dyDescent="0.45"/>
    <row r="2496" ht="15" customHeight="1" x14ac:dyDescent="0.45"/>
    <row r="2497" spans="2:34" ht="15" customHeight="1" x14ac:dyDescent="0.45"/>
    <row r="2498" spans="2:34" ht="15" customHeight="1" x14ac:dyDescent="0.45"/>
    <row r="2499" spans="2:34" ht="15" customHeight="1" x14ac:dyDescent="0.45"/>
    <row r="2500" spans="2:34" ht="15" customHeight="1" x14ac:dyDescent="0.45"/>
    <row r="2501" spans="2:34" ht="15" customHeight="1" x14ac:dyDescent="0.45"/>
    <row r="2502" spans="2:34" ht="15" customHeight="1" x14ac:dyDescent="0.45"/>
    <row r="2503" spans="2:34" ht="15" customHeight="1" x14ac:dyDescent="0.45"/>
    <row r="2504" spans="2:34" ht="15" customHeight="1" x14ac:dyDescent="0.45"/>
    <row r="2505" spans="2:34" ht="15" customHeight="1" x14ac:dyDescent="0.45"/>
    <row r="2506" spans="2:34" ht="15" customHeight="1" x14ac:dyDescent="0.45"/>
    <row r="2507" spans="2:34" ht="15" customHeight="1" x14ac:dyDescent="0.45"/>
    <row r="2508" spans="2:34" ht="15" customHeight="1" x14ac:dyDescent="0.45"/>
    <row r="2509" spans="2:34" ht="15" customHeight="1" x14ac:dyDescent="0.45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45"/>
    <row r="2511" spans="2:34" ht="15" customHeight="1" x14ac:dyDescent="0.45"/>
    <row r="2512" spans="2:34" ht="15" customHeight="1" x14ac:dyDescent="0.45"/>
    <row r="2513" ht="15" customHeight="1" x14ac:dyDescent="0.45"/>
    <row r="2514" ht="15" customHeight="1" x14ac:dyDescent="0.45"/>
    <row r="2515" ht="15" customHeight="1" x14ac:dyDescent="0.45"/>
    <row r="2516" ht="15" customHeight="1" x14ac:dyDescent="0.45"/>
    <row r="2517" ht="15" customHeight="1" x14ac:dyDescent="0.45"/>
    <row r="2518" ht="15" customHeight="1" x14ac:dyDescent="0.45"/>
    <row r="2519" ht="15" customHeight="1" x14ac:dyDescent="0.45"/>
    <row r="2520" ht="15" customHeight="1" x14ac:dyDescent="0.45"/>
    <row r="2521" ht="15" customHeight="1" x14ac:dyDescent="0.45"/>
    <row r="2522" ht="15" customHeight="1" x14ac:dyDescent="0.45"/>
    <row r="2523" ht="15" customHeight="1" x14ac:dyDescent="0.45"/>
    <row r="2524" ht="15" customHeight="1" x14ac:dyDescent="0.45"/>
    <row r="2525" ht="15" customHeight="1" x14ac:dyDescent="0.45"/>
    <row r="2526" ht="15" customHeight="1" x14ac:dyDescent="0.45"/>
    <row r="2527" ht="15" customHeight="1" x14ac:dyDescent="0.45"/>
    <row r="2528" ht="15" customHeight="1" x14ac:dyDescent="0.45"/>
    <row r="2529" ht="15" customHeight="1" x14ac:dyDescent="0.45"/>
    <row r="2530" ht="15" customHeight="1" x14ac:dyDescent="0.45"/>
    <row r="2531" ht="15" customHeight="1" x14ac:dyDescent="0.45"/>
    <row r="2532" ht="15" customHeight="1" x14ac:dyDescent="0.45"/>
    <row r="2533" ht="15" customHeight="1" x14ac:dyDescent="0.45"/>
    <row r="2534" ht="15" customHeight="1" x14ac:dyDescent="0.45"/>
    <row r="2535" ht="15" customHeight="1" x14ac:dyDescent="0.45"/>
    <row r="2536" ht="15" customHeight="1" x14ac:dyDescent="0.45"/>
    <row r="2537" ht="15" customHeight="1" x14ac:dyDescent="0.45"/>
    <row r="2538" ht="15" customHeight="1" x14ac:dyDescent="0.45"/>
    <row r="2539" ht="15" customHeight="1" x14ac:dyDescent="0.45"/>
    <row r="2540" ht="15" customHeight="1" x14ac:dyDescent="0.45"/>
    <row r="2541" ht="15" customHeight="1" x14ac:dyDescent="0.45"/>
    <row r="2542" ht="15" customHeight="1" x14ac:dyDescent="0.45"/>
    <row r="2543" ht="15" customHeight="1" x14ac:dyDescent="0.45"/>
    <row r="2544" ht="15" customHeight="1" x14ac:dyDescent="0.45"/>
    <row r="2545" ht="15" customHeight="1" x14ac:dyDescent="0.45"/>
    <row r="2546" ht="15" customHeight="1" x14ac:dyDescent="0.45"/>
    <row r="2547" ht="15" customHeight="1" x14ac:dyDescent="0.45"/>
    <row r="2548" ht="15" customHeight="1" x14ac:dyDescent="0.45"/>
    <row r="2549" ht="15" customHeight="1" x14ac:dyDescent="0.45"/>
    <row r="2550" ht="15" customHeight="1" x14ac:dyDescent="0.45"/>
    <row r="2551" ht="15" customHeight="1" x14ac:dyDescent="0.45"/>
    <row r="2552" ht="15" customHeight="1" x14ac:dyDescent="0.45"/>
    <row r="2553" ht="15" customHeight="1" x14ac:dyDescent="0.45"/>
    <row r="2554" ht="15" customHeight="1" x14ac:dyDescent="0.45"/>
    <row r="2555" ht="15" customHeight="1" x14ac:dyDescent="0.45"/>
    <row r="2556" ht="15" customHeight="1" x14ac:dyDescent="0.45"/>
    <row r="2557" ht="15" customHeight="1" x14ac:dyDescent="0.45"/>
    <row r="2558" ht="15" customHeight="1" x14ac:dyDescent="0.45"/>
    <row r="2559" ht="15" customHeight="1" x14ac:dyDescent="0.45"/>
    <row r="2560" ht="15" customHeight="1" x14ac:dyDescent="0.45"/>
    <row r="2561" ht="15" customHeight="1" x14ac:dyDescent="0.45"/>
    <row r="2562" ht="15" customHeight="1" x14ac:dyDescent="0.45"/>
    <row r="2563" ht="15" customHeight="1" x14ac:dyDescent="0.45"/>
    <row r="2564" ht="15" customHeight="1" x14ac:dyDescent="0.45"/>
    <row r="2565" ht="15" customHeight="1" x14ac:dyDescent="0.45"/>
    <row r="2566" ht="15" customHeight="1" x14ac:dyDescent="0.45"/>
    <row r="2567" ht="15" customHeight="1" x14ac:dyDescent="0.45"/>
    <row r="2568" ht="15" customHeight="1" x14ac:dyDescent="0.45"/>
    <row r="2569" ht="15" customHeight="1" x14ac:dyDescent="0.45"/>
    <row r="2570" ht="15" customHeight="1" x14ac:dyDescent="0.45"/>
    <row r="2571" ht="15" customHeight="1" x14ac:dyDescent="0.45"/>
    <row r="2572" ht="15" customHeight="1" x14ac:dyDescent="0.45"/>
    <row r="2573" ht="15" customHeight="1" x14ac:dyDescent="0.45"/>
    <row r="2574" ht="15" customHeight="1" x14ac:dyDescent="0.45"/>
    <row r="2575" ht="15" customHeight="1" x14ac:dyDescent="0.45"/>
    <row r="2576" ht="15" customHeight="1" x14ac:dyDescent="0.45"/>
    <row r="2577" ht="15" customHeight="1" x14ac:dyDescent="0.45"/>
    <row r="2578" ht="15" customHeight="1" x14ac:dyDescent="0.45"/>
    <row r="2579" ht="15" customHeight="1" x14ac:dyDescent="0.45"/>
    <row r="2580" ht="15" customHeight="1" x14ac:dyDescent="0.45"/>
    <row r="2581" ht="15" customHeight="1" x14ac:dyDescent="0.45"/>
    <row r="2582" ht="15" customHeight="1" x14ac:dyDescent="0.45"/>
    <row r="2583" ht="15" customHeight="1" x14ac:dyDescent="0.45"/>
    <row r="2584" ht="15" customHeight="1" x14ac:dyDescent="0.45"/>
    <row r="2585" ht="15" customHeight="1" x14ac:dyDescent="0.45"/>
    <row r="2586" ht="15" customHeight="1" x14ac:dyDescent="0.45"/>
    <row r="2587" ht="15" customHeight="1" x14ac:dyDescent="0.45"/>
    <row r="2588" ht="15" customHeight="1" x14ac:dyDescent="0.45"/>
    <row r="2589" ht="15" customHeight="1" x14ac:dyDescent="0.45"/>
    <row r="2590" ht="15" customHeight="1" x14ac:dyDescent="0.45"/>
    <row r="2591" ht="15" customHeight="1" x14ac:dyDescent="0.45"/>
    <row r="2592" ht="15" customHeight="1" x14ac:dyDescent="0.45"/>
    <row r="2593" spans="2:34" ht="15" customHeight="1" x14ac:dyDescent="0.45"/>
    <row r="2594" spans="2:34" ht="15" customHeight="1" x14ac:dyDescent="0.45"/>
    <row r="2595" spans="2:34" ht="15" customHeight="1" x14ac:dyDescent="0.45"/>
    <row r="2596" spans="2:34" ht="15" customHeight="1" x14ac:dyDescent="0.45"/>
    <row r="2597" spans="2:34" ht="15" customHeight="1" x14ac:dyDescent="0.45"/>
    <row r="2598" spans="2:34" ht="15" customHeight="1" x14ac:dyDescent="0.45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45"/>
    <row r="2600" spans="2:34" ht="15" customHeight="1" x14ac:dyDescent="0.45"/>
    <row r="2601" spans="2:34" ht="15" customHeight="1" x14ac:dyDescent="0.45"/>
    <row r="2602" spans="2:34" ht="15" customHeight="1" x14ac:dyDescent="0.45"/>
    <row r="2603" spans="2:34" ht="15" customHeight="1" x14ac:dyDescent="0.45"/>
    <row r="2604" spans="2:34" ht="15" customHeight="1" x14ac:dyDescent="0.45"/>
    <row r="2605" spans="2:34" ht="15" customHeight="1" x14ac:dyDescent="0.45"/>
    <row r="2606" spans="2:34" ht="15" customHeight="1" x14ac:dyDescent="0.45"/>
    <row r="2607" spans="2:34" ht="15" customHeight="1" x14ac:dyDescent="0.45"/>
    <row r="2608" spans="2:34" ht="15" customHeight="1" x14ac:dyDescent="0.45"/>
    <row r="2609" ht="15" customHeight="1" x14ac:dyDescent="0.45"/>
    <row r="2610" ht="15" customHeight="1" x14ac:dyDescent="0.45"/>
    <row r="2611" ht="15" customHeight="1" x14ac:dyDescent="0.45"/>
    <row r="2612" ht="15" customHeight="1" x14ac:dyDescent="0.45"/>
    <row r="2613" ht="15" customHeight="1" x14ac:dyDescent="0.45"/>
    <row r="2614" ht="15" customHeight="1" x14ac:dyDescent="0.45"/>
    <row r="2615" ht="15" customHeight="1" x14ac:dyDescent="0.45"/>
    <row r="2616" ht="15" customHeight="1" x14ac:dyDescent="0.45"/>
    <row r="2617" ht="15" customHeight="1" x14ac:dyDescent="0.45"/>
    <row r="2618" ht="15" customHeight="1" x14ac:dyDescent="0.45"/>
    <row r="2619" ht="15" customHeight="1" x14ac:dyDescent="0.45"/>
    <row r="2620" ht="15" customHeight="1" x14ac:dyDescent="0.45"/>
    <row r="2621" ht="15" customHeight="1" x14ac:dyDescent="0.45"/>
    <row r="2622" ht="15" customHeight="1" x14ac:dyDescent="0.45"/>
    <row r="2623" ht="15" customHeight="1" x14ac:dyDescent="0.45"/>
    <row r="2624" ht="15" customHeight="1" x14ac:dyDescent="0.45"/>
    <row r="2625" ht="15" customHeight="1" x14ac:dyDescent="0.45"/>
    <row r="2626" ht="15" customHeight="1" x14ac:dyDescent="0.45"/>
    <row r="2627" ht="15" customHeight="1" x14ac:dyDescent="0.45"/>
    <row r="2628" ht="15" customHeight="1" x14ac:dyDescent="0.45"/>
    <row r="2629" ht="15" customHeight="1" x14ac:dyDescent="0.45"/>
    <row r="2630" ht="15" customHeight="1" x14ac:dyDescent="0.45"/>
    <row r="2631" ht="15" customHeight="1" x14ac:dyDescent="0.45"/>
    <row r="2632" ht="15" customHeight="1" x14ac:dyDescent="0.45"/>
    <row r="2633" ht="15" customHeight="1" x14ac:dyDescent="0.45"/>
    <row r="2634" ht="15" customHeight="1" x14ac:dyDescent="0.45"/>
    <row r="2635" ht="15" customHeight="1" x14ac:dyDescent="0.45"/>
    <row r="2636" ht="15" customHeight="1" x14ac:dyDescent="0.45"/>
    <row r="2637" ht="15" customHeight="1" x14ac:dyDescent="0.45"/>
    <row r="2638" ht="15" customHeight="1" x14ac:dyDescent="0.45"/>
    <row r="2639" ht="15" customHeight="1" x14ac:dyDescent="0.45"/>
    <row r="2640" ht="15" customHeight="1" x14ac:dyDescent="0.45"/>
    <row r="2641" ht="15" customHeight="1" x14ac:dyDescent="0.45"/>
    <row r="2642" ht="15" customHeight="1" x14ac:dyDescent="0.45"/>
    <row r="2643" ht="15" customHeight="1" x14ac:dyDescent="0.45"/>
    <row r="2644" ht="15" customHeight="1" x14ac:dyDescent="0.45"/>
    <row r="2645" ht="15" customHeight="1" x14ac:dyDescent="0.45"/>
    <row r="2646" ht="15" customHeight="1" x14ac:dyDescent="0.45"/>
    <row r="2647" ht="15" customHeight="1" x14ac:dyDescent="0.45"/>
    <row r="2648" ht="15" customHeight="1" x14ac:dyDescent="0.45"/>
    <row r="2649" ht="15" customHeight="1" x14ac:dyDescent="0.45"/>
    <row r="2650" ht="15" customHeight="1" x14ac:dyDescent="0.45"/>
    <row r="2651" ht="15" customHeight="1" x14ac:dyDescent="0.45"/>
    <row r="2652" ht="15" customHeight="1" x14ac:dyDescent="0.45"/>
    <row r="2653" ht="15" customHeight="1" x14ac:dyDescent="0.45"/>
    <row r="2654" ht="15" customHeight="1" x14ac:dyDescent="0.45"/>
    <row r="2655" ht="15" customHeight="1" x14ac:dyDescent="0.45"/>
    <row r="2656" ht="15" customHeight="1" x14ac:dyDescent="0.45"/>
    <row r="2657" ht="15" customHeight="1" x14ac:dyDescent="0.45"/>
    <row r="2658" ht="15" customHeight="1" x14ac:dyDescent="0.45"/>
    <row r="2659" ht="15" customHeight="1" x14ac:dyDescent="0.45"/>
    <row r="2660" ht="15" customHeight="1" x14ac:dyDescent="0.45"/>
    <row r="2661" ht="15" customHeight="1" x14ac:dyDescent="0.45"/>
    <row r="2662" ht="15" customHeight="1" x14ac:dyDescent="0.45"/>
    <row r="2663" ht="15" customHeight="1" x14ac:dyDescent="0.45"/>
    <row r="2664" ht="15" customHeight="1" x14ac:dyDescent="0.45"/>
    <row r="2665" ht="15" customHeight="1" x14ac:dyDescent="0.45"/>
    <row r="2666" ht="15" customHeight="1" x14ac:dyDescent="0.45"/>
    <row r="2667" ht="15" customHeight="1" x14ac:dyDescent="0.45"/>
    <row r="2668" ht="15" customHeight="1" x14ac:dyDescent="0.45"/>
    <row r="2669" ht="15" customHeight="1" x14ac:dyDescent="0.45"/>
    <row r="2670" ht="15" customHeight="1" x14ac:dyDescent="0.45"/>
    <row r="2671" ht="15" customHeight="1" x14ac:dyDescent="0.45"/>
    <row r="2672" ht="15" customHeight="1" x14ac:dyDescent="0.45"/>
    <row r="2673" ht="15" customHeight="1" x14ac:dyDescent="0.45"/>
    <row r="2674" ht="15" customHeight="1" x14ac:dyDescent="0.45"/>
    <row r="2675" ht="15" customHeight="1" x14ac:dyDescent="0.45"/>
    <row r="2676" ht="15" customHeight="1" x14ac:dyDescent="0.45"/>
    <row r="2677" ht="15" customHeight="1" x14ac:dyDescent="0.45"/>
    <row r="2678" ht="15" customHeight="1" x14ac:dyDescent="0.45"/>
    <row r="2679" ht="15" customHeight="1" x14ac:dyDescent="0.45"/>
    <row r="2680" ht="15" customHeight="1" x14ac:dyDescent="0.45"/>
    <row r="2681" ht="15" customHeight="1" x14ac:dyDescent="0.45"/>
    <row r="2682" ht="15" customHeight="1" x14ac:dyDescent="0.45"/>
    <row r="2683" ht="15" customHeight="1" x14ac:dyDescent="0.45"/>
    <row r="2684" ht="15" customHeight="1" x14ac:dyDescent="0.45"/>
    <row r="2685" ht="15" customHeight="1" x14ac:dyDescent="0.45"/>
    <row r="2686" ht="15" customHeight="1" x14ac:dyDescent="0.45"/>
    <row r="2687" ht="15" customHeight="1" x14ac:dyDescent="0.45"/>
    <row r="2688" ht="15" customHeight="1" x14ac:dyDescent="0.45"/>
    <row r="2689" ht="15" customHeight="1" x14ac:dyDescent="0.45"/>
    <row r="2690" ht="15" customHeight="1" x14ac:dyDescent="0.45"/>
    <row r="2691" ht="15" customHeight="1" x14ac:dyDescent="0.45"/>
    <row r="2692" ht="15" customHeight="1" x14ac:dyDescent="0.45"/>
    <row r="2693" ht="15" customHeight="1" x14ac:dyDescent="0.45"/>
    <row r="2694" ht="15" customHeight="1" x14ac:dyDescent="0.45"/>
    <row r="2695" ht="15" customHeight="1" x14ac:dyDescent="0.45"/>
    <row r="2696" ht="15" customHeight="1" x14ac:dyDescent="0.45"/>
    <row r="2697" ht="15" customHeight="1" x14ac:dyDescent="0.45"/>
    <row r="2698" ht="15" customHeight="1" x14ac:dyDescent="0.45"/>
    <row r="2699" ht="15" customHeight="1" x14ac:dyDescent="0.45"/>
    <row r="2700" ht="15" customHeight="1" x14ac:dyDescent="0.45"/>
    <row r="2701" ht="15" customHeight="1" x14ac:dyDescent="0.45"/>
    <row r="2702" ht="15" customHeight="1" x14ac:dyDescent="0.45"/>
    <row r="2703" ht="15" customHeight="1" x14ac:dyDescent="0.45"/>
    <row r="2704" ht="15" customHeight="1" x14ac:dyDescent="0.45"/>
    <row r="2705" spans="2:34" ht="15" customHeight="1" x14ac:dyDescent="0.45"/>
    <row r="2706" spans="2:34" ht="15" customHeight="1" x14ac:dyDescent="0.45"/>
    <row r="2707" spans="2:34" ht="15" customHeight="1" x14ac:dyDescent="0.45"/>
    <row r="2708" spans="2:34" ht="15" customHeight="1" x14ac:dyDescent="0.45"/>
    <row r="2709" spans="2:34" ht="15" customHeight="1" x14ac:dyDescent="0.45"/>
    <row r="2710" spans="2:34" ht="15" customHeight="1" x14ac:dyDescent="0.45"/>
    <row r="2711" spans="2:34" ht="15" customHeight="1" x14ac:dyDescent="0.45"/>
    <row r="2712" spans="2:34" ht="15" customHeight="1" x14ac:dyDescent="0.45"/>
    <row r="2713" spans="2:34" ht="15" customHeight="1" x14ac:dyDescent="0.45"/>
    <row r="2714" spans="2:34" ht="15" customHeight="1" x14ac:dyDescent="0.45"/>
    <row r="2715" spans="2:34" ht="15" customHeight="1" x14ac:dyDescent="0.45"/>
    <row r="2716" spans="2:34" ht="15" customHeight="1" x14ac:dyDescent="0.45"/>
    <row r="2717" spans="2:34" ht="15" customHeight="1" x14ac:dyDescent="0.45"/>
    <row r="2718" spans="2:34" ht="15" customHeight="1" x14ac:dyDescent="0.45"/>
    <row r="2719" spans="2:34" ht="15" customHeight="1" x14ac:dyDescent="0.45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45"/>
    <row r="2721" ht="15" customHeight="1" x14ac:dyDescent="0.45"/>
    <row r="2722" ht="15" customHeight="1" x14ac:dyDescent="0.45"/>
    <row r="2723" ht="15" customHeight="1" x14ac:dyDescent="0.45"/>
    <row r="2724" ht="15" customHeight="1" x14ac:dyDescent="0.45"/>
    <row r="2725" ht="15" customHeight="1" x14ac:dyDescent="0.45"/>
    <row r="2726" ht="15" customHeight="1" x14ac:dyDescent="0.45"/>
    <row r="2727" ht="15" customHeight="1" x14ac:dyDescent="0.45"/>
    <row r="2728" ht="15" customHeight="1" x14ac:dyDescent="0.45"/>
    <row r="2729" ht="15" customHeight="1" x14ac:dyDescent="0.45"/>
    <row r="2730" ht="15" customHeight="1" x14ac:dyDescent="0.45"/>
    <row r="2731" ht="15" customHeight="1" x14ac:dyDescent="0.45"/>
    <row r="2732" ht="15" customHeight="1" x14ac:dyDescent="0.45"/>
    <row r="2733" ht="15" customHeight="1" x14ac:dyDescent="0.45"/>
    <row r="2734" ht="15" customHeight="1" x14ac:dyDescent="0.45"/>
    <row r="2735" ht="15" customHeight="1" x14ac:dyDescent="0.45"/>
    <row r="2736" ht="15" customHeight="1" x14ac:dyDescent="0.45"/>
    <row r="2737" ht="15" customHeight="1" x14ac:dyDescent="0.45"/>
    <row r="2738" ht="15" customHeight="1" x14ac:dyDescent="0.45"/>
    <row r="2739" ht="15" customHeight="1" x14ac:dyDescent="0.45"/>
    <row r="2740" ht="15" customHeight="1" x14ac:dyDescent="0.45"/>
    <row r="2741" ht="15" customHeight="1" x14ac:dyDescent="0.45"/>
    <row r="2742" ht="15" customHeight="1" x14ac:dyDescent="0.45"/>
    <row r="2743" ht="15" customHeight="1" x14ac:dyDescent="0.45"/>
    <row r="2744" ht="15" customHeight="1" x14ac:dyDescent="0.45"/>
    <row r="2745" ht="15" customHeight="1" x14ac:dyDescent="0.45"/>
    <row r="2746" ht="15" customHeight="1" x14ac:dyDescent="0.45"/>
    <row r="2747" ht="15" customHeight="1" x14ac:dyDescent="0.45"/>
    <row r="2748" ht="15" customHeight="1" x14ac:dyDescent="0.45"/>
    <row r="2749" ht="15" customHeight="1" x14ac:dyDescent="0.45"/>
    <row r="2750" ht="15" customHeight="1" x14ac:dyDescent="0.45"/>
    <row r="2751" ht="15" customHeight="1" x14ac:dyDescent="0.45"/>
    <row r="2752" ht="15" customHeight="1" x14ac:dyDescent="0.45"/>
    <row r="2753" ht="15" customHeight="1" x14ac:dyDescent="0.45"/>
    <row r="2754" ht="15" customHeight="1" x14ac:dyDescent="0.45"/>
    <row r="2755" ht="15" customHeight="1" x14ac:dyDescent="0.45"/>
    <row r="2756" ht="15" customHeight="1" x14ac:dyDescent="0.45"/>
    <row r="2757" ht="15" customHeight="1" x14ac:dyDescent="0.45"/>
    <row r="2758" ht="15" customHeight="1" x14ac:dyDescent="0.45"/>
    <row r="2759" ht="15" customHeight="1" x14ac:dyDescent="0.45"/>
    <row r="2760" ht="15" customHeight="1" x14ac:dyDescent="0.45"/>
    <row r="2761" ht="15" customHeight="1" x14ac:dyDescent="0.45"/>
    <row r="2762" ht="15" customHeight="1" x14ac:dyDescent="0.45"/>
    <row r="2763" ht="15" customHeight="1" x14ac:dyDescent="0.45"/>
    <row r="2764" ht="15" customHeight="1" x14ac:dyDescent="0.45"/>
    <row r="2765" ht="15" customHeight="1" x14ac:dyDescent="0.45"/>
    <row r="2766" ht="15" customHeight="1" x14ac:dyDescent="0.45"/>
    <row r="2767" ht="15" customHeight="1" x14ac:dyDescent="0.45"/>
    <row r="2768" ht="15" customHeight="1" x14ac:dyDescent="0.45"/>
    <row r="2769" ht="15" customHeight="1" x14ac:dyDescent="0.45"/>
    <row r="2770" ht="15" customHeight="1" x14ac:dyDescent="0.45"/>
    <row r="2771" ht="15" customHeight="1" x14ac:dyDescent="0.45"/>
    <row r="2772" ht="15" customHeight="1" x14ac:dyDescent="0.45"/>
    <row r="2773" ht="15" customHeight="1" x14ac:dyDescent="0.45"/>
    <row r="2774" ht="15" customHeight="1" x14ac:dyDescent="0.45"/>
    <row r="2775" ht="15" customHeight="1" x14ac:dyDescent="0.45"/>
    <row r="2776" ht="15" customHeight="1" x14ac:dyDescent="0.45"/>
    <row r="2777" ht="15" customHeight="1" x14ac:dyDescent="0.45"/>
    <row r="2778" ht="15" customHeight="1" x14ac:dyDescent="0.45"/>
    <row r="2779" ht="15" customHeight="1" x14ac:dyDescent="0.45"/>
    <row r="2780" ht="15" customHeight="1" x14ac:dyDescent="0.45"/>
    <row r="2781" ht="15" customHeight="1" x14ac:dyDescent="0.45"/>
    <row r="2782" ht="15" customHeight="1" x14ac:dyDescent="0.45"/>
    <row r="2783" ht="15" customHeight="1" x14ac:dyDescent="0.45"/>
    <row r="2784" ht="15" customHeight="1" x14ac:dyDescent="0.45"/>
    <row r="2785" ht="15" customHeight="1" x14ac:dyDescent="0.45"/>
    <row r="2786" ht="15" customHeight="1" x14ac:dyDescent="0.45"/>
    <row r="2787" ht="15" customHeight="1" x14ac:dyDescent="0.45"/>
    <row r="2788" ht="15" customHeight="1" x14ac:dyDescent="0.45"/>
    <row r="2789" ht="15" customHeight="1" x14ac:dyDescent="0.45"/>
    <row r="2790" ht="15" customHeight="1" x14ac:dyDescent="0.45"/>
    <row r="2791" ht="15" customHeight="1" x14ac:dyDescent="0.45"/>
    <row r="2792" ht="15" customHeight="1" x14ac:dyDescent="0.45"/>
    <row r="2793" ht="15" customHeight="1" x14ac:dyDescent="0.45"/>
    <row r="2794" ht="15" customHeight="1" x14ac:dyDescent="0.45"/>
    <row r="2795" ht="15" customHeight="1" x14ac:dyDescent="0.45"/>
    <row r="2796" ht="15" customHeight="1" x14ac:dyDescent="0.45"/>
    <row r="2797" ht="15" customHeight="1" x14ac:dyDescent="0.45"/>
    <row r="2798" ht="15" customHeight="1" x14ac:dyDescent="0.45"/>
    <row r="2799" ht="15" customHeight="1" x14ac:dyDescent="0.45"/>
    <row r="2800" ht="15" customHeight="1" x14ac:dyDescent="0.45"/>
    <row r="2801" ht="15" customHeight="1" x14ac:dyDescent="0.45"/>
    <row r="2802" ht="15" customHeight="1" x14ac:dyDescent="0.45"/>
    <row r="2803" ht="15" customHeight="1" x14ac:dyDescent="0.45"/>
    <row r="2804" ht="15" customHeight="1" x14ac:dyDescent="0.45"/>
    <row r="2805" ht="15" customHeight="1" x14ac:dyDescent="0.45"/>
    <row r="2806" ht="15" customHeight="1" x14ac:dyDescent="0.45"/>
    <row r="2807" ht="15" customHeight="1" x14ac:dyDescent="0.45"/>
    <row r="2808" ht="15" customHeight="1" x14ac:dyDescent="0.45"/>
    <row r="2809" ht="15" customHeight="1" x14ac:dyDescent="0.45"/>
    <row r="2810" ht="15" customHeight="1" x14ac:dyDescent="0.45"/>
    <row r="2811" ht="15" customHeight="1" x14ac:dyDescent="0.45"/>
    <row r="2812" ht="15" customHeight="1" x14ac:dyDescent="0.45"/>
    <row r="2813" ht="15" customHeight="1" x14ac:dyDescent="0.45"/>
    <row r="2814" ht="15" customHeight="1" x14ac:dyDescent="0.45"/>
    <row r="2815" ht="15" customHeight="1" x14ac:dyDescent="0.45"/>
    <row r="2816" ht="15" customHeight="1" x14ac:dyDescent="0.45"/>
    <row r="2817" ht="15" customHeight="1" x14ac:dyDescent="0.45"/>
    <row r="2818" ht="15" customHeight="1" x14ac:dyDescent="0.45"/>
    <row r="2819" ht="15" customHeight="1" x14ac:dyDescent="0.45"/>
    <row r="2820" ht="15" customHeight="1" x14ac:dyDescent="0.45"/>
    <row r="2821" ht="15" customHeight="1" x14ac:dyDescent="0.45"/>
    <row r="2822" ht="15" customHeight="1" x14ac:dyDescent="0.45"/>
    <row r="2823" ht="15" customHeight="1" x14ac:dyDescent="0.45"/>
    <row r="2824" ht="15" customHeight="1" x14ac:dyDescent="0.45"/>
    <row r="2825" ht="15" customHeight="1" x14ac:dyDescent="0.45"/>
    <row r="2826" ht="15" customHeight="1" x14ac:dyDescent="0.45"/>
    <row r="2827" ht="15" customHeight="1" x14ac:dyDescent="0.45"/>
    <row r="2828" ht="15" customHeight="1" x14ac:dyDescent="0.45"/>
    <row r="2829" ht="15" customHeight="1" x14ac:dyDescent="0.45"/>
    <row r="2830" ht="15" customHeight="1" x14ac:dyDescent="0.45"/>
    <row r="2831" ht="15" customHeight="1" x14ac:dyDescent="0.45"/>
    <row r="2832" ht="15" customHeight="1" x14ac:dyDescent="0.45"/>
    <row r="2833" spans="2:34" ht="15" customHeight="1" x14ac:dyDescent="0.45"/>
    <row r="2834" spans="2:34" ht="15" customHeight="1" x14ac:dyDescent="0.45"/>
    <row r="2835" spans="2:34" ht="15" customHeight="1" x14ac:dyDescent="0.45"/>
    <row r="2836" spans="2:34" ht="15" customHeight="1" x14ac:dyDescent="0.45"/>
    <row r="2837" spans="2:34" ht="15" customHeight="1" x14ac:dyDescent="0.45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37"/>
  <sheetViews>
    <sheetView workbookViewId="0"/>
  </sheetViews>
  <sheetFormatPr defaultColWidth="9.1328125" defaultRowHeight="14.25" x14ac:dyDescent="0.45"/>
  <cols>
    <col min="1" max="1" width="24.3984375" style="8" customWidth="1"/>
    <col min="2" max="2" width="49" style="8" customWidth="1"/>
    <col min="3" max="33" width="9.1328125" style="8"/>
    <col min="34" max="34" width="9.1328125" style="8" bestFit="1"/>
    <col min="35" max="16384" width="9.1328125" style="8"/>
  </cols>
  <sheetData>
    <row r="1" spans="1:34" ht="15" customHeight="1" thickBot="1" x14ac:dyDescent="0.5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45"/>
    <row r="3" spans="1:34" ht="15" customHeight="1" x14ac:dyDescent="0.45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45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45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45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45">
      <c r="C7" s="67"/>
      <c r="D7" s="67"/>
      <c r="E7" s="67"/>
      <c r="F7" s="67"/>
      <c r="G7" s="67"/>
      <c r="H7" s="67"/>
    </row>
    <row r="10" spans="1:34" ht="15" customHeight="1" x14ac:dyDescent="0.5">
      <c r="A10" s="40" t="s">
        <v>471</v>
      </c>
      <c r="B10" s="62" t="s">
        <v>79</v>
      </c>
      <c r="AH10" s="68" t="s">
        <v>609</v>
      </c>
    </row>
    <row r="11" spans="1:34" ht="15" customHeight="1" x14ac:dyDescent="0.45">
      <c r="B11" s="61" t="s">
        <v>80</v>
      </c>
      <c r="AH11" s="68" t="s">
        <v>610</v>
      </c>
    </row>
    <row r="12" spans="1:34" ht="15" customHeight="1" x14ac:dyDescent="0.4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45"/>
    <row r="15" spans="1:34" ht="15" customHeight="1" x14ac:dyDescent="0.45">
      <c r="B15" s="64" t="s">
        <v>82</v>
      </c>
    </row>
    <row r="16" spans="1:34" ht="15" customHeight="1" x14ac:dyDescent="0.45">
      <c r="A16" s="40" t="s">
        <v>472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45">
      <c r="A17" s="40" t="s">
        <v>473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45">
      <c r="A18" s="40" t="s">
        <v>474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45">
      <c r="A19" s="40" t="s">
        <v>475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45">
      <c r="A20" s="40" t="s">
        <v>476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45">
      <c r="A21" s="40" t="s">
        <v>477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45">
      <c r="A22" s="40" t="s">
        <v>478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45">
      <c r="A23" s="40" t="s">
        <v>479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45"/>
    <row r="25" spans="1:34" ht="15" customHeight="1" x14ac:dyDescent="0.45">
      <c r="A25" s="40" t="s">
        <v>480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45">
      <c r="A26" s="40" t="s">
        <v>481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45">
      <c r="A27" s="40" t="s">
        <v>482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45">
      <c r="A28" s="40" t="s">
        <v>483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45">
      <c r="A29" s="40" t="s">
        <v>484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45">
      <c r="A30" s="40" t="s">
        <v>485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45">
      <c r="A31" s="40" t="s">
        <v>486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45">
      <c r="A32" s="40" t="s">
        <v>487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45">
      <c r="A33" s="40" t="s">
        <v>488</v>
      </c>
      <c r="B33" s="65" t="s">
        <v>547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45">
      <c r="A34" s="40" t="s">
        <v>489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45">
      <c r="A35" s="40" t="s">
        <v>490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45">
      <c r="A36" s="40" t="s">
        <v>491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45">
      <c r="A37" s="40" t="s">
        <v>492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45">
      <c r="A38" s="40" t="s">
        <v>493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45">
      <c r="A39" s="40" t="s">
        <v>494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45">
      <c r="A40" s="40" t="s">
        <v>495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45">
      <c r="A41" s="40" t="s">
        <v>496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45">
      <c r="A42" s="40" t="s">
        <v>497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45">
      <c r="A43" s="40" t="s">
        <v>498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45">
      <c r="A44" s="40" t="s">
        <v>499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45">
      <c r="A45" s="40" t="s">
        <v>500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45">
      <c r="A46" s="40" t="s">
        <v>501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45">
      <c r="A47" s="40" t="s">
        <v>502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45">
      <c r="A48" s="40" t="s">
        <v>503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45">
      <c r="A50" s="40" t="s">
        <v>504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45"/>
    <row r="52" spans="1:34" ht="15" customHeight="1" x14ac:dyDescent="0.45"/>
    <row r="53" spans="1:34" ht="15" customHeight="1" x14ac:dyDescent="0.45">
      <c r="B53" s="64" t="s">
        <v>92</v>
      </c>
    </row>
    <row r="54" spans="1:34" ht="15" customHeight="1" x14ac:dyDescent="0.45">
      <c r="B54" s="64" t="s">
        <v>93</v>
      </c>
    </row>
    <row r="55" spans="1:34" ht="15" customHeight="1" x14ac:dyDescent="0.45">
      <c r="A55" s="40" t="s">
        <v>505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45">
      <c r="A56" s="40" t="s">
        <v>506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45">
      <c r="A57" s="40" t="s">
        <v>507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45">
      <c r="A58" s="40" t="s">
        <v>508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45">
      <c r="A59" s="40" t="s">
        <v>509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45">
      <c r="A60" s="40" t="s">
        <v>510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45">
      <c r="A61" s="40" t="s">
        <v>511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45">
      <c r="A62" s="40" t="s">
        <v>512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45">
      <c r="B63" s="64" t="s">
        <v>101</v>
      </c>
    </row>
    <row r="64" spans="1:34" ht="15" customHeight="1" x14ac:dyDescent="0.45">
      <c r="A64" s="40" t="s">
        <v>513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45">
      <c r="A65" s="40" t="s">
        <v>514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45">
      <c r="A66" s="40" t="s">
        <v>515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45">
      <c r="A67" s="40" t="s">
        <v>516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45">
      <c r="A68" s="40" t="s">
        <v>517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45">
      <c r="A69" s="40" t="s">
        <v>518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45"/>
    <row r="71" spans="1:34" ht="15" customHeight="1" x14ac:dyDescent="0.45">
      <c r="A71" s="40" t="s">
        <v>519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45"/>
    <row r="73" spans="1:34" x14ac:dyDescent="0.45">
      <c r="A73" s="40" t="s">
        <v>520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45">
      <c r="A74" s="40" t="s">
        <v>521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45">
      <c r="A75" s="40" t="s">
        <v>522</v>
      </c>
      <c r="B75" s="65" t="s">
        <v>523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45">
      <c r="A76" s="40" t="s">
        <v>524</v>
      </c>
      <c r="B76" s="65" t="s">
        <v>525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45">
      <c r="A77" s="40" t="s">
        <v>526</v>
      </c>
      <c r="B77" s="65" t="s">
        <v>527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45">
      <c r="A78" s="40" t="s">
        <v>528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45">
      <c r="B79" s="64" t="s">
        <v>228</v>
      </c>
    </row>
    <row r="80" spans="1:34" ht="15" customHeight="1" x14ac:dyDescent="0.45">
      <c r="A80" s="40" t="s">
        <v>529</v>
      </c>
      <c r="B80" s="65" t="s">
        <v>630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5"/>
    <row r="83" spans="2:34" ht="15" customHeight="1" x14ac:dyDescent="0.45">
      <c r="B83" s="72" t="s">
        <v>650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45">
      <c r="B84" s="41" t="s">
        <v>631</v>
      </c>
    </row>
    <row r="85" spans="2:34" ht="15" customHeight="1" x14ac:dyDescent="0.45">
      <c r="B85" s="41" t="s">
        <v>632</v>
      </c>
    </row>
    <row r="86" spans="2:34" ht="15" customHeight="1" x14ac:dyDescent="0.45">
      <c r="B86" s="41" t="s">
        <v>633</v>
      </c>
    </row>
    <row r="87" spans="2:34" ht="15" customHeight="1" x14ac:dyDescent="0.45">
      <c r="B87" s="41" t="s">
        <v>108</v>
      </c>
    </row>
    <row r="88" spans="2:34" ht="15" customHeight="1" x14ac:dyDescent="0.45">
      <c r="B88" s="41" t="s">
        <v>634</v>
      </c>
    </row>
    <row r="89" spans="2:34" ht="15" customHeight="1" x14ac:dyDescent="0.45">
      <c r="B89" s="41" t="s">
        <v>109</v>
      </c>
    </row>
    <row r="90" spans="2:34" ht="15" customHeight="1" x14ac:dyDescent="0.45">
      <c r="B90" s="41" t="s">
        <v>635</v>
      </c>
    </row>
    <row r="91" spans="2:34" ht="15" customHeight="1" x14ac:dyDescent="0.45">
      <c r="B91" s="41" t="s">
        <v>636</v>
      </c>
    </row>
    <row r="92" spans="2:34" x14ac:dyDescent="0.45">
      <c r="B92" s="41" t="s">
        <v>229</v>
      </c>
    </row>
    <row r="93" spans="2:34" ht="15" customHeight="1" x14ac:dyDescent="0.45">
      <c r="B93" s="41" t="s">
        <v>637</v>
      </c>
    </row>
    <row r="94" spans="2:34" ht="15" customHeight="1" x14ac:dyDescent="0.45">
      <c r="B94" s="41" t="s">
        <v>638</v>
      </c>
    </row>
    <row r="95" spans="2:34" ht="15" customHeight="1" x14ac:dyDescent="0.45">
      <c r="B95" s="41" t="s">
        <v>639</v>
      </c>
    </row>
    <row r="96" spans="2:34" ht="15" customHeight="1" x14ac:dyDescent="0.45">
      <c r="B96" s="41" t="s">
        <v>530</v>
      </c>
    </row>
    <row r="97" spans="2:34" ht="15" customHeight="1" x14ac:dyDescent="0.45">
      <c r="B97" s="41" t="s">
        <v>640</v>
      </c>
    </row>
    <row r="98" spans="2:34" ht="15" customHeight="1" x14ac:dyDescent="0.45">
      <c r="B98" s="41" t="s">
        <v>641</v>
      </c>
    </row>
    <row r="99" spans="2:34" ht="15" customHeight="1" x14ac:dyDescent="0.45">
      <c r="B99" s="41" t="s">
        <v>642</v>
      </c>
    </row>
    <row r="100" spans="2:34" ht="15" customHeight="1" x14ac:dyDescent="0.45">
      <c r="B100" s="41" t="s">
        <v>537</v>
      </c>
    </row>
    <row r="101" spans="2:34" x14ac:dyDescent="0.45">
      <c r="B101" s="41" t="s">
        <v>643</v>
      </c>
    </row>
    <row r="102" spans="2:34" x14ac:dyDescent="0.45">
      <c r="B102" s="41" t="s">
        <v>644</v>
      </c>
    </row>
    <row r="103" spans="2:34" ht="15" customHeight="1" x14ac:dyDescent="0.45">
      <c r="B103" s="41" t="s">
        <v>645</v>
      </c>
    </row>
    <row r="104" spans="2:34" ht="15" customHeight="1" x14ac:dyDescent="0.45">
      <c r="B104" s="41" t="s">
        <v>646</v>
      </c>
    </row>
    <row r="105" spans="2:34" ht="15" customHeight="1" x14ac:dyDescent="0.45">
      <c r="B105" s="41" t="s">
        <v>647</v>
      </c>
    </row>
    <row r="106" spans="2:34" ht="15" customHeight="1" x14ac:dyDescent="0.45">
      <c r="B106" s="41" t="s">
        <v>648</v>
      </c>
    </row>
    <row r="107" spans="2:34" ht="15" customHeight="1" x14ac:dyDescent="0.45">
      <c r="B107" s="41" t="s">
        <v>110</v>
      </c>
    </row>
    <row r="108" spans="2:34" ht="15" customHeight="1" x14ac:dyDescent="0.45">
      <c r="B108" s="41" t="s">
        <v>601</v>
      </c>
    </row>
    <row r="109" spans="2:34" ht="15" customHeight="1" x14ac:dyDescent="0.45">
      <c r="B109" s="41" t="s">
        <v>602</v>
      </c>
    </row>
    <row r="110" spans="2:34" ht="15" customHeight="1" x14ac:dyDescent="0.45">
      <c r="B110" s="41" t="s">
        <v>649</v>
      </c>
    </row>
    <row r="111" spans="2:34" ht="15" customHeight="1" x14ac:dyDescent="0.45">
      <c r="B111" s="41" t="s">
        <v>604</v>
      </c>
    </row>
    <row r="112" spans="2:34" ht="15" customHeight="1" x14ac:dyDescent="0.4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50" ht="15" customHeight="1" x14ac:dyDescent="0.45"/>
    <row r="151" ht="15" customHeight="1" x14ac:dyDescent="0.45"/>
    <row r="152" ht="15" customHeight="1" x14ac:dyDescent="0.45"/>
    <row r="153" ht="15" customHeight="1" x14ac:dyDescent="0.45"/>
    <row r="154" ht="15" customHeight="1" x14ac:dyDescent="0.45"/>
    <row r="155" ht="15" customHeight="1" x14ac:dyDescent="0.45"/>
    <row r="156" ht="15" customHeight="1" x14ac:dyDescent="0.45"/>
    <row r="157" ht="15" customHeight="1" x14ac:dyDescent="0.45"/>
    <row r="158" ht="15" customHeight="1" x14ac:dyDescent="0.45"/>
    <row r="159" ht="15" customHeight="1" x14ac:dyDescent="0.45"/>
    <row r="160" ht="15" customHeight="1" x14ac:dyDescent="0.45"/>
    <row r="161" ht="15" customHeight="1" x14ac:dyDescent="0.45"/>
    <row r="162" ht="15" customHeight="1" x14ac:dyDescent="0.45"/>
    <row r="163" ht="15" customHeight="1" x14ac:dyDescent="0.45"/>
    <row r="164" ht="15" customHeight="1" x14ac:dyDescent="0.45"/>
    <row r="166" ht="15" customHeight="1" x14ac:dyDescent="0.45"/>
    <row r="167" ht="15" customHeight="1" x14ac:dyDescent="0.45"/>
    <row r="168" ht="15" customHeight="1" x14ac:dyDescent="0.45"/>
    <row r="169" ht="15" customHeight="1" x14ac:dyDescent="0.45"/>
    <row r="170" ht="15" customHeight="1" x14ac:dyDescent="0.45"/>
    <row r="171" ht="15" customHeight="1" x14ac:dyDescent="0.45"/>
    <row r="172" ht="15" customHeight="1" x14ac:dyDescent="0.45"/>
    <row r="173" ht="15" customHeight="1" x14ac:dyDescent="0.45"/>
    <row r="174" ht="15" customHeight="1" x14ac:dyDescent="0.45"/>
    <row r="175" ht="15" customHeight="1" x14ac:dyDescent="0.45"/>
    <row r="176" ht="15" customHeight="1" x14ac:dyDescent="0.45"/>
    <row r="177" ht="15" customHeight="1" x14ac:dyDescent="0.45"/>
    <row r="178" ht="15" customHeight="1" x14ac:dyDescent="0.45"/>
    <row r="179" ht="15" customHeight="1" x14ac:dyDescent="0.45"/>
    <row r="181" ht="15" customHeight="1" x14ac:dyDescent="0.45"/>
    <row r="182" ht="15" customHeight="1" x14ac:dyDescent="0.45"/>
    <row r="183" ht="15" customHeight="1" x14ac:dyDescent="0.45"/>
    <row r="184" ht="15" customHeight="1" x14ac:dyDescent="0.45"/>
    <row r="185" ht="15" customHeight="1" x14ac:dyDescent="0.45"/>
    <row r="186" ht="15" customHeight="1" x14ac:dyDescent="0.45"/>
    <row r="187" ht="15" customHeight="1" x14ac:dyDescent="0.45"/>
    <row r="188" ht="15" customHeight="1" x14ac:dyDescent="0.45"/>
    <row r="189" ht="15" customHeight="1" x14ac:dyDescent="0.45"/>
    <row r="190" ht="15" customHeight="1" x14ac:dyDescent="0.45"/>
    <row r="191" ht="15" customHeight="1" x14ac:dyDescent="0.45"/>
    <row r="192" ht="15" customHeight="1" x14ac:dyDescent="0.45"/>
    <row r="193" ht="15" customHeight="1" x14ac:dyDescent="0.45"/>
    <row r="194" ht="15" customHeight="1" x14ac:dyDescent="0.45"/>
    <row r="195" ht="15" customHeight="1" x14ac:dyDescent="0.45"/>
    <row r="196" ht="15" customHeight="1" x14ac:dyDescent="0.45"/>
    <row r="197" ht="15" customHeight="1" x14ac:dyDescent="0.45"/>
    <row r="198" ht="15" customHeight="1" x14ac:dyDescent="0.45"/>
    <row r="199" ht="15" customHeight="1" x14ac:dyDescent="0.45"/>
    <row r="200" ht="15" customHeight="1" x14ac:dyDescent="0.45"/>
    <row r="201" ht="15" customHeight="1" x14ac:dyDescent="0.45"/>
    <row r="202" ht="15" customHeight="1" x14ac:dyDescent="0.45"/>
    <row r="203" ht="15" customHeight="1" x14ac:dyDescent="0.45"/>
    <row r="204" ht="15" customHeight="1" x14ac:dyDescent="0.45"/>
    <row r="207" ht="15" customHeight="1" x14ac:dyDescent="0.45"/>
    <row r="208" ht="15" customHeight="1" x14ac:dyDescent="0.45"/>
    <row r="209" ht="15" customHeight="1" x14ac:dyDescent="0.45"/>
    <row r="210" ht="15" customHeight="1" x14ac:dyDescent="0.45"/>
    <row r="211" ht="15" customHeight="1" x14ac:dyDescent="0.45"/>
    <row r="212" ht="15" customHeight="1" x14ac:dyDescent="0.45"/>
    <row r="213" ht="15" customHeight="1" x14ac:dyDescent="0.45"/>
    <row r="214" ht="15" customHeight="1" x14ac:dyDescent="0.45"/>
    <row r="215" ht="15" customHeight="1" x14ac:dyDescent="0.45"/>
    <row r="216" ht="15" customHeight="1" x14ac:dyDescent="0.45"/>
    <row r="217" ht="15" customHeight="1" x14ac:dyDescent="0.45"/>
    <row r="218" ht="15" customHeight="1" x14ac:dyDescent="0.45"/>
    <row r="219" ht="15" customHeight="1" x14ac:dyDescent="0.45"/>
    <row r="220" ht="15" customHeight="1" x14ac:dyDescent="0.45"/>
    <row r="221" ht="15" customHeight="1" x14ac:dyDescent="0.45"/>
    <row r="222" ht="15" customHeight="1" x14ac:dyDescent="0.45"/>
    <row r="224" ht="15" customHeight="1" x14ac:dyDescent="0.45"/>
    <row r="225" ht="15" customHeight="1" x14ac:dyDescent="0.45"/>
    <row r="227" ht="15" customHeight="1" x14ac:dyDescent="0.45"/>
    <row r="228" ht="15" customHeight="1" x14ac:dyDescent="0.45"/>
    <row r="229" ht="15" customHeight="1" x14ac:dyDescent="0.45"/>
    <row r="230" ht="15" customHeight="1" x14ac:dyDescent="0.45"/>
    <row r="231" ht="15" customHeight="1" x14ac:dyDescent="0.45"/>
    <row r="232" ht="15" customHeight="1" x14ac:dyDescent="0.45"/>
    <row r="233" ht="15" customHeight="1" x14ac:dyDescent="0.45"/>
    <row r="234" ht="15" customHeight="1" x14ac:dyDescent="0.45"/>
    <row r="235" ht="15" customHeight="1" x14ac:dyDescent="0.45"/>
    <row r="236" ht="15" customHeight="1" x14ac:dyDescent="0.45"/>
    <row r="237" ht="15" customHeight="1" x14ac:dyDescent="0.45"/>
    <row r="238" ht="15" customHeight="1" x14ac:dyDescent="0.45"/>
    <row r="239" ht="15" customHeight="1" x14ac:dyDescent="0.45"/>
    <row r="240" ht="15" customHeight="1" x14ac:dyDescent="0.45"/>
    <row r="241" ht="15" customHeight="1" x14ac:dyDescent="0.45"/>
    <row r="242" ht="15" customHeight="1" x14ac:dyDescent="0.45"/>
    <row r="243" ht="15" customHeight="1" x14ac:dyDescent="0.45"/>
    <row r="244" ht="15" customHeight="1" x14ac:dyDescent="0.45"/>
    <row r="245" ht="15" customHeight="1" x14ac:dyDescent="0.45"/>
    <row r="246" ht="15" customHeight="1" x14ac:dyDescent="0.45"/>
    <row r="247" ht="15" customHeight="1" x14ac:dyDescent="0.45"/>
    <row r="248" ht="15" customHeight="1" x14ac:dyDescent="0.45"/>
    <row r="249" ht="15" customHeight="1" x14ac:dyDescent="0.45"/>
    <row r="250" ht="15" customHeight="1" x14ac:dyDescent="0.45"/>
    <row r="251" ht="15" customHeight="1" x14ac:dyDescent="0.45"/>
    <row r="252" ht="15" customHeight="1" x14ac:dyDescent="0.45"/>
    <row r="253" ht="15" customHeight="1" x14ac:dyDescent="0.45"/>
    <row r="254" ht="15" customHeight="1" x14ac:dyDescent="0.45"/>
    <row r="255" ht="15" customHeight="1" x14ac:dyDescent="0.45"/>
    <row r="256" ht="15" customHeight="1" x14ac:dyDescent="0.45"/>
    <row r="257" ht="15" customHeight="1" x14ac:dyDescent="0.45"/>
    <row r="258" ht="15" customHeight="1" x14ac:dyDescent="0.45"/>
    <row r="259" ht="15" customHeight="1" x14ac:dyDescent="0.45"/>
    <row r="260" ht="15" customHeight="1" x14ac:dyDescent="0.45"/>
    <row r="261" ht="15" customHeight="1" x14ac:dyDescent="0.45"/>
    <row r="262" ht="15" customHeight="1" x14ac:dyDescent="0.45"/>
    <row r="263" ht="15" customHeight="1" x14ac:dyDescent="0.45"/>
    <row r="264" ht="15" customHeight="1" x14ac:dyDescent="0.45"/>
    <row r="265" ht="15" customHeight="1" x14ac:dyDescent="0.45"/>
    <row r="266" ht="15" customHeight="1" x14ac:dyDescent="0.45"/>
    <row r="267" ht="15" customHeight="1" x14ac:dyDescent="0.45"/>
    <row r="268" ht="15" customHeight="1" x14ac:dyDescent="0.45"/>
    <row r="269" ht="15" customHeight="1" x14ac:dyDescent="0.45"/>
    <row r="270" ht="15" customHeight="1" x14ac:dyDescent="0.45"/>
    <row r="271" ht="15" customHeight="1" x14ac:dyDescent="0.45"/>
    <row r="272" ht="15" customHeight="1" x14ac:dyDescent="0.45"/>
    <row r="273" ht="15" customHeight="1" x14ac:dyDescent="0.45"/>
    <row r="274" ht="15" customHeight="1" x14ac:dyDescent="0.45"/>
    <row r="275" ht="15" customHeight="1" x14ac:dyDescent="0.45"/>
    <row r="276" ht="15" customHeight="1" x14ac:dyDescent="0.45"/>
    <row r="277" ht="15" customHeight="1" x14ac:dyDescent="0.45"/>
    <row r="278" ht="15" customHeight="1" x14ac:dyDescent="0.45"/>
    <row r="279" ht="15" customHeight="1" x14ac:dyDescent="0.45"/>
    <row r="280" ht="15" customHeight="1" x14ac:dyDescent="0.45"/>
    <row r="281" ht="15" customHeight="1" x14ac:dyDescent="0.45"/>
    <row r="282" ht="15" customHeight="1" x14ac:dyDescent="0.45"/>
    <row r="283" ht="15" customHeight="1" x14ac:dyDescent="0.45"/>
    <row r="284" ht="15" customHeight="1" x14ac:dyDescent="0.45"/>
    <row r="285" ht="15" customHeight="1" x14ac:dyDescent="0.45"/>
    <row r="286" ht="15" customHeight="1" x14ac:dyDescent="0.45"/>
    <row r="287" ht="15" customHeight="1" x14ac:dyDescent="0.45"/>
    <row r="288" ht="15" customHeight="1" x14ac:dyDescent="0.45"/>
    <row r="289" ht="15" customHeight="1" x14ac:dyDescent="0.45"/>
    <row r="290" ht="15" customHeight="1" x14ac:dyDescent="0.45"/>
    <row r="291" ht="15" customHeight="1" x14ac:dyDescent="0.45"/>
    <row r="292" ht="15" customHeight="1" x14ac:dyDescent="0.45"/>
    <row r="293" ht="15" customHeight="1" x14ac:dyDescent="0.45"/>
    <row r="294" ht="15" customHeight="1" x14ac:dyDescent="0.45"/>
    <row r="295" ht="15" customHeight="1" x14ac:dyDescent="0.45"/>
    <row r="296" ht="15" customHeight="1" x14ac:dyDescent="0.45"/>
    <row r="297" ht="15" customHeight="1" x14ac:dyDescent="0.45"/>
    <row r="298" ht="15" customHeight="1" x14ac:dyDescent="0.45"/>
    <row r="299" ht="15" customHeight="1" x14ac:dyDescent="0.45"/>
    <row r="300" ht="15" customHeight="1" x14ac:dyDescent="0.45"/>
    <row r="301" ht="15" customHeight="1" x14ac:dyDescent="0.45"/>
    <row r="302" ht="15" customHeight="1" x14ac:dyDescent="0.45"/>
    <row r="303" ht="15" customHeight="1" x14ac:dyDescent="0.45"/>
    <row r="304" ht="15" customHeight="1" x14ac:dyDescent="0.45"/>
    <row r="305" spans="2:34" ht="15" customHeight="1" x14ac:dyDescent="0.45"/>
    <row r="306" spans="2:34" ht="15" customHeight="1" x14ac:dyDescent="0.45"/>
    <row r="307" spans="2:34" ht="15" customHeight="1" x14ac:dyDescent="0.45"/>
    <row r="308" spans="2:34" ht="15" customHeight="1" x14ac:dyDescent="0.45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45"/>
    <row r="310" spans="2:34" ht="15" customHeight="1" x14ac:dyDescent="0.45"/>
    <row r="311" spans="2:34" ht="15" customHeight="1" x14ac:dyDescent="0.45"/>
    <row r="312" spans="2:34" ht="15" customHeight="1" x14ac:dyDescent="0.45"/>
    <row r="313" spans="2:34" ht="15" customHeight="1" x14ac:dyDescent="0.45"/>
    <row r="314" spans="2:34" ht="15" customHeight="1" x14ac:dyDescent="0.45"/>
    <row r="315" spans="2:34" ht="15" customHeight="1" x14ac:dyDescent="0.45"/>
    <row r="316" spans="2:34" ht="15" customHeight="1" x14ac:dyDescent="0.45"/>
    <row r="317" spans="2:34" ht="15" customHeight="1" x14ac:dyDescent="0.45"/>
    <row r="318" spans="2:34" ht="15" customHeight="1" x14ac:dyDescent="0.45"/>
    <row r="319" spans="2:34" ht="15" customHeight="1" x14ac:dyDescent="0.45"/>
    <row r="320" spans="2:34" ht="15" customHeight="1" x14ac:dyDescent="0.45"/>
    <row r="321" ht="15" customHeight="1" x14ac:dyDescent="0.45"/>
    <row r="322" ht="15" customHeight="1" x14ac:dyDescent="0.45"/>
    <row r="323" ht="15" customHeight="1" x14ac:dyDescent="0.45"/>
    <row r="324" ht="15" customHeight="1" x14ac:dyDescent="0.45"/>
    <row r="325" ht="15" customHeight="1" x14ac:dyDescent="0.45"/>
    <row r="326" ht="15" customHeight="1" x14ac:dyDescent="0.45"/>
    <row r="327" ht="15" customHeight="1" x14ac:dyDescent="0.45"/>
    <row r="328" ht="15" customHeight="1" x14ac:dyDescent="0.45"/>
    <row r="329" ht="15" customHeight="1" x14ac:dyDescent="0.45"/>
    <row r="330" ht="15" customHeight="1" x14ac:dyDescent="0.45"/>
    <row r="331" ht="15" customHeight="1" x14ac:dyDescent="0.45"/>
    <row r="332" ht="15" customHeight="1" x14ac:dyDescent="0.45"/>
    <row r="333" ht="15" customHeight="1" x14ac:dyDescent="0.45"/>
    <row r="334" ht="15" customHeight="1" x14ac:dyDescent="0.45"/>
    <row r="335" ht="15" customHeight="1" x14ac:dyDescent="0.45"/>
    <row r="336" ht="15" customHeight="1" x14ac:dyDescent="0.45"/>
    <row r="337" ht="15" customHeight="1" x14ac:dyDescent="0.45"/>
    <row r="338" ht="15" customHeight="1" x14ac:dyDescent="0.45"/>
    <row r="339" ht="15" customHeight="1" x14ac:dyDescent="0.45"/>
    <row r="340" ht="15" customHeight="1" x14ac:dyDescent="0.45"/>
    <row r="341" ht="15" customHeight="1" x14ac:dyDescent="0.45"/>
    <row r="342" ht="15" customHeight="1" x14ac:dyDescent="0.45"/>
    <row r="343" ht="15" customHeight="1" x14ac:dyDescent="0.45"/>
    <row r="344" ht="15" customHeight="1" x14ac:dyDescent="0.45"/>
    <row r="345" ht="15" customHeight="1" x14ac:dyDescent="0.45"/>
    <row r="346" ht="15" customHeight="1" x14ac:dyDescent="0.45"/>
    <row r="347" ht="15" customHeight="1" x14ac:dyDescent="0.45"/>
    <row r="348" ht="15" customHeight="1" x14ac:dyDescent="0.45"/>
    <row r="349" ht="15" customHeight="1" x14ac:dyDescent="0.45"/>
    <row r="350" ht="15" customHeight="1" x14ac:dyDescent="0.45"/>
    <row r="351" ht="15" customHeight="1" x14ac:dyDescent="0.45"/>
    <row r="352" ht="15" customHeight="1" x14ac:dyDescent="0.45"/>
    <row r="353" ht="15" customHeight="1" x14ac:dyDescent="0.45"/>
    <row r="354" ht="15" customHeight="1" x14ac:dyDescent="0.45"/>
    <row r="355" ht="15" customHeight="1" x14ac:dyDescent="0.45"/>
    <row r="356" ht="15" customHeight="1" x14ac:dyDescent="0.45"/>
    <row r="357" ht="15" customHeight="1" x14ac:dyDescent="0.45"/>
    <row r="358" ht="15" customHeight="1" x14ac:dyDescent="0.45"/>
    <row r="359" ht="15" customHeight="1" x14ac:dyDescent="0.45"/>
    <row r="360" ht="15" customHeight="1" x14ac:dyDescent="0.45"/>
    <row r="361" ht="15" customHeight="1" x14ac:dyDescent="0.45"/>
    <row r="362" ht="15" customHeight="1" x14ac:dyDescent="0.45"/>
    <row r="363" ht="15" customHeight="1" x14ac:dyDescent="0.45"/>
    <row r="364" ht="15" customHeight="1" x14ac:dyDescent="0.45"/>
    <row r="365" ht="15" customHeight="1" x14ac:dyDescent="0.45"/>
    <row r="366" ht="15" customHeight="1" x14ac:dyDescent="0.45"/>
    <row r="367" ht="15" customHeight="1" x14ac:dyDescent="0.45"/>
    <row r="368" ht="15" customHeight="1" x14ac:dyDescent="0.45"/>
    <row r="369" ht="15" customHeight="1" x14ac:dyDescent="0.45"/>
    <row r="370" ht="15" customHeight="1" x14ac:dyDescent="0.45"/>
    <row r="371" ht="15" customHeight="1" x14ac:dyDescent="0.45"/>
    <row r="372" ht="15" customHeight="1" x14ac:dyDescent="0.45"/>
    <row r="373" ht="15" customHeight="1" x14ac:dyDescent="0.45"/>
    <row r="374" ht="15" customHeight="1" x14ac:dyDescent="0.45"/>
    <row r="375" ht="15" customHeight="1" x14ac:dyDescent="0.45"/>
    <row r="376" ht="15" customHeight="1" x14ac:dyDescent="0.45"/>
    <row r="377" ht="15" customHeight="1" x14ac:dyDescent="0.45"/>
    <row r="378" ht="15" customHeight="1" x14ac:dyDescent="0.45"/>
    <row r="379" ht="15" customHeight="1" x14ac:dyDescent="0.45"/>
    <row r="380" ht="15" customHeight="1" x14ac:dyDescent="0.45"/>
    <row r="381" ht="15" customHeight="1" x14ac:dyDescent="0.45"/>
    <row r="382" ht="15" customHeight="1" x14ac:dyDescent="0.45"/>
    <row r="383" ht="15" customHeight="1" x14ac:dyDescent="0.45"/>
    <row r="384" ht="15" customHeight="1" x14ac:dyDescent="0.45"/>
    <row r="385" ht="15" customHeight="1" x14ac:dyDescent="0.45"/>
    <row r="386" ht="15" customHeight="1" x14ac:dyDescent="0.45"/>
    <row r="387" ht="15" customHeight="1" x14ac:dyDescent="0.45"/>
    <row r="388" ht="15" customHeight="1" x14ac:dyDescent="0.45"/>
    <row r="389" ht="15" customHeight="1" x14ac:dyDescent="0.45"/>
    <row r="390" ht="15" customHeight="1" x14ac:dyDescent="0.45"/>
    <row r="391" ht="15" customHeight="1" x14ac:dyDescent="0.45"/>
    <row r="392" ht="15" customHeight="1" x14ac:dyDescent="0.45"/>
    <row r="393" ht="15" customHeight="1" x14ac:dyDescent="0.45"/>
    <row r="394" ht="15" customHeight="1" x14ac:dyDescent="0.45"/>
    <row r="395" ht="15" customHeight="1" x14ac:dyDescent="0.45"/>
    <row r="396" ht="15" customHeight="1" x14ac:dyDescent="0.45"/>
    <row r="397" ht="15" customHeight="1" x14ac:dyDescent="0.45"/>
    <row r="398" ht="15" customHeight="1" x14ac:dyDescent="0.45"/>
    <row r="399" ht="15" customHeight="1" x14ac:dyDescent="0.45"/>
    <row r="400" ht="15" customHeight="1" x14ac:dyDescent="0.45"/>
    <row r="401" ht="15" customHeight="1" x14ac:dyDescent="0.45"/>
    <row r="402" ht="15" customHeight="1" x14ac:dyDescent="0.45"/>
    <row r="403" ht="15" customHeight="1" x14ac:dyDescent="0.45"/>
    <row r="404" ht="15" customHeight="1" x14ac:dyDescent="0.45"/>
    <row r="405" ht="15" customHeight="1" x14ac:dyDescent="0.45"/>
    <row r="406" ht="15" customHeight="1" x14ac:dyDescent="0.45"/>
    <row r="407" ht="15" customHeight="1" x14ac:dyDescent="0.45"/>
    <row r="408" ht="15" customHeight="1" x14ac:dyDescent="0.45"/>
    <row r="409" ht="15" customHeight="1" x14ac:dyDescent="0.45"/>
    <row r="410" ht="15" customHeight="1" x14ac:dyDescent="0.45"/>
    <row r="411" ht="15" customHeight="1" x14ac:dyDescent="0.45"/>
    <row r="412" ht="15" customHeight="1" x14ac:dyDescent="0.45"/>
    <row r="413" ht="15" customHeight="1" x14ac:dyDescent="0.45"/>
    <row r="414" ht="15" customHeight="1" x14ac:dyDescent="0.45"/>
    <row r="415" ht="15" customHeight="1" x14ac:dyDescent="0.45"/>
    <row r="416" ht="15" customHeight="1" x14ac:dyDescent="0.45"/>
    <row r="417" ht="15" customHeight="1" x14ac:dyDescent="0.45"/>
    <row r="418" ht="15" customHeight="1" x14ac:dyDescent="0.45"/>
    <row r="419" ht="15" customHeight="1" x14ac:dyDescent="0.45"/>
    <row r="420" ht="15" customHeight="1" x14ac:dyDescent="0.45"/>
    <row r="421" ht="15" customHeight="1" x14ac:dyDescent="0.45"/>
    <row r="422" ht="15" customHeight="1" x14ac:dyDescent="0.45"/>
    <row r="423" ht="15" customHeight="1" x14ac:dyDescent="0.45"/>
    <row r="424" ht="15" customHeight="1" x14ac:dyDescent="0.45"/>
    <row r="425" ht="15" customHeight="1" x14ac:dyDescent="0.45"/>
    <row r="426" ht="15" customHeight="1" x14ac:dyDescent="0.45"/>
    <row r="427" ht="15" customHeight="1" x14ac:dyDescent="0.45"/>
    <row r="428" ht="15" customHeight="1" x14ac:dyDescent="0.45"/>
    <row r="429" ht="15" customHeight="1" x14ac:dyDescent="0.45"/>
    <row r="430" ht="15" customHeight="1" x14ac:dyDescent="0.45"/>
    <row r="431" ht="15" customHeight="1" x14ac:dyDescent="0.45"/>
    <row r="432" ht="15" customHeight="1" x14ac:dyDescent="0.45"/>
    <row r="433" ht="15" customHeight="1" x14ac:dyDescent="0.45"/>
    <row r="434" ht="15" customHeight="1" x14ac:dyDescent="0.45"/>
    <row r="435" ht="15" customHeight="1" x14ac:dyDescent="0.45"/>
    <row r="436" ht="15" customHeight="1" x14ac:dyDescent="0.45"/>
    <row r="437" ht="15" customHeight="1" x14ac:dyDescent="0.45"/>
    <row r="438" ht="15" customHeight="1" x14ac:dyDescent="0.45"/>
    <row r="439" ht="15" customHeight="1" x14ac:dyDescent="0.45"/>
    <row r="440" ht="15" customHeight="1" x14ac:dyDescent="0.45"/>
    <row r="441" ht="15" customHeight="1" x14ac:dyDescent="0.45"/>
    <row r="442" ht="15" customHeight="1" x14ac:dyDescent="0.45"/>
    <row r="443" ht="15" customHeight="1" x14ac:dyDescent="0.45"/>
    <row r="444" ht="15" customHeight="1" x14ac:dyDescent="0.45"/>
    <row r="445" ht="15" customHeight="1" x14ac:dyDescent="0.45"/>
    <row r="446" ht="15" customHeight="1" x14ac:dyDescent="0.45"/>
    <row r="447" ht="15" customHeight="1" x14ac:dyDescent="0.45"/>
    <row r="448" ht="15" customHeight="1" x14ac:dyDescent="0.45"/>
    <row r="449" ht="15" customHeight="1" x14ac:dyDescent="0.45"/>
    <row r="450" ht="15" customHeight="1" x14ac:dyDescent="0.45"/>
    <row r="451" ht="15" customHeight="1" x14ac:dyDescent="0.45"/>
    <row r="452" ht="15" customHeight="1" x14ac:dyDescent="0.45"/>
    <row r="453" ht="15" customHeight="1" x14ac:dyDescent="0.45"/>
    <row r="454" ht="15" customHeight="1" x14ac:dyDescent="0.45"/>
    <row r="455" ht="15" customHeight="1" x14ac:dyDescent="0.45"/>
    <row r="456" ht="15" customHeight="1" x14ac:dyDescent="0.45"/>
    <row r="457" ht="15" customHeight="1" x14ac:dyDescent="0.45"/>
    <row r="458" ht="15" customHeight="1" x14ac:dyDescent="0.45"/>
    <row r="459" ht="15" customHeight="1" x14ac:dyDescent="0.45"/>
    <row r="460" ht="15" customHeight="1" x14ac:dyDescent="0.45"/>
    <row r="461" ht="15" customHeight="1" x14ac:dyDescent="0.45"/>
    <row r="462" ht="15" customHeight="1" x14ac:dyDescent="0.45"/>
    <row r="463" ht="15" customHeight="1" x14ac:dyDescent="0.45"/>
    <row r="464" ht="15" customHeight="1" x14ac:dyDescent="0.45"/>
    <row r="465" ht="15" customHeight="1" x14ac:dyDescent="0.45"/>
    <row r="466" ht="15" customHeight="1" x14ac:dyDescent="0.45"/>
    <row r="467" ht="15" customHeight="1" x14ac:dyDescent="0.45"/>
    <row r="468" ht="15" customHeight="1" x14ac:dyDescent="0.45"/>
    <row r="469" ht="15" customHeight="1" x14ac:dyDescent="0.45"/>
    <row r="470" ht="15" customHeight="1" x14ac:dyDescent="0.45"/>
    <row r="471" ht="15" customHeight="1" x14ac:dyDescent="0.45"/>
    <row r="472" ht="15" customHeight="1" x14ac:dyDescent="0.45"/>
    <row r="473" ht="15" customHeight="1" x14ac:dyDescent="0.45"/>
    <row r="474" ht="15" customHeight="1" x14ac:dyDescent="0.45"/>
    <row r="475" ht="15" customHeight="1" x14ac:dyDescent="0.45"/>
    <row r="476" ht="15" customHeight="1" x14ac:dyDescent="0.45"/>
    <row r="477" ht="15" customHeight="1" x14ac:dyDescent="0.45"/>
    <row r="478" ht="15" customHeight="1" x14ac:dyDescent="0.45"/>
    <row r="479" ht="15" customHeight="1" x14ac:dyDescent="0.45"/>
    <row r="480" ht="15" customHeight="1" x14ac:dyDescent="0.45"/>
    <row r="481" ht="15" customHeight="1" x14ac:dyDescent="0.45"/>
    <row r="482" ht="15" customHeight="1" x14ac:dyDescent="0.45"/>
    <row r="483" ht="15" customHeight="1" x14ac:dyDescent="0.45"/>
    <row r="484" ht="15" customHeight="1" x14ac:dyDescent="0.45"/>
    <row r="485" ht="15" customHeight="1" x14ac:dyDescent="0.45"/>
    <row r="486" ht="15" customHeight="1" x14ac:dyDescent="0.45"/>
    <row r="487" ht="15" customHeight="1" x14ac:dyDescent="0.45"/>
    <row r="488" ht="15" customHeight="1" x14ac:dyDescent="0.45"/>
    <row r="489" ht="15" customHeight="1" x14ac:dyDescent="0.45"/>
    <row r="490" ht="15" customHeight="1" x14ac:dyDescent="0.45"/>
    <row r="491" ht="15" customHeight="1" x14ac:dyDescent="0.45"/>
    <row r="492" ht="15" customHeight="1" x14ac:dyDescent="0.45"/>
    <row r="493" ht="15" customHeight="1" x14ac:dyDescent="0.45"/>
    <row r="494" ht="15" customHeight="1" x14ac:dyDescent="0.45"/>
    <row r="495" ht="15" customHeight="1" x14ac:dyDescent="0.45"/>
    <row r="496" ht="15" customHeight="1" x14ac:dyDescent="0.45"/>
    <row r="497" spans="2:34" ht="15" customHeight="1" x14ac:dyDescent="0.45"/>
    <row r="498" spans="2:34" ht="15" customHeight="1" x14ac:dyDescent="0.45"/>
    <row r="499" spans="2:34" ht="15" customHeight="1" x14ac:dyDescent="0.45"/>
    <row r="500" spans="2:34" ht="15" customHeight="1" x14ac:dyDescent="0.45"/>
    <row r="501" spans="2:34" ht="15" customHeight="1" x14ac:dyDescent="0.45"/>
    <row r="502" spans="2:34" ht="15" customHeight="1" x14ac:dyDescent="0.45"/>
    <row r="503" spans="2:34" ht="15" customHeight="1" x14ac:dyDescent="0.45"/>
    <row r="504" spans="2:34" ht="15" customHeight="1" x14ac:dyDescent="0.45"/>
    <row r="505" spans="2:34" ht="15" customHeight="1" x14ac:dyDescent="0.45"/>
    <row r="506" spans="2:34" ht="15" customHeight="1" x14ac:dyDescent="0.45"/>
    <row r="507" spans="2:34" ht="15" customHeight="1" x14ac:dyDescent="0.45"/>
    <row r="508" spans="2:34" ht="15" customHeight="1" x14ac:dyDescent="0.45"/>
    <row r="509" spans="2:34" ht="15" customHeight="1" x14ac:dyDescent="0.45"/>
    <row r="510" spans="2:34" ht="15" customHeight="1" x14ac:dyDescent="0.45"/>
    <row r="511" spans="2:34" ht="15" customHeight="1" x14ac:dyDescent="0.4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45"/>
    <row r="513" ht="15" customHeight="1" x14ac:dyDescent="0.45"/>
    <row r="514" ht="15" customHeight="1" x14ac:dyDescent="0.45"/>
    <row r="515" ht="15" customHeight="1" x14ac:dyDescent="0.45"/>
    <row r="516" ht="15" customHeight="1" x14ac:dyDescent="0.45"/>
    <row r="517" ht="15" customHeight="1" x14ac:dyDescent="0.45"/>
    <row r="518" ht="15" customHeight="1" x14ac:dyDescent="0.45"/>
    <row r="519" ht="15" customHeight="1" x14ac:dyDescent="0.45"/>
    <row r="520" ht="15" customHeight="1" x14ac:dyDescent="0.45"/>
    <row r="521" ht="15" customHeight="1" x14ac:dyDescent="0.45"/>
    <row r="522" ht="15" customHeight="1" x14ac:dyDescent="0.45"/>
    <row r="523" ht="15" customHeight="1" x14ac:dyDescent="0.45"/>
    <row r="524" ht="15" customHeight="1" x14ac:dyDescent="0.45"/>
    <row r="525" ht="15" customHeight="1" x14ac:dyDescent="0.45"/>
    <row r="526" ht="15" customHeight="1" x14ac:dyDescent="0.45"/>
    <row r="527" ht="15" customHeight="1" x14ac:dyDescent="0.45"/>
    <row r="528" ht="15" customHeight="1" x14ac:dyDescent="0.45"/>
    <row r="529" ht="15" customHeight="1" x14ac:dyDescent="0.45"/>
    <row r="530" ht="15" customHeight="1" x14ac:dyDescent="0.45"/>
    <row r="531" ht="15" customHeight="1" x14ac:dyDescent="0.45"/>
    <row r="532" ht="15" customHeight="1" x14ac:dyDescent="0.45"/>
    <row r="533" ht="15" customHeight="1" x14ac:dyDescent="0.45"/>
    <row r="534" ht="15" customHeight="1" x14ac:dyDescent="0.45"/>
    <row r="535" ht="15" customHeight="1" x14ac:dyDescent="0.45"/>
    <row r="536" ht="15" customHeight="1" x14ac:dyDescent="0.45"/>
    <row r="537" ht="15" customHeight="1" x14ac:dyDescent="0.45"/>
    <row r="538" ht="15" customHeight="1" x14ac:dyDescent="0.45"/>
    <row r="539" ht="15" customHeight="1" x14ac:dyDescent="0.45"/>
    <row r="540" ht="15" customHeight="1" x14ac:dyDescent="0.45"/>
    <row r="541" ht="15" customHeight="1" x14ac:dyDescent="0.45"/>
    <row r="542" ht="15" customHeight="1" x14ac:dyDescent="0.45"/>
    <row r="543" ht="15" customHeight="1" x14ac:dyDescent="0.45"/>
    <row r="544" ht="15" customHeight="1" x14ac:dyDescent="0.45"/>
    <row r="545" ht="15" customHeight="1" x14ac:dyDescent="0.45"/>
    <row r="546" ht="15" customHeight="1" x14ac:dyDescent="0.45"/>
    <row r="547" ht="15" customHeight="1" x14ac:dyDescent="0.45"/>
    <row r="548" ht="15" customHeight="1" x14ac:dyDescent="0.45"/>
    <row r="549" ht="15" customHeight="1" x14ac:dyDescent="0.45"/>
    <row r="550" ht="15" customHeight="1" x14ac:dyDescent="0.45"/>
    <row r="551" ht="15" customHeight="1" x14ac:dyDescent="0.45"/>
    <row r="552" ht="15" customHeight="1" x14ac:dyDescent="0.45"/>
    <row r="553" ht="15" customHeight="1" x14ac:dyDescent="0.45"/>
    <row r="554" ht="15" customHeight="1" x14ac:dyDescent="0.45"/>
    <row r="555" ht="15" customHeight="1" x14ac:dyDescent="0.45"/>
    <row r="556" ht="15" customHeight="1" x14ac:dyDescent="0.45"/>
    <row r="557" ht="15" customHeight="1" x14ac:dyDescent="0.45"/>
    <row r="558" ht="15" customHeight="1" x14ac:dyDescent="0.45"/>
    <row r="559" ht="15" customHeight="1" x14ac:dyDescent="0.45"/>
    <row r="560" ht="15" customHeight="1" x14ac:dyDescent="0.45"/>
    <row r="561" ht="15" customHeight="1" x14ac:dyDescent="0.45"/>
    <row r="562" ht="15" customHeight="1" x14ac:dyDescent="0.45"/>
    <row r="563" ht="15" customHeight="1" x14ac:dyDescent="0.45"/>
    <row r="564" ht="15" customHeight="1" x14ac:dyDescent="0.45"/>
    <row r="565" ht="15" customHeight="1" x14ac:dyDescent="0.45"/>
    <row r="566" ht="15" customHeight="1" x14ac:dyDescent="0.45"/>
    <row r="567" ht="15" customHeight="1" x14ac:dyDescent="0.45"/>
    <row r="568" ht="15" customHeight="1" x14ac:dyDescent="0.45"/>
    <row r="569" ht="15" customHeight="1" x14ac:dyDescent="0.45"/>
    <row r="570" ht="15" customHeight="1" x14ac:dyDescent="0.45"/>
    <row r="571" ht="15" customHeight="1" x14ac:dyDescent="0.45"/>
    <row r="572" ht="15" customHeight="1" x14ac:dyDescent="0.45"/>
    <row r="573" ht="15" customHeight="1" x14ac:dyDescent="0.45"/>
    <row r="574" ht="15" customHeight="1" x14ac:dyDescent="0.45"/>
    <row r="575" ht="15" customHeight="1" x14ac:dyDescent="0.45"/>
    <row r="576" ht="15" customHeight="1" x14ac:dyDescent="0.45"/>
    <row r="577" ht="15" customHeight="1" x14ac:dyDescent="0.45"/>
    <row r="578" ht="15" customHeight="1" x14ac:dyDescent="0.45"/>
    <row r="579" ht="15" customHeight="1" x14ac:dyDescent="0.45"/>
    <row r="580" ht="15" customHeight="1" x14ac:dyDescent="0.45"/>
    <row r="581" ht="15" customHeight="1" x14ac:dyDescent="0.45"/>
    <row r="582" ht="15" customHeight="1" x14ac:dyDescent="0.45"/>
    <row r="583" ht="15" customHeight="1" x14ac:dyDescent="0.45"/>
    <row r="584" ht="15" customHeight="1" x14ac:dyDescent="0.45"/>
    <row r="585" ht="15" customHeight="1" x14ac:dyDescent="0.45"/>
    <row r="586" ht="15" customHeight="1" x14ac:dyDescent="0.45"/>
    <row r="587" ht="15" customHeight="1" x14ac:dyDescent="0.45"/>
    <row r="588" ht="15" customHeight="1" x14ac:dyDescent="0.45"/>
    <row r="589" ht="15" customHeight="1" x14ac:dyDescent="0.45"/>
    <row r="590" ht="15" customHeight="1" x14ac:dyDescent="0.45"/>
    <row r="591" ht="15" customHeight="1" x14ac:dyDescent="0.45"/>
    <row r="592" ht="15" customHeight="1" x14ac:dyDescent="0.45"/>
    <row r="593" ht="15" customHeight="1" x14ac:dyDescent="0.45"/>
    <row r="594" ht="15" customHeight="1" x14ac:dyDescent="0.45"/>
    <row r="595" ht="15" customHeight="1" x14ac:dyDescent="0.45"/>
    <row r="596" ht="15" customHeight="1" x14ac:dyDescent="0.45"/>
    <row r="597" ht="15" customHeight="1" x14ac:dyDescent="0.45"/>
    <row r="598" ht="15" customHeight="1" x14ac:dyDescent="0.45"/>
    <row r="599" ht="15" customHeight="1" x14ac:dyDescent="0.45"/>
    <row r="600" ht="15" customHeight="1" x14ac:dyDescent="0.45"/>
    <row r="601" ht="15" customHeight="1" x14ac:dyDescent="0.45"/>
    <row r="602" ht="15" customHeight="1" x14ac:dyDescent="0.45"/>
    <row r="603" ht="15" customHeight="1" x14ac:dyDescent="0.45"/>
    <row r="604" ht="15" customHeight="1" x14ac:dyDescent="0.45"/>
    <row r="605" ht="15" customHeight="1" x14ac:dyDescent="0.45"/>
    <row r="606" ht="15" customHeight="1" x14ac:dyDescent="0.45"/>
    <row r="607" ht="15" customHeight="1" x14ac:dyDescent="0.45"/>
    <row r="608" ht="15" customHeight="1" x14ac:dyDescent="0.45"/>
    <row r="609" ht="15" customHeight="1" x14ac:dyDescent="0.45"/>
    <row r="610" ht="15" customHeight="1" x14ac:dyDescent="0.45"/>
    <row r="611" ht="15" customHeight="1" x14ac:dyDescent="0.45"/>
    <row r="612" ht="15" customHeight="1" x14ac:dyDescent="0.45"/>
    <row r="613" ht="15" customHeight="1" x14ac:dyDescent="0.45"/>
    <row r="614" ht="15" customHeight="1" x14ac:dyDescent="0.45"/>
    <row r="615" ht="15" customHeight="1" x14ac:dyDescent="0.45"/>
    <row r="616" ht="15" customHeight="1" x14ac:dyDescent="0.45"/>
    <row r="617" ht="15" customHeight="1" x14ac:dyDescent="0.45"/>
    <row r="618" ht="15" customHeight="1" x14ac:dyDescent="0.45"/>
    <row r="619" ht="15" customHeight="1" x14ac:dyDescent="0.45"/>
    <row r="620" ht="15" customHeight="1" x14ac:dyDescent="0.45"/>
    <row r="621" ht="15" customHeight="1" x14ac:dyDescent="0.45"/>
    <row r="622" ht="15" customHeight="1" x14ac:dyDescent="0.45"/>
    <row r="623" ht="15" customHeight="1" x14ac:dyDescent="0.45"/>
    <row r="624" ht="15" customHeight="1" x14ac:dyDescent="0.45"/>
    <row r="625" ht="15" customHeight="1" x14ac:dyDescent="0.45"/>
    <row r="626" ht="15" customHeight="1" x14ac:dyDescent="0.45"/>
    <row r="627" ht="15" customHeight="1" x14ac:dyDescent="0.45"/>
    <row r="628" ht="15" customHeight="1" x14ac:dyDescent="0.45"/>
    <row r="629" ht="15" customHeight="1" x14ac:dyDescent="0.45"/>
    <row r="630" ht="15" customHeight="1" x14ac:dyDescent="0.45"/>
    <row r="631" ht="15" customHeight="1" x14ac:dyDescent="0.45"/>
    <row r="632" ht="15" customHeight="1" x14ac:dyDescent="0.45"/>
    <row r="633" ht="15" customHeight="1" x14ac:dyDescent="0.45"/>
    <row r="634" ht="15" customHeight="1" x14ac:dyDescent="0.45"/>
    <row r="635" ht="15" customHeight="1" x14ac:dyDescent="0.45"/>
    <row r="636" ht="15" customHeight="1" x14ac:dyDescent="0.45"/>
    <row r="637" ht="15" customHeight="1" x14ac:dyDescent="0.45"/>
    <row r="638" ht="15" customHeight="1" x14ac:dyDescent="0.45"/>
    <row r="639" ht="15" customHeight="1" x14ac:dyDescent="0.45"/>
    <row r="640" ht="15" customHeight="1" x14ac:dyDescent="0.45"/>
    <row r="641" ht="15" customHeight="1" x14ac:dyDescent="0.45"/>
    <row r="642" ht="15" customHeight="1" x14ac:dyDescent="0.45"/>
    <row r="643" ht="15" customHeight="1" x14ac:dyDescent="0.45"/>
    <row r="644" ht="15" customHeight="1" x14ac:dyDescent="0.45"/>
    <row r="645" ht="15" customHeight="1" x14ac:dyDescent="0.45"/>
    <row r="646" ht="15" customHeight="1" x14ac:dyDescent="0.45"/>
    <row r="647" ht="15" customHeight="1" x14ac:dyDescent="0.45"/>
    <row r="648" ht="15" customHeight="1" x14ac:dyDescent="0.45"/>
    <row r="649" ht="15" customHeight="1" x14ac:dyDescent="0.45"/>
    <row r="650" ht="15" customHeight="1" x14ac:dyDescent="0.45"/>
    <row r="651" ht="15" customHeight="1" x14ac:dyDescent="0.45"/>
    <row r="652" ht="15" customHeight="1" x14ac:dyDescent="0.45"/>
    <row r="653" ht="15" customHeight="1" x14ac:dyDescent="0.45"/>
    <row r="654" ht="15" customHeight="1" x14ac:dyDescent="0.45"/>
    <row r="655" ht="15" customHeight="1" x14ac:dyDescent="0.45"/>
    <row r="656" ht="15" customHeight="1" x14ac:dyDescent="0.45"/>
    <row r="657" ht="15" customHeight="1" x14ac:dyDescent="0.45"/>
    <row r="658" ht="15" customHeight="1" x14ac:dyDescent="0.45"/>
    <row r="659" ht="15" customHeight="1" x14ac:dyDescent="0.45"/>
    <row r="660" ht="15" customHeight="1" x14ac:dyDescent="0.45"/>
    <row r="661" ht="15" customHeight="1" x14ac:dyDescent="0.45"/>
    <row r="662" ht="15" customHeight="1" x14ac:dyDescent="0.45"/>
    <row r="663" ht="15" customHeight="1" x14ac:dyDescent="0.45"/>
    <row r="664" ht="15" customHeight="1" x14ac:dyDescent="0.45"/>
    <row r="665" ht="15" customHeight="1" x14ac:dyDescent="0.45"/>
    <row r="666" ht="15" customHeight="1" x14ac:dyDescent="0.45"/>
    <row r="667" ht="15" customHeight="1" x14ac:dyDescent="0.45"/>
    <row r="668" ht="15" customHeight="1" x14ac:dyDescent="0.45"/>
    <row r="669" ht="15" customHeight="1" x14ac:dyDescent="0.45"/>
    <row r="670" ht="15" customHeight="1" x14ac:dyDescent="0.45"/>
    <row r="671" ht="15" customHeight="1" x14ac:dyDescent="0.45"/>
    <row r="672" ht="15" customHeight="1" x14ac:dyDescent="0.45"/>
    <row r="673" ht="15" customHeight="1" x14ac:dyDescent="0.45"/>
    <row r="674" ht="15" customHeight="1" x14ac:dyDescent="0.45"/>
    <row r="675" ht="15" customHeight="1" x14ac:dyDescent="0.45"/>
    <row r="676" ht="15" customHeight="1" x14ac:dyDescent="0.45"/>
    <row r="677" ht="15" customHeight="1" x14ac:dyDescent="0.45"/>
    <row r="678" ht="15" customHeight="1" x14ac:dyDescent="0.45"/>
    <row r="679" ht="15" customHeight="1" x14ac:dyDescent="0.45"/>
    <row r="680" ht="15" customHeight="1" x14ac:dyDescent="0.45"/>
    <row r="681" ht="15" customHeight="1" x14ac:dyDescent="0.45"/>
    <row r="682" ht="15" customHeight="1" x14ac:dyDescent="0.45"/>
    <row r="683" ht="15" customHeight="1" x14ac:dyDescent="0.45"/>
    <row r="684" ht="15" customHeight="1" x14ac:dyDescent="0.45"/>
    <row r="685" ht="15" customHeight="1" x14ac:dyDescent="0.45"/>
    <row r="686" ht="15" customHeight="1" x14ac:dyDescent="0.45"/>
    <row r="687" ht="15" customHeight="1" x14ac:dyDescent="0.45"/>
    <row r="688" ht="15" customHeight="1" x14ac:dyDescent="0.45"/>
    <row r="689" ht="15" customHeight="1" x14ac:dyDescent="0.45"/>
    <row r="690" ht="15" customHeight="1" x14ac:dyDescent="0.45"/>
    <row r="691" ht="15" customHeight="1" x14ac:dyDescent="0.45"/>
    <row r="692" ht="15" customHeight="1" x14ac:dyDescent="0.45"/>
    <row r="693" ht="15" customHeight="1" x14ac:dyDescent="0.45"/>
    <row r="694" ht="15" customHeight="1" x14ac:dyDescent="0.45"/>
    <row r="695" ht="15" customHeight="1" x14ac:dyDescent="0.45"/>
    <row r="696" ht="15" customHeight="1" x14ac:dyDescent="0.45"/>
    <row r="697" ht="15" customHeight="1" x14ac:dyDescent="0.45"/>
    <row r="698" ht="15" customHeight="1" x14ac:dyDescent="0.45"/>
    <row r="699" ht="15" customHeight="1" x14ac:dyDescent="0.45"/>
    <row r="700" ht="15" customHeight="1" x14ac:dyDescent="0.45"/>
    <row r="701" ht="15" customHeight="1" x14ac:dyDescent="0.45"/>
    <row r="702" ht="15" customHeight="1" x14ac:dyDescent="0.45"/>
    <row r="703" ht="15" customHeight="1" x14ac:dyDescent="0.45"/>
    <row r="704" ht="15" customHeight="1" x14ac:dyDescent="0.45"/>
    <row r="705" spans="2:34" ht="15" customHeight="1" x14ac:dyDescent="0.45"/>
    <row r="706" spans="2:34" ht="15" customHeight="1" x14ac:dyDescent="0.45"/>
    <row r="707" spans="2:34" ht="15" customHeight="1" x14ac:dyDescent="0.45"/>
    <row r="708" spans="2:34" ht="15" customHeight="1" x14ac:dyDescent="0.45"/>
    <row r="709" spans="2:34" ht="15" customHeight="1" x14ac:dyDescent="0.45"/>
    <row r="710" spans="2:34" ht="15" customHeight="1" x14ac:dyDescent="0.45"/>
    <row r="711" spans="2:34" ht="15" customHeight="1" x14ac:dyDescent="0.45"/>
    <row r="712" spans="2:34" ht="15" customHeight="1" x14ac:dyDescent="0.45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45"/>
    <row r="714" spans="2:34" ht="15" customHeight="1" x14ac:dyDescent="0.45"/>
    <row r="715" spans="2:34" ht="15" customHeight="1" x14ac:dyDescent="0.45"/>
    <row r="716" spans="2:34" ht="15" customHeight="1" x14ac:dyDescent="0.45"/>
    <row r="717" spans="2:34" ht="15" customHeight="1" x14ac:dyDescent="0.45"/>
    <row r="718" spans="2:34" ht="15" customHeight="1" x14ac:dyDescent="0.45"/>
    <row r="719" spans="2:34" ht="15" customHeight="1" x14ac:dyDescent="0.45"/>
    <row r="720" spans="2:34" ht="15" customHeight="1" x14ac:dyDescent="0.45"/>
    <row r="721" ht="15" customHeight="1" x14ac:dyDescent="0.45"/>
    <row r="722" ht="15" customHeight="1" x14ac:dyDescent="0.45"/>
    <row r="723" ht="15" customHeight="1" x14ac:dyDescent="0.45"/>
    <row r="724" ht="15" customHeight="1" x14ac:dyDescent="0.45"/>
    <row r="725" ht="15" customHeight="1" x14ac:dyDescent="0.45"/>
    <row r="726" ht="15" customHeight="1" x14ac:dyDescent="0.45"/>
    <row r="727" ht="15" customHeight="1" x14ac:dyDescent="0.45"/>
    <row r="728" ht="15" customHeight="1" x14ac:dyDescent="0.45"/>
    <row r="729" ht="15" customHeight="1" x14ac:dyDescent="0.45"/>
    <row r="730" ht="15" customHeight="1" x14ac:dyDescent="0.45"/>
    <row r="731" ht="15" customHeight="1" x14ac:dyDescent="0.45"/>
    <row r="732" ht="15" customHeight="1" x14ac:dyDescent="0.45"/>
    <row r="733" ht="15" customHeight="1" x14ac:dyDescent="0.45"/>
    <row r="734" ht="15" customHeight="1" x14ac:dyDescent="0.45"/>
    <row r="735" ht="15" customHeight="1" x14ac:dyDescent="0.45"/>
    <row r="736" ht="15" customHeight="1" x14ac:dyDescent="0.45"/>
    <row r="737" ht="15" customHeight="1" x14ac:dyDescent="0.45"/>
    <row r="738" ht="15" customHeight="1" x14ac:dyDescent="0.45"/>
    <row r="739" ht="15" customHeight="1" x14ac:dyDescent="0.45"/>
    <row r="740" ht="15" customHeight="1" x14ac:dyDescent="0.45"/>
    <row r="741" ht="15" customHeight="1" x14ac:dyDescent="0.45"/>
    <row r="742" ht="15" customHeight="1" x14ac:dyDescent="0.45"/>
    <row r="743" ht="15" customHeight="1" x14ac:dyDescent="0.45"/>
    <row r="744" ht="15" customHeight="1" x14ac:dyDescent="0.45"/>
    <row r="745" ht="15" customHeight="1" x14ac:dyDescent="0.45"/>
    <row r="746" ht="15" customHeight="1" x14ac:dyDescent="0.45"/>
    <row r="747" ht="15" customHeight="1" x14ac:dyDescent="0.45"/>
    <row r="748" ht="15" customHeight="1" x14ac:dyDescent="0.45"/>
    <row r="749" ht="15" customHeight="1" x14ac:dyDescent="0.45"/>
    <row r="750" ht="15" customHeight="1" x14ac:dyDescent="0.45"/>
    <row r="751" ht="15" customHeight="1" x14ac:dyDescent="0.45"/>
    <row r="752" ht="15" customHeight="1" x14ac:dyDescent="0.45"/>
    <row r="753" ht="15" customHeight="1" x14ac:dyDescent="0.45"/>
    <row r="754" ht="15" customHeight="1" x14ac:dyDescent="0.45"/>
    <row r="755" ht="15" customHeight="1" x14ac:dyDescent="0.45"/>
    <row r="756" ht="15" customHeight="1" x14ac:dyDescent="0.45"/>
    <row r="757" ht="15" customHeight="1" x14ac:dyDescent="0.45"/>
    <row r="758" ht="15" customHeight="1" x14ac:dyDescent="0.45"/>
    <row r="759" ht="15" customHeight="1" x14ac:dyDescent="0.45"/>
    <row r="760" ht="15" customHeight="1" x14ac:dyDescent="0.45"/>
    <row r="761" ht="15" customHeight="1" x14ac:dyDescent="0.45"/>
    <row r="762" ht="15" customHeight="1" x14ac:dyDescent="0.45"/>
    <row r="763" ht="15" customHeight="1" x14ac:dyDescent="0.45"/>
    <row r="764" ht="15" customHeight="1" x14ac:dyDescent="0.45"/>
    <row r="765" ht="15" customHeight="1" x14ac:dyDescent="0.45"/>
    <row r="766" ht="15" customHeight="1" x14ac:dyDescent="0.45"/>
    <row r="767" ht="15" customHeight="1" x14ac:dyDescent="0.45"/>
    <row r="768" ht="15" customHeight="1" x14ac:dyDescent="0.45"/>
    <row r="769" ht="15" customHeight="1" x14ac:dyDescent="0.45"/>
    <row r="770" ht="15" customHeight="1" x14ac:dyDescent="0.45"/>
    <row r="771" ht="15" customHeight="1" x14ac:dyDescent="0.45"/>
    <row r="772" ht="15" customHeight="1" x14ac:dyDescent="0.45"/>
    <row r="773" ht="15" customHeight="1" x14ac:dyDescent="0.45"/>
    <row r="774" ht="15" customHeight="1" x14ac:dyDescent="0.45"/>
    <row r="775" ht="15" customHeight="1" x14ac:dyDescent="0.45"/>
    <row r="776" ht="15" customHeight="1" x14ac:dyDescent="0.45"/>
    <row r="777" ht="15" customHeight="1" x14ac:dyDescent="0.45"/>
    <row r="778" ht="15" customHeight="1" x14ac:dyDescent="0.45"/>
    <row r="779" ht="15" customHeight="1" x14ac:dyDescent="0.45"/>
    <row r="780" ht="15" customHeight="1" x14ac:dyDescent="0.45"/>
    <row r="781" ht="15" customHeight="1" x14ac:dyDescent="0.45"/>
    <row r="782" ht="15" customHeight="1" x14ac:dyDescent="0.45"/>
    <row r="783" ht="15" customHeight="1" x14ac:dyDescent="0.45"/>
    <row r="784" ht="15" customHeight="1" x14ac:dyDescent="0.45"/>
    <row r="785" ht="15" customHeight="1" x14ac:dyDescent="0.45"/>
    <row r="786" ht="15" customHeight="1" x14ac:dyDescent="0.45"/>
    <row r="787" ht="15" customHeight="1" x14ac:dyDescent="0.45"/>
    <row r="788" ht="15" customHeight="1" x14ac:dyDescent="0.45"/>
    <row r="789" ht="15" customHeight="1" x14ac:dyDescent="0.45"/>
    <row r="790" ht="15" customHeight="1" x14ac:dyDescent="0.45"/>
    <row r="791" ht="15" customHeight="1" x14ac:dyDescent="0.45"/>
    <row r="792" ht="15" customHeight="1" x14ac:dyDescent="0.45"/>
    <row r="793" ht="15" customHeight="1" x14ac:dyDescent="0.45"/>
    <row r="794" ht="15" customHeight="1" x14ac:dyDescent="0.45"/>
    <row r="795" ht="15" customHeight="1" x14ac:dyDescent="0.45"/>
    <row r="796" ht="15" customHeight="1" x14ac:dyDescent="0.45"/>
    <row r="797" ht="15" customHeight="1" x14ac:dyDescent="0.45"/>
    <row r="798" ht="15" customHeight="1" x14ac:dyDescent="0.45"/>
    <row r="799" ht="15" customHeight="1" x14ac:dyDescent="0.45"/>
    <row r="800" ht="15" customHeight="1" x14ac:dyDescent="0.45"/>
    <row r="801" ht="15" customHeight="1" x14ac:dyDescent="0.45"/>
    <row r="802" ht="15" customHeight="1" x14ac:dyDescent="0.45"/>
    <row r="803" ht="15" customHeight="1" x14ac:dyDescent="0.45"/>
    <row r="804" ht="15" customHeight="1" x14ac:dyDescent="0.45"/>
    <row r="805" ht="15" customHeight="1" x14ac:dyDescent="0.45"/>
    <row r="806" ht="15" customHeight="1" x14ac:dyDescent="0.45"/>
    <row r="807" ht="15" customHeight="1" x14ac:dyDescent="0.45"/>
    <row r="808" ht="15" customHeight="1" x14ac:dyDescent="0.45"/>
    <row r="809" ht="15" customHeight="1" x14ac:dyDescent="0.45"/>
    <row r="810" ht="15" customHeight="1" x14ac:dyDescent="0.45"/>
    <row r="811" ht="15" customHeight="1" x14ac:dyDescent="0.45"/>
    <row r="812" ht="15" customHeight="1" x14ac:dyDescent="0.45"/>
    <row r="813" ht="15" customHeight="1" x14ac:dyDescent="0.45"/>
    <row r="814" ht="15" customHeight="1" x14ac:dyDescent="0.45"/>
    <row r="815" ht="15" customHeight="1" x14ac:dyDescent="0.45"/>
    <row r="816" ht="15" customHeight="1" x14ac:dyDescent="0.45"/>
    <row r="817" ht="15" customHeight="1" x14ac:dyDescent="0.45"/>
    <row r="818" ht="15" customHeight="1" x14ac:dyDescent="0.45"/>
    <row r="819" ht="15" customHeight="1" x14ac:dyDescent="0.45"/>
    <row r="820" ht="15" customHeight="1" x14ac:dyDescent="0.45"/>
    <row r="821" ht="15" customHeight="1" x14ac:dyDescent="0.45"/>
    <row r="822" ht="15" customHeight="1" x14ac:dyDescent="0.45"/>
    <row r="823" ht="15" customHeight="1" x14ac:dyDescent="0.45"/>
    <row r="824" ht="15" customHeight="1" x14ac:dyDescent="0.45"/>
    <row r="825" ht="15" customHeight="1" x14ac:dyDescent="0.45"/>
    <row r="826" ht="15" customHeight="1" x14ac:dyDescent="0.45"/>
    <row r="827" ht="15" customHeight="1" x14ac:dyDescent="0.45"/>
    <row r="828" ht="15" customHeight="1" x14ac:dyDescent="0.45"/>
    <row r="829" ht="15" customHeight="1" x14ac:dyDescent="0.45"/>
    <row r="830" ht="15" customHeight="1" x14ac:dyDescent="0.45"/>
    <row r="831" ht="15" customHeight="1" x14ac:dyDescent="0.45"/>
    <row r="832" ht="15" customHeight="1" x14ac:dyDescent="0.45"/>
    <row r="833" ht="15" customHeight="1" x14ac:dyDescent="0.45"/>
    <row r="834" ht="15" customHeight="1" x14ac:dyDescent="0.45"/>
    <row r="835" ht="15" customHeight="1" x14ac:dyDescent="0.45"/>
    <row r="836" ht="15" customHeight="1" x14ac:dyDescent="0.45"/>
    <row r="837" ht="15" customHeight="1" x14ac:dyDescent="0.45"/>
    <row r="838" ht="15" customHeight="1" x14ac:dyDescent="0.45"/>
    <row r="839" ht="15" customHeight="1" x14ac:dyDescent="0.45"/>
    <row r="840" ht="15" customHeight="1" x14ac:dyDescent="0.45"/>
    <row r="841" ht="15" customHeight="1" x14ac:dyDescent="0.45"/>
    <row r="842" ht="15" customHeight="1" x14ac:dyDescent="0.45"/>
    <row r="843" ht="15" customHeight="1" x14ac:dyDescent="0.45"/>
    <row r="844" ht="15" customHeight="1" x14ac:dyDescent="0.45"/>
    <row r="845" ht="15" customHeight="1" x14ac:dyDescent="0.45"/>
    <row r="846" ht="15" customHeight="1" x14ac:dyDescent="0.45"/>
    <row r="847" ht="15" customHeight="1" x14ac:dyDescent="0.45"/>
    <row r="848" ht="15" customHeight="1" x14ac:dyDescent="0.45"/>
    <row r="849" ht="15" customHeight="1" x14ac:dyDescent="0.45"/>
    <row r="850" ht="15" customHeight="1" x14ac:dyDescent="0.45"/>
    <row r="851" ht="15" customHeight="1" x14ac:dyDescent="0.45"/>
    <row r="852" ht="15" customHeight="1" x14ac:dyDescent="0.45"/>
    <row r="853" ht="15" customHeight="1" x14ac:dyDescent="0.45"/>
    <row r="854" ht="15" customHeight="1" x14ac:dyDescent="0.45"/>
    <row r="855" ht="15" customHeight="1" x14ac:dyDescent="0.45"/>
    <row r="856" ht="15" customHeight="1" x14ac:dyDescent="0.45"/>
    <row r="857" ht="15" customHeight="1" x14ac:dyDescent="0.45"/>
    <row r="858" ht="15" customHeight="1" x14ac:dyDescent="0.45"/>
    <row r="859" ht="15" customHeight="1" x14ac:dyDescent="0.45"/>
    <row r="860" ht="15" customHeight="1" x14ac:dyDescent="0.45"/>
    <row r="861" ht="15" customHeight="1" x14ac:dyDescent="0.45"/>
    <row r="862" ht="15" customHeight="1" x14ac:dyDescent="0.45"/>
    <row r="863" ht="15" customHeight="1" x14ac:dyDescent="0.45"/>
    <row r="864" ht="15" customHeight="1" x14ac:dyDescent="0.45"/>
    <row r="865" ht="15" customHeight="1" x14ac:dyDescent="0.45"/>
    <row r="866" ht="15" customHeight="1" x14ac:dyDescent="0.45"/>
    <row r="867" ht="15" customHeight="1" x14ac:dyDescent="0.45"/>
    <row r="868" ht="15" customHeight="1" x14ac:dyDescent="0.45"/>
    <row r="869" ht="15" customHeight="1" x14ac:dyDescent="0.45"/>
    <row r="870" ht="15" customHeight="1" x14ac:dyDescent="0.45"/>
    <row r="871" ht="15" customHeight="1" x14ac:dyDescent="0.45"/>
    <row r="872" ht="15" customHeight="1" x14ac:dyDescent="0.45"/>
    <row r="873" ht="15" customHeight="1" x14ac:dyDescent="0.45"/>
    <row r="874" ht="15" customHeight="1" x14ac:dyDescent="0.45"/>
    <row r="875" ht="15" customHeight="1" x14ac:dyDescent="0.45"/>
    <row r="876" ht="15" customHeight="1" x14ac:dyDescent="0.45"/>
    <row r="877" ht="15" customHeight="1" x14ac:dyDescent="0.45"/>
    <row r="878" ht="15" customHeight="1" x14ac:dyDescent="0.45"/>
    <row r="879" ht="15" customHeight="1" x14ac:dyDescent="0.45"/>
    <row r="880" ht="15" customHeight="1" x14ac:dyDescent="0.45"/>
    <row r="881" spans="2:34" ht="15" customHeight="1" x14ac:dyDescent="0.45"/>
    <row r="882" spans="2:34" ht="15" customHeight="1" x14ac:dyDescent="0.45"/>
    <row r="883" spans="2:34" ht="15" customHeight="1" x14ac:dyDescent="0.45"/>
    <row r="884" spans="2:34" ht="15" customHeight="1" x14ac:dyDescent="0.45"/>
    <row r="885" spans="2:34" ht="15" customHeight="1" x14ac:dyDescent="0.45"/>
    <row r="886" spans="2:34" ht="15" customHeight="1" x14ac:dyDescent="0.45"/>
    <row r="887" spans="2:34" ht="15" customHeight="1" x14ac:dyDescent="0.45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45"/>
    <row r="889" spans="2:34" ht="15" customHeight="1" x14ac:dyDescent="0.45"/>
    <row r="890" spans="2:34" ht="15" customHeight="1" x14ac:dyDescent="0.45"/>
    <row r="891" spans="2:34" ht="15" customHeight="1" x14ac:dyDescent="0.45"/>
    <row r="892" spans="2:34" ht="15" customHeight="1" x14ac:dyDescent="0.45"/>
    <row r="893" spans="2:34" ht="15" customHeight="1" x14ac:dyDescent="0.45"/>
    <row r="894" spans="2:34" ht="15" customHeight="1" x14ac:dyDescent="0.45"/>
    <row r="895" spans="2:34" ht="15" customHeight="1" x14ac:dyDescent="0.45"/>
    <row r="896" spans="2:34" ht="15" customHeight="1" x14ac:dyDescent="0.45"/>
    <row r="897" ht="15" customHeight="1" x14ac:dyDescent="0.45"/>
    <row r="898" ht="15" customHeight="1" x14ac:dyDescent="0.45"/>
    <row r="899" ht="15" customHeight="1" x14ac:dyDescent="0.45"/>
    <row r="900" ht="15" customHeight="1" x14ac:dyDescent="0.45"/>
    <row r="901" ht="15" customHeight="1" x14ac:dyDescent="0.45"/>
    <row r="902" ht="15" customHeight="1" x14ac:dyDescent="0.45"/>
    <row r="903" ht="15" customHeight="1" x14ac:dyDescent="0.45"/>
    <row r="904" ht="15" customHeight="1" x14ac:dyDescent="0.45"/>
    <row r="905" ht="15" customHeight="1" x14ac:dyDescent="0.45"/>
    <row r="906" ht="15" customHeight="1" x14ac:dyDescent="0.45"/>
    <row r="907" ht="15" customHeight="1" x14ac:dyDescent="0.45"/>
    <row r="908" ht="15" customHeight="1" x14ac:dyDescent="0.45"/>
    <row r="909" ht="15" customHeight="1" x14ac:dyDescent="0.45"/>
    <row r="910" ht="15" customHeight="1" x14ac:dyDescent="0.45"/>
    <row r="911" ht="15" customHeight="1" x14ac:dyDescent="0.45"/>
    <row r="912" ht="15" customHeight="1" x14ac:dyDescent="0.45"/>
    <row r="913" ht="15" customHeight="1" x14ac:dyDescent="0.45"/>
    <row r="914" ht="15" customHeight="1" x14ac:dyDescent="0.45"/>
    <row r="915" ht="15" customHeight="1" x14ac:dyDescent="0.45"/>
    <row r="916" ht="15" customHeight="1" x14ac:dyDescent="0.45"/>
    <row r="917" ht="15" customHeight="1" x14ac:dyDescent="0.45"/>
    <row r="918" ht="15" customHeight="1" x14ac:dyDescent="0.45"/>
    <row r="919" ht="15" customHeight="1" x14ac:dyDescent="0.45"/>
    <row r="920" ht="15" customHeight="1" x14ac:dyDescent="0.45"/>
    <row r="921" ht="15" customHeight="1" x14ac:dyDescent="0.45"/>
    <row r="922" ht="15" customHeight="1" x14ac:dyDescent="0.45"/>
    <row r="923" ht="15" customHeight="1" x14ac:dyDescent="0.45"/>
    <row r="924" ht="15" customHeight="1" x14ac:dyDescent="0.45"/>
    <row r="925" ht="15" customHeight="1" x14ac:dyDescent="0.45"/>
    <row r="926" ht="15" customHeight="1" x14ac:dyDescent="0.45"/>
    <row r="927" ht="15" customHeight="1" x14ac:dyDescent="0.45"/>
    <row r="928" ht="15" customHeight="1" x14ac:dyDescent="0.45"/>
    <row r="929" ht="15" customHeight="1" x14ac:dyDescent="0.45"/>
    <row r="930" ht="15" customHeight="1" x14ac:dyDescent="0.45"/>
    <row r="931" ht="15" customHeight="1" x14ac:dyDescent="0.45"/>
    <row r="932" ht="15" customHeight="1" x14ac:dyDescent="0.45"/>
    <row r="933" ht="15" customHeight="1" x14ac:dyDescent="0.45"/>
    <row r="934" ht="15" customHeight="1" x14ac:dyDescent="0.45"/>
    <row r="935" ht="15" customHeight="1" x14ac:dyDescent="0.45"/>
    <row r="936" ht="15" customHeight="1" x14ac:dyDescent="0.45"/>
    <row r="937" ht="15" customHeight="1" x14ac:dyDescent="0.45"/>
    <row r="938" ht="15" customHeight="1" x14ac:dyDescent="0.45"/>
    <row r="939" ht="15" customHeight="1" x14ac:dyDescent="0.45"/>
    <row r="940" ht="15" customHeight="1" x14ac:dyDescent="0.45"/>
    <row r="941" ht="15" customHeight="1" x14ac:dyDescent="0.45"/>
    <row r="942" ht="15" customHeight="1" x14ac:dyDescent="0.45"/>
    <row r="943" ht="15" customHeight="1" x14ac:dyDescent="0.45"/>
    <row r="944" ht="15" customHeight="1" x14ac:dyDescent="0.45"/>
    <row r="945" ht="15" customHeight="1" x14ac:dyDescent="0.45"/>
    <row r="946" ht="15" customHeight="1" x14ac:dyDescent="0.45"/>
    <row r="947" ht="15" customHeight="1" x14ac:dyDescent="0.45"/>
    <row r="948" ht="15" customHeight="1" x14ac:dyDescent="0.45"/>
    <row r="949" ht="15" customHeight="1" x14ac:dyDescent="0.45"/>
    <row r="950" ht="15" customHeight="1" x14ac:dyDescent="0.45"/>
    <row r="951" ht="15" customHeight="1" x14ac:dyDescent="0.45"/>
    <row r="952" ht="15" customHeight="1" x14ac:dyDescent="0.45"/>
    <row r="953" ht="15" customHeight="1" x14ac:dyDescent="0.45"/>
    <row r="954" ht="15" customHeight="1" x14ac:dyDescent="0.45"/>
    <row r="955" ht="15" customHeight="1" x14ac:dyDescent="0.45"/>
    <row r="956" ht="15" customHeight="1" x14ac:dyDescent="0.45"/>
    <row r="957" ht="15" customHeight="1" x14ac:dyDescent="0.45"/>
    <row r="958" ht="15" customHeight="1" x14ac:dyDescent="0.45"/>
    <row r="959" ht="15" customHeight="1" x14ac:dyDescent="0.45"/>
    <row r="960" ht="15" customHeight="1" x14ac:dyDescent="0.45"/>
    <row r="961" ht="15" customHeight="1" x14ac:dyDescent="0.45"/>
    <row r="962" ht="15" customHeight="1" x14ac:dyDescent="0.45"/>
    <row r="963" ht="15" customHeight="1" x14ac:dyDescent="0.45"/>
    <row r="964" ht="15" customHeight="1" x14ac:dyDescent="0.45"/>
    <row r="965" ht="15" customHeight="1" x14ac:dyDescent="0.45"/>
    <row r="966" ht="15" customHeight="1" x14ac:dyDescent="0.45"/>
    <row r="967" ht="15" customHeight="1" x14ac:dyDescent="0.45"/>
    <row r="968" ht="15" customHeight="1" x14ac:dyDescent="0.45"/>
    <row r="969" ht="15" customHeight="1" x14ac:dyDescent="0.45"/>
    <row r="970" ht="15" customHeight="1" x14ac:dyDescent="0.45"/>
    <row r="971" ht="15" customHeight="1" x14ac:dyDescent="0.45"/>
    <row r="972" ht="15" customHeight="1" x14ac:dyDescent="0.45"/>
    <row r="973" ht="15" customHeight="1" x14ac:dyDescent="0.45"/>
    <row r="974" ht="15" customHeight="1" x14ac:dyDescent="0.45"/>
    <row r="975" ht="15" customHeight="1" x14ac:dyDescent="0.45"/>
    <row r="976" ht="15" customHeight="1" x14ac:dyDescent="0.45"/>
    <row r="977" ht="15" customHeight="1" x14ac:dyDescent="0.45"/>
    <row r="978" ht="15" customHeight="1" x14ac:dyDescent="0.45"/>
    <row r="979" ht="15" customHeight="1" x14ac:dyDescent="0.45"/>
    <row r="980" ht="15" customHeight="1" x14ac:dyDescent="0.45"/>
    <row r="981" ht="15" customHeight="1" x14ac:dyDescent="0.45"/>
    <row r="982" ht="15" customHeight="1" x14ac:dyDescent="0.45"/>
    <row r="983" ht="15" customHeight="1" x14ac:dyDescent="0.45"/>
    <row r="984" ht="15" customHeight="1" x14ac:dyDescent="0.45"/>
    <row r="985" ht="15" customHeight="1" x14ac:dyDescent="0.45"/>
    <row r="986" ht="15" customHeight="1" x14ac:dyDescent="0.45"/>
    <row r="987" ht="15" customHeight="1" x14ac:dyDescent="0.45"/>
    <row r="988" ht="15" customHeight="1" x14ac:dyDescent="0.45"/>
    <row r="989" ht="15" customHeight="1" x14ac:dyDescent="0.45"/>
    <row r="990" ht="15" customHeight="1" x14ac:dyDescent="0.45"/>
    <row r="991" ht="15" customHeight="1" x14ac:dyDescent="0.45"/>
    <row r="992" ht="15" customHeight="1" x14ac:dyDescent="0.45"/>
    <row r="993" ht="15" customHeight="1" x14ac:dyDescent="0.45"/>
    <row r="994" ht="15" customHeight="1" x14ac:dyDescent="0.45"/>
    <row r="995" ht="15" customHeight="1" x14ac:dyDescent="0.45"/>
    <row r="996" ht="15" customHeight="1" x14ac:dyDescent="0.45"/>
    <row r="997" ht="15" customHeight="1" x14ac:dyDescent="0.45"/>
    <row r="998" ht="15" customHeight="1" x14ac:dyDescent="0.45"/>
    <row r="999" ht="15" customHeight="1" x14ac:dyDescent="0.45"/>
    <row r="1000" ht="15" customHeight="1" x14ac:dyDescent="0.45"/>
    <row r="1001" ht="15" customHeight="1" x14ac:dyDescent="0.45"/>
    <row r="1002" ht="15" customHeight="1" x14ac:dyDescent="0.45"/>
    <row r="1003" ht="15" customHeight="1" x14ac:dyDescent="0.45"/>
    <row r="1004" ht="15" customHeight="1" x14ac:dyDescent="0.45"/>
    <row r="1005" ht="15" customHeight="1" x14ac:dyDescent="0.45"/>
    <row r="1006" ht="15" customHeight="1" x14ac:dyDescent="0.45"/>
    <row r="1007" ht="15" customHeight="1" x14ac:dyDescent="0.45"/>
    <row r="1008" ht="15" customHeight="1" x14ac:dyDescent="0.45"/>
    <row r="1009" ht="15" customHeight="1" x14ac:dyDescent="0.45"/>
    <row r="1010" ht="15" customHeight="1" x14ac:dyDescent="0.45"/>
    <row r="1011" ht="15" customHeight="1" x14ac:dyDescent="0.45"/>
    <row r="1012" ht="15" customHeight="1" x14ac:dyDescent="0.45"/>
    <row r="1013" ht="15" customHeight="1" x14ac:dyDescent="0.45"/>
    <row r="1014" ht="15" customHeight="1" x14ac:dyDescent="0.45"/>
    <row r="1015" ht="15" customHeight="1" x14ac:dyDescent="0.45"/>
    <row r="1016" ht="15" customHeight="1" x14ac:dyDescent="0.45"/>
    <row r="1017" ht="15" customHeight="1" x14ac:dyDescent="0.45"/>
    <row r="1018" ht="15" customHeight="1" x14ac:dyDescent="0.45"/>
    <row r="1019" ht="15" customHeight="1" x14ac:dyDescent="0.45"/>
    <row r="1020" ht="15" customHeight="1" x14ac:dyDescent="0.45"/>
    <row r="1021" ht="15" customHeight="1" x14ac:dyDescent="0.45"/>
    <row r="1022" ht="15" customHeight="1" x14ac:dyDescent="0.45"/>
    <row r="1023" ht="15" customHeight="1" x14ac:dyDescent="0.45"/>
    <row r="1024" ht="15" customHeight="1" x14ac:dyDescent="0.45"/>
    <row r="1025" ht="15" customHeight="1" x14ac:dyDescent="0.45"/>
    <row r="1026" ht="15" customHeight="1" x14ac:dyDescent="0.45"/>
    <row r="1027" ht="15" customHeight="1" x14ac:dyDescent="0.45"/>
    <row r="1028" ht="15" customHeight="1" x14ac:dyDescent="0.45"/>
    <row r="1029" ht="15" customHeight="1" x14ac:dyDescent="0.45"/>
    <row r="1030" ht="15" customHeight="1" x14ac:dyDescent="0.45"/>
    <row r="1031" ht="15" customHeight="1" x14ac:dyDescent="0.45"/>
    <row r="1032" ht="15" customHeight="1" x14ac:dyDescent="0.45"/>
    <row r="1033" ht="15" customHeight="1" x14ac:dyDescent="0.45"/>
    <row r="1034" ht="15" customHeight="1" x14ac:dyDescent="0.45"/>
    <row r="1035" ht="15" customHeight="1" x14ac:dyDescent="0.45"/>
    <row r="1036" ht="15" customHeight="1" x14ac:dyDescent="0.45"/>
    <row r="1037" ht="15" customHeight="1" x14ac:dyDescent="0.45"/>
    <row r="1038" ht="15" customHeight="1" x14ac:dyDescent="0.45"/>
    <row r="1039" ht="15" customHeight="1" x14ac:dyDescent="0.45"/>
    <row r="1040" ht="15" customHeight="1" x14ac:dyDescent="0.45"/>
    <row r="1041" ht="15" customHeight="1" x14ac:dyDescent="0.45"/>
    <row r="1042" ht="15" customHeight="1" x14ac:dyDescent="0.45"/>
    <row r="1043" ht="15" customHeight="1" x14ac:dyDescent="0.45"/>
    <row r="1044" ht="15" customHeight="1" x14ac:dyDescent="0.45"/>
    <row r="1045" ht="15" customHeight="1" x14ac:dyDescent="0.45"/>
    <row r="1046" ht="15" customHeight="1" x14ac:dyDescent="0.45"/>
    <row r="1047" ht="15" customHeight="1" x14ac:dyDescent="0.45"/>
    <row r="1048" ht="15" customHeight="1" x14ac:dyDescent="0.45"/>
    <row r="1049" ht="15" customHeight="1" x14ac:dyDescent="0.45"/>
    <row r="1050" ht="15" customHeight="1" x14ac:dyDescent="0.45"/>
    <row r="1051" ht="15" customHeight="1" x14ac:dyDescent="0.45"/>
    <row r="1052" ht="15" customHeight="1" x14ac:dyDescent="0.45"/>
    <row r="1053" ht="15" customHeight="1" x14ac:dyDescent="0.45"/>
    <row r="1054" ht="15" customHeight="1" x14ac:dyDescent="0.45"/>
    <row r="1055" ht="15" customHeight="1" x14ac:dyDescent="0.45"/>
    <row r="1056" ht="15" customHeight="1" x14ac:dyDescent="0.45"/>
    <row r="1057" ht="15" customHeight="1" x14ac:dyDescent="0.45"/>
    <row r="1058" ht="15" customHeight="1" x14ac:dyDescent="0.45"/>
    <row r="1059" ht="15" customHeight="1" x14ac:dyDescent="0.45"/>
    <row r="1060" ht="15" customHeight="1" x14ac:dyDescent="0.45"/>
    <row r="1061" ht="15" customHeight="1" x14ac:dyDescent="0.45"/>
    <row r="1062" ht="15" customHeight="1" x14ac:dyDescent="0.45"/>
    <row r="1063" ht="15" customHeight="1" x14ac:dyDescent="0.45"/>
    <row r="1064" ht="15" customHeight="1" x14ac:dyDescent="0.45"/>
    <row r="1065" ht="15" customHeight="1" x14ac:dyDescent="0.45"/>
    <row r="1066" ht="15" customHeight="1" x14ac:dyDescent="0.45"/>
    <row r="1067" ht="15" customHeight="1" x14ac:dyDescent="0.45"/>
    <row r="1068" ht="15" customHeight="1" x14ac:dyDescent="0.45"/>
    <row r="1069" ht="15" customHeight="1" x14ac:dyDescent="0.45"/>
    <row r="1070" ht="15" customHeight="1" x14ac:dyDescent="0.45"/>
    <row r="1071" ht="15" customHeight="1" x14ac:dyDescent="0.45"/>
    <row r="1072" ht="15" customHeight="1" x14ac:dyDescent="0.45"/>
    <row r="1073" ht="15" customHeight="1" x14ac:dyDescent="0.45"/>
    <row r="1074" ht="15" customHeight="1" x14ac:dyDescent="0.45"/>
    <row r="1075" ht="15" customHeight="1" x14ac:dyDescent="0.45"/>
    <row r="1076" ht="15" customHeight="1" x14ac:dyDescent="0.45"/>
    <row r="1077" ht="15" customHeight="1" x14ac:dyDescent="0.45"/>
    <row r="1078" ht="15" customHeight="1" x14ac:dyDescent="0.45"/>
    <row r="1079" ht="15" customHeight="1" x14ac:dyDescent="0.45"/>
    <row r="1080" ht="15" customHeight="1" x14ac:dyDescent="0.45"/>
    <row r="1081" ht="15" customHeight="1" x14ac:dyDescent="0.45"/>
    <row r="1082" ht="15" customHeight="1" x14ac:dyDescent="0.45"/>
    <row r="1083" ht="15" customHeight="1" x14ac:dyDescent="0.45"/>
    <row r="1084" ht="15" customHeight="1" x14ac:dyDescent="0.45"/>
    <row r="1085" ht="15" customHeight="1" x14ac:dyDescent="0.45"/>
    <row r="1086" ht="15" customHeight="1" x14ac:dyDescent="0.45"/>
    <row r="1087" ht="15" customHeight="1" x14ac:dyDescent="0.45"/>
    <row r="1088" ht="15" customHeight="1" x14ac:dyDescent="0.45"/>
    <row r="1089" spans="2:34" ht="15" customHeight="1" x14ac:dyDescent="0.45"/>
    <row r="1090" spans="2:34" ht="15" customHeight="1" x14ac:dyDescent="0.45"/>
    <row r="1091" spans="2:34" ht="15" customHeight="1" x14ac:dyDescent="0.45"/>
    <row r="1092" spans="2:34" ht="15" customHeight="1" x14ac:dyDescent="0.45"/>
    <row r="1093" spans="2:34" ht="15" customHeight="1" x14ac:dyDescent="0.45"/>
    <row r="1094" spans="2:34" ht="15" customHeight="1" x14ac:dyDescent="0.45"/>
    <row r="1095" spans="2:34" ht="15" customHeight="1" x14ac:dyDescent="0.45"/>
    <row r="1096" spans="2:34" ht="15" customHeight="1" x14ac:dyDescent="0.45"/>
    <row r="1097" spans="2:34" ht="15" customHeight="1" x14ac:dyDescent="0.45"/>
    <row r="1098" spans="2:34" ht="15" customHeight="1" x14ac:dyDescent="0.45"/>
    <row r="1099" spans="2:34" ht="15" customHeight="1" x14ac:dyDescent="0.45"/>
    <row r="1100" spans="2:34" ht="15" customHeight="1" x14ac:dyDescent="0.45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45"/>
    <row r="1102" spans="2:34" ht="15" customHeight="1" x14ac:dyDescent="0.45"/>
    <row r="1103" spans="2:34" ht="15" customHeight="1" x14ac:dyDescent="0.45"/>
    <row r="1104" spans="2:34" ht="15" customHeight="1" x14ac:dyDescent="0.45"/>
    <row r="1105" ht="15" customHeight="1" x14ac:dyDescent="0.45"/>
    <row r="1106" ht="15" customHeight="1" x14ac:dyDescent="0.45"/>
    <row r="1107" ht="15" customHeight="1" x14ac:dyDescent="0.45"/>
    <row r="1108" ht="15" customHeight="1" x14ac:dyDescent="0.45"/>
    <row r="1109" ht="15" customHeight="1" x14ac:dyDescent="0.45"/>
    <row r="1110" ht="15" customHeight="1" x14ac:dyDescent="0.45"/>
    <row r="1111" ht="15" customHeight="1" x14ac:dyDescent="0.45"/>
    <row r="1112" ht="15" customHeight="1" x14ac:dyDescent="0.45"/>
    <row r="1113" ht="15" customHeight="1" x14ac:dyDescent="0.45"/>
    <row r="1114" ht="15" customHeight="1" x14ac:dyDescent="0.45"/>
    <row r="1115" ht="15" customHeight="1" x14ac:dyDescent="0.45"/>
    <row r="1116" ht="15" customHeight="1" x14ac:dyDescent="0.45"/>
    <row r="1117" ht="15" customHeight="1" x14ac:dyDescent="0.45"/>
    <row r="1118" ht="15" customHeight="1" x14ac:dyDescent="0.45"/>
    <row r="1119" ht="15" customHeight="1" x14ac:dyDescent="0.45"/>
    <row r="1120" ht="15" customHeight="1" x14ac:dyDescent="0.45"/>
    <row r="1121" ht="15" customHeight="1" x14ac:dyDescent="0.45"/>
    <row r="1122" ht="15" customHeight="1" x14ac:dyDescent="0.45"/>
    <row r="1123" ht="15" customHeight="1" x14ac:dyDescent="0.45"/>
    <row r="1124" ht="15" customHeight="1" x14ac:dyDescent="0.45"/>
    <row r="1125" ht="15" customHeight="1" x14ac:dyDescent="0.45"/>
    <row r="1126" ht="15" customHeight="1" x14ac:dyDescent="0.45"/>
    <row r="1127" ht="15" customHeight="1" x14ac:dyDescent="0.45"/>
    <row r="1128" ht="15" customHeight="1" x14ac:dyDescent="0.45"/>
    <row r="1129" ht="15" customHeight="1" x14ac:dyDescent="0.45"/>
    <row r="1130" ht="15" customHeight="1" x14ac:dyDescent="0.45"/>
    <row r="1131" ht="15" customHeight="1" x14ac:dyDescent="0.45"/>
    <row r="1132" ht="15" customHeight="1" x14ac:dyDescent="0.45"/>
    <row r="1133" ht="15" customHeight="1" x14ac:dyDescent="0.45"/>
    <row r="1134" ht="15" customHeight="1" x14ac:dyDescent="0.45"/>
    <row r="1135" ht="15" customHeight="1" x14ac:dyDescent="0.45"/>
    <row r="1136" ht="15" customHeight="1" x14ac:dyDescent="0.45"/>
    <row r="1137" ht="15" customHeight="1" x14ac:dyDescent="0.45"/>
    <row r="1138" ht="15" customHeight="1" x14ac:dyDescent="0.45"/>
    <row r="1139" ht="15" customHeight="1" x14ac:dyDescent="0.45"/>
    <row r="1140" ht="15" customHeight="1" x14ac:dyDescent="0.45"/>
    <row r="1141" ht="15" customHeight="1" x14ac:dyDescent="0.45"/>
    <row r="1142" ht="15" customHeight="1" x14ac:dyDescent="0.45"/>
    <row r="1143" ht="15" customHeight="1" x14ac:dyDescent="0.45"/>
    <row r="1144" ht="15" customHeight="1" x14ac:dyDescent="0.45"/>
    <row r="1145" ht="15" customHeight="1" x14ac:dyDescent="0.45"/>
    <row r="1146" ht="15" customHeight="1" x14ac:dyDescent="0.45"/>
    <row r="1147" ht="15" customHeight="1" x14ac:dyDescent="0.45"/>
    <row r="1148" ht="15" customHeight="1" x14ac:dyDescent="0.45"/>
    <row r="1149" ht="15" customHeight="1" x14ac:dyDescent="0.45"/>
    <row r="1150" ht="15" customHeight="1" x14ac:dyDescent="0.45"/>
    <row r="1151" ht="15" customHeight="1" x14ac:dyDescent="0.45"/>
    <row r="1152" ht="15" customHeight="1" x14ac:dyDescent="0.45"/>
    <row r="1153" ht="15" customHeight="1" x14ac:dyDescent="0.45"/>
    <row r="1154" ht="15" customHeight="1" x14ac:dyDescent="0.45"/>
    <row r="1155" ht="15" customHeight="1" x14ac:dyDescent="0.45"/>
    <row r="1156" ht="15" customHeight="1" x14ac:dyDescent="0.45"/>
    <row r="1157" ht="15" customHeight="1" x14ac:dyDescent="0.45"/>
    <row r="1158" ht="15" customHeight="1" x14ac:dyDescent="0.45"/>
    <row r="1159" ht="15" customHeight="1" x14ac:dyDescent="0.45"/>
    <row r="1160" ht="15" customHeight="1" x14ac:dyDescent="0.45"/>
    <row r="1161" ht="15" customHeight="1" x14ac:dyDescent="0.45"/>
    <row r="1162" ht="15" customHeight="1" x14ac:dyDescent="0.45"/>
    <row r="1163" ht="15" customHeight="1" x14ac:dyDescent="0.45"/>
    <row r="1164" ht="15" customHeight="1" x14ac:dyDescent="0.45"/>
    <row r="1165" ht="15" customHeight="1" x14ac:dyDescent="0.45"/>
    <row r="1166" ht="15" customHeight="1" x14ac:dyDescent="0.45"/>
    <row r="1167" ht="15" customHeight="1" x14ac:dyDescent="0.45"/>
    <row r="1168" ht="15" customHeight="1" x14ac:dyDescent="0.45"/>
    <row r="1169" ht="15" customHeight="1" x14ac:dyDescent="0.45"/>
    <row r="1170" ht="15" customHeight="1" x14ac:dyDescent="0.45"/>
    <row r="1171" ht="15" customHeight="1" x14ac:dyDescent="0.45"/>
    <row r="1172" ht="15" customHeight="1" x14ac:dyDescent="0.45"/>
    <row r="1173" ht="15" customHeight="1" x14ac:dyDescent="0.45"/>
    <row r="1174" ht="15" customHeight="1" x14ac:dyDescent="0.45"/>
    <row r="1175" ht="15" customHeight="1" x14ac:dyDescent="0.45"/>
    <row r="1176" ht="15" customHeight="1" x14ac:dyDescent="0.45"/>
    <row r="1177" ht="15" customHeight="1" x14ac:dyDescent="0.45"/>
    <row r="1178" ht="15" customHeight="1" x14ac:dyDescent="0.45"/>
    <row r="1179" ht="15" customHeight="1" x14ac:dyDescent="0.45"/>
    <row r="1180" ht="15" customHeight="1" x14ac:dyDescent="0.45"/>
    <row r="1181" ht="15" customHeight="1" x14ac:dyDescent="0.45"/>
    <row r="1182" ht="15" customHeight="1" x14ac:dyDescent="0.45"/>
    <row r="1183" ht="15" customHeight="1" x14ac:dyDescent="0.45"/>
    <row r="1184" ht="15" customHeight="1" x14ac:dyDescent="0.45"/>
    <row r="1185" ht="15" customHeight="1" x14ac:dyDescent="0.45"/>
    <row r="1186" ht="15" customHeight="1" x14ac:dyDescent="0.45"/>
    <row r="1187" ht="15" customHeight="1" x14ac:dyDescent="0.45"/>
    <row r="1188" ht="15" customHeight="1" x14ac:dyDescent="0.45"/>
    <row r="1189" ht="15" customHeight="1" x14ac:dyDescent="0.45"/>
    <row r="1190" ht="15" customHeight="1" x14ac:dyDescent="0.45"/>
    <row r="1191" ht="15" customHeight="1" x14ac:dyDescent="0.45"/>
    <row r="1192" ht="15" customHeight="1" x14ac:dyDescent="0.45"/>
    <row r="1193" ht="15" customHeight="1" x14ac:dyDescent="0.45"/>
    <row r="1194" ht="15" customHeight="1" x14ac:dyDescent="0.45"/>
    <row r="1195" ht="15" customHeight="1" x14ac:dyDescent="0.45"/>
    <row r="1196" ht="15" customHeight="1" x14ac:dyDescent="0.45"/>
    <row r="1197" ht="15" customHeight="1" x14ac:dyDescent="0.45"/>
    <row r="1198" ht="15" customHeight="1" x14ac:dyDescent="0.45"/>
    <row r="1199" ht="15" customHeight="1" x14ac:dyDescent="0.45"/>
    <row r="1200" ht="15" customHeight="1" x14ac:dyDescent="0.45"/>
    <row r="1201" ht="15" customHeight="1" x14ac:dyDescent="0.45"/>
    <row r="1202" ht="15" customHeight="1" x14ac:dyDescent="0.45"/>
    <row r="1203" ht="15" customHeight="1" x14ac:dyDescent="0.45"/>
    <row r="1204" ht="15" customHeight="1" x14ac:dyDescent="0.45"/>
    <row r="1205" ht="15" customHeight="1" x14ac:dyDescent="0.45"/>
    <row r="1206" ht="15" customHeight="1" x14ac:dyDescent="0.45"/>
    <row r="1207" ht="15" customHeight="1" x14ac:dyDescent="0.45"/>
    <row r="1208" ht="15" customHeight="1" x14ac:dyDescent="0.45"/>
    <row r="1209" ht="15" customHeight="1" x14ac:dyDescent="0.45"/>
    <row r="1210" ht="15" customHeight="1" x14ac:dyDescent="0.45"/>
    <row r="1211" ht="15" customHeight="1" x14ac:dyDescent="0.45"/>
    <row r="1212" ht="15" customHeight="1" x14ac:dyDescent="0.45"/>
    <row r="1213" ht="15" customHeight="1" x14ac:dyDescent="0.45"/>
    <row r="1214" ht="15" customHeight="1" x14ac:dyDescent="0.45"/>
    <row r="1215" ht="15" customHeight="1" x14ac:dyDescent="0.45"/>
    <row r="1216" ht="15" customHeight="1" x14ac:dyDescent="0.45"/>
    <row r="1217" spans="2:34" ht="15" customHeight="1" x14ac:dyDescent="0.45"/>
    <row r="1218" spans="2:34" ht="15" customHeight="1" x14ac:dyDescent="0.45"/>
    <row r="1219" spans="2:34" ht="15" customHeight="1" x14ac:dyDescent="0.45"/>
    <row r="1220" spans="2:34" ht="15" customHeight="1" x14ac:dyDescent="0.45"/>
    <row r="1221" spans="2:34" ht="15" customHeight="1" x14ac:dyDescent="0.45"/>
    <row r="1222" spans="2:34" ht="15" customHeight="1" x14ac:dyDescent="0.45"/>
    <row r="1223" spans="2:34" ht="15" customHeight="1" x14ac:dyDescent="0.45"/>
    <row r="1224" spans="2:34" ht="15" customHeight="1" x14ac:dyDescent="0.45"/>
    <row r="1225" spans="2:34" ht="15" customHeight="1" x14ac:dyDescent="0.45"/>
    <row r="1226" spans="2:34" ht="15" customHeight="1" x14ac:dyDescent="0.45"/>
    <row r="1227" spans="2:34" ht="15" customHeight="1" x14ac:dyDescent="0.45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45"/>
    <row r="1229" spans="2:34" ht="15" customHeight="1" x14ac:dyDescent="0.45"/>
    <row r="1230" spans="2:34" ht="15" customHeight="1" x14ac:dyDescent="0.45"/>
    <row r="1231" spans="2:34" ht="15" customHeight="1" x14ac:dyDescent="0.45"/>
    <row r="1232" spans="2:34" ht="15" customHeight="1" x14ac:dyDescent="0.45"/>
    <row r="1233" ht="15" customHeight="1" x14ac:dyDescent="0.45"/>
    <row r="1234" ht="15" customHeight="1" x14ac:dyDescent="0.45"/>
    <row r="1235" ht="15" customHeight="1" x14ac:dyDescent="0.45"/>
    <row r="1236" ht="15" customHeight="1" x14ac:dyDescent="0.45"/>
    <row r="1237" ht="15" customHeight="1" x14ac:dyDescent="0.45"/>
    <row r="1238" ht="15" customHeight="1" x14ac:dyDescent="0.45"/>
    <row r="1239" ht="15" customHeight="1" x14ac:dyDescent="0.45"/>
    <row r="1240" ht="15" customHeight="1" x14ac:dyDescent="0.45"/>
    <row r="1241" ht="15" customHeight="1" x14ac:dyDescent="0.45"/>
    <row r="1242" ht="15" customHeight="1" x14ac:dyDescent="0.45"/>
    <row r="1243" ht="15" customHeight="1" x14ac:dyDescent="0.45"/>
    <row r="1244" ht="15" customHeight="1" x14ac:dyDescent="0.45"/>
    <row r="1245" ht="15" customHeight="1" x14ac:dyDescent="0.45"/>
    <row r="1246" ht="15" customHeight="1" x14ac:dyDescent="0.45"/>
    <row r="1247" ht="15" customHeight="1" x14ac:dyDescent="0.45"/>
    <row r="1248" ht="15" customHeight="1" x14ac:dyDescent="0.45"/>
    <row r="1249" ht="15" customHeight="1" x14ac:dyDescent="0.45"/>
    <row r="1250" ht="15" customHeight="1" x14ac:dyDescent="0.45"/>
    <row r="1251" ht="15" customHeight="1" x14ac:dyDescent="0.45"/>
    <row r="1252" ht="15" customHeight="1" x14ac:dyDescent="0.45"/>
    <row r="1253" ht="15" customHeight="1" x14ac:dyDescent="0.45"/>
    <row r="1254" ht="15" customHeight="1" x14ac:dyDescent="0.45"/>
    <row r="1255" ht="15" customHeight="1" x14ac:dyDescent="0.45"/>
    <row r="1256" ht="15" customHeight="1" x14ac:dyDescent="0.45"/>
    <row r="1257" ht="15" customHeight="1" x14ac:dyDescent="0.45"/>
    <row r="1258" ht="15" customHeight="1" x14ac:dyDescent="0.45"/>
    <row r="1259" ht="15" customHeight="1" x14ac:dyDescent="0.45"/>
    <row r="1260" ht="15" customHeight="1" x14ac:dyDescent="0.45"/>
    <row r="1261" ht="15" customHeight="1" x14ac:dyDescent="0.45"/>
    <row r="1262" ht="15" customHeight="1" x14ac:dyDescent="0.45"/>
    <row r="1263" ht="15" customHeight="1" x14ac:dyDescent="0.45"/>
    <row r="1264" ht="15" customHeight="1" x14ac:dyDescent="0.45"/>
    <row r="1265" ht="15" customHeight="1" x14ac:dyDescent="0.45"/>
    <row r="1266" ht="15" customHeight="1" x14ac:dyDescent="0.45"/>
    <row r="1267" ht="15" customHeight="1" x14ac:dyDescent="0.45"/>
    <row r="1268" ht="15" customHeight="1" x14ac:dyDescent="0.45"/>
    <row r="1269" ht="15" customHeight="1" x14ac:dyDescent="0.45"/>
    <row r="1270" ht="15" customHeight="1" x14ac:dyDescent="0.45"/>
    <row r="1271" ht="15" customHeight="1" x14ac:dyDescent="0.45"/>
    <row r="1272" ht="15" customHeight="1" x14ac:dyDescent="0.45"/>
    <row r="1273" ht="15" customHeight="1" x14ac:dyDescent="0.45"/>
    <row r="1274" ht="15" customHeight="1" x14ac:dyDescent="0.45"/>
    <row r="1275" ht="15" customHeight="1" x14ac:dyDescent="0.45"/>
    <row r="1276" ht="15" customHeight="1" x14ac:dyDescent="0.45"/>
    <row r="1277" ht="15" customHeight="1" x14ac:dyDescent="0.45"/>
    <row r="1278" ht="15" customHeight="1" x14ac:dyDescent="0.45"/>
    <row r="1279" ht="15" customHeight="1" x14ac:dyDescent="0.45"/>
    <row r="1280" ht="15" customHeight="1" x14ac:dyDescent="0.45"/>
    <row r="1281" ht="15" customHeight="1" x14ac:dyDescent="0.45"/>
    <row r="1282" ht="15" customHeight="1" x14ac:dyDescent="0.45"/>
    <row r="1283" ht="15" customHeight="1" x14ac:dyDescent="0.45"/>
    <row r="1284" ht="15" customHeight="1" x14ac:dyDescent="0.45"/>
    <row r="1285" ht="15" customHeight="1" x14ac:dyDescent="0.45"/>
    <row r="1286" ht="15" customHeight="1" x14ac:dyDescent="0.45"/>
    <row r="1287" ht="15" customHeight="1" x14ac:dyDescent="0.45"/>
    <row r="1288" ht="15" customHeight="1" x14ac:dyDescent="0.45"/>
    <row r="1289" ht="15" customHeight="1" x14ac:dyDescent="0.45"/>
    <row r="1290" ht="15" customHeight="1" x14ac:dyDescent="0.45"/>
    <row r="1291" ht="15" customHeight="1" x14ac:dyDescent="0.45"/>
    <row r="1292" ht="15" customHeight="1" x14ac:dyDescent="0.45"/>
    <row r="1293" ht="15" customHeight="1" x14ac:dyDescent="0.45"/>
    <row r="1294" ht="15" customHeight="1" x14ac:dyDescent="0.45"/>
    <row r="1295" ht="15" customHeight="1" x14ac:dyDescent="0.45"/>
    <row r="1296" ht="15" customHeight="1" x14ac:dyDescent="0.45"/>
    <row r="1297" ht="15" customHeight="1" x14ac:dyDescent="0.45"/>
    <row r="1298" ht="15" customHeight="1" x14ac:dyDescent="0.45"/>
    <row r="1299" ht="15" customHeight="1" x14ac:dyDescent="0.45"/>
    <row r="1300" ht="15" customHeight="1" x14ac:dyDescent="0.45"/>
    <row r="1301" ht="15" customHeight="1" x14ac:dyDescent="0.45"/>
    <row r="1302" ht="15" customHeight="1" x14ac:dyDescent="0.45"/>
    <row r="1303" ht="15" customHeight="1" x14ac:dyDescent="0.45"/>
    <row r="1304" ht="15" customHeight="1" x14ac:dyDescent="0.45"/>
    <row r="1305" ht="15" customHeight="1" x14ac:dyDescent="0.45"/>
    <row r="1306" ht="15" customHeight="1" x14ac:dyDescent="0.45"/>
    <row r="1307" ht="15" customHeight="1" x14ac:dyDescent="0.45"/>
    <row r="1308" ht="15" customHeight="1" x14ac:dyDescent="0.45"/>
    <row r="1309" ht="15" customHeight="1" x14ac:dyDescent="0.45"/>
    <row r="1310" ht="15" customHeight="1" x14ac:dyDescent="0.45"/>
    <row r="1311" ht="15" customHeight="1" x14ac:dyDescent="0.45"/>
    <row r="1312" ht="15" customHeight="1" x14ac:dyDescent="0.45"/>
    <row r="1313" ht="15" customHeight="1" x14ac:dyDescent="0.45"/>
    <row r="1314" ht="15" customHeight="1" x14ac:dyDescent="0.45"/>
    <row r="1315" ht="15" customHeight="1" x14ac:dyDescent="0.45"/>
    <row r="1316" ht="15" customHeight="1" x14ac:dyDescent="0.45"/>
    <row r="1317" ht="15" customHeight="1" x14ac:dyDescent="0.45"/>
    <row r="1318" ht="15" customHeight="1" x14ac:dyDescent="0.45"/>
    <row r="1319" ht="15" customHeight="1" x14ac:dyDescent="0.45"/>
    <row r="1320" ht="15" customHeight="1" x14ac:dyDescent="0.45"/>
    <row r="1321" ht="15" customHeight="1" x14ac:dyDescent="0.45"/>
    <row r="1322" ht="15" customHeight="1" x14ac:dyDescent="0.45"/>
    <row r="1323" ht="15" customHeight="1" x14ac:dyDescent="0.45"/>
    <row r="1324" ht="15" customHeight="1" x14ac:dyDescent="0.45"/>
    <row r="1325" ht="15" customHeight="1" x14ac:dyDescent="0.45"/>
    <row r="1326" ht="15" customHeight="1" x14ac:dyDescent="0.45"/>
    <row r="1327" ht="15" customHeight="1" x14ac:dyDescent="0.45"/>
    <row r="1328" ht="15" customHeight="1" x14ac:dyDescent="0.45"/>
    <row r="1329" ht="15" customHeight="1" x14ac:dyDescent="0.45"/>
    <row r="1330" ht="15" customHeight="1" x14ac:dyDescent="0.45"/>
    <row r="1331" ht="15" customHeight="1" x14ac:dyDescent="0.45"/>
    <row r="1332" ht="15" customHeight="1" x14ac:dyDescent="0.45"/>
    <row r="1333" ht="15" customHeight="1" x14ac:dyDescent="0.45"/>
    <row r="1334" ht="15" customHeight="1" x14ac:dyDescent="0.45"/>
    <row r="1335" ht="15" customHeight="1" x14ac:dyDescent="0.45"/>
    <row r="1336" ht="15" customHeight="1" x14ac:dyDescent="0.45"/>
    <row r="1337" ht="15" customHeight="1" x14ac:dyDescent="0.45"/>
    <row r="1338" ht="15" customHeight="1" x14ac:dyDescent="0.45"/>
    <row r="1339" ht="15" customHeight="1" x14ac:dyDescent="0.45"/>
    <row r="1340" ht="15" customHeight="1" x14ac:dyDescent="0.45"/>
    <row r="1341" ht="15" customHeight="1" x14ac:dyDescent="0.45"/>
    <row r="1342" ht="15" customHeight="1" x14ac:dyDescent="0.45"/>
    <row r="1343" ht="15" customHeight="1" x14ac:dyDescent="0.45"/>
    <row r="1344" ht="15" customHeight="1" x14ac:dyDescent="0.45"/>
    <row r="1345" ht="15" customHeight="1" x14ac:dyDescent="0.45"/>
    <row r="1346" ht="15" customHeight="1" x14ac:dyDescent="0.45"/>
    <row r="1347" ht="15" customHeight="1" x14ac:dyDescent="0.45"/>
    <row r="1348" ht="15" customHeight="1" x14ac:dyDescent="0.45"/>
    <row r="1349" ht="15" customHeight="1" x14ac:dyDescent="0.45"/>
    <row r="1350" ht="15" customHeight="1" x14ac:dyDescent="0.45"/>
    <row r="1351" ht="15" customHeight="1" x14ac:dyDescent="0.45"/>
    <row r="1352" ht="15" customHeight="1" x14ac:dyDescent="0.45"/>
    <row r="1353" ht="15" customHeight="1" x14ac:dyDescent="0.45"/>
    <row r="1354" ht="15" customHeight="1" x14ac:dyDescent="0.45"/>
    <row r="1355" ht="15" customHeight="1" x14ac:dyDescent="0.45"/>
    <row r="1356" ht="15" customHeight="1" x14ac:dyDescent="0.45"/>
    <row r="1357" ht="15" customHeight="1" x14ac:dyDescent="0.45"/>
    <row r="1358" ht="15" customHeight="1" x14ac:dyDescent="0.45"/>
    <row r="1359" ht="15" customHeight="1" x14ac:dyDescent="0.45"/>
    <row r="1360" ht="15" customHeight="1" x14ac:dyDescent="0.45"/>
    <row r="1361" ht="15" customHeight="1" x14ac:dyDescent="0.45"/>
    <row r="1362" ht="15" customHeight="1" x14ac:dyDescent="0.45"/>
    <row r="1363" ht="15" customHeight="1" x14ac:dyDescent="0.45"/>
    <row r="1364" ht="15" customHeight="1" x14ac:dyDescent="0.45"/>
    <row r="1365" ht="15" customHeight="1" x14ac:dyDescent="0.45"/>
    <row r="1366" ht="15" customHeight="1" x14ac:dyDescent="0.45"/>
    <row r="1367" ht="15" customHeight="1" x14ac:dyDescent="0.45"/>
    <row r="1368" ht="15" customHeight="1" x14ac:dyDescent="0.45"/>
    <row r="1369" ht="15" customHeight="1" x14ac:dyDescent="0.45"/>
    <row r="1370" ht="15" customHeight="1" x14ac:dyDescent="0.45"/>
    <row r="1371" ht="15" customHeight="1" x14ac:dyDescent="0.45"/>
    <row r="1372" ht="15" customHeight="1" x14ac:dyDescent="0.45"/>
    <row r="1373" ht="15" customHeight="1" x14ac:dyDescent="0.45"/>
    <row r="1374" ht="15" customHeight="1" x14ac:dyDescent="0.45"/>
    <row r="1375" ht="15" customHeight="1" x14ac:dyDescent="0.45"/>
    <row r="1376" ht="15" customHeight="1" x14ac:dyDescent="0.45"/>
    <row r="1377" spans="2:34" ht="15" customHeight="1" x14ac:dyDescent="0.45"/>
    <row r="1378" spans="2:34" ht="15" customHeight="1" x14ac:dyDescent="0.45"/>
    <row r="1379" spans="2:34" ht="15" customHeight="1" x14ac:dyDescent="0.45"/>
    <row r="1380" spans="2:34" ht="15" customHeight="1" x14ac:dyDescent="0.45"/>
    <row r="1381" spans="2:34" ht="15" customHeight="1" x14ac:dyDescent="0.45"/>
    <row r="1382" spans="2:34" ht="15" customHeight="1" x14ac:dyDescent="0.45"/>
    <row r="1383" spans="2:34" ht="15" customHeight="1" x14ac:dyDescent="0.45"/>
    <row r="1384" spans="2:34" ht="15" customHeight="1" x14ac:dyDescent="0.45"/>
    <row r="1385" spans="2:34" ht="15" customHeight="1" x14ac:dyDescent="0.45"/>
    <row r="1386" spans="2:34" ht="15" customHeight="1" x14ac:dyDescent="0.45"/>
    <row r="1387" spans="2:34" ht="15" customHeight="1" x14ac:dyDescent="0.45"/>
    <row r="1388" spans="2:34" ht="15" customHeight="1" x14ac:dyDescent="0.45"/>
    <row r="1389" spans="2:34" ht="15" customHeight="1" x14ac:dyDescent="0.45"/>
    <row r="1390" spans="2:34" ht="15" customHeight="1" x14ac:dyDescent="0.45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45"/>
    <row r="1392" spans="2:34" ht="15" customHeight="1" x14ac:dyDescent="0.45"/>
    <row r="1393" ht="15" customHeight="1" x14ac:dyDescent="0.45"/>
    <row r="1394" ht="15" customHeight="1" x14ac:dyDescent="0.45"/>
    <row r="1395" ht="15" customHeight="1" x14ac:dyDescent="0.45"/>
    <row r="1396" ht="15" customHeight="1" x14ac:dyDescent="0.45"/>
    <row r="1397" ht="15" customHeight="1" x14ac:dyDescent="0.45"/>
    <row r="1398" ht="15" customHeight="1" x14ac:dyDescent="0.45"/>
    <row r="1399" ht="15" customHeight="1" x14ac:dyDescent="0.45"/>
    <row r="1400" ht="15" customHeight="1" x14ac:dyDescent="0.45"/>
    <row r="1401" ht="15" customHeight="1" x14ac:dyDescent="0.45"/>
    <row r="1402" ht="15" customHeight="1" x14ac:dyDescent="0.45"/>
    <row r="1403" ht="15" customHeight="1" x14ac:dyDescent="0.45"/>
    <row r="1404" ht="15" customHeight="1" x14ac:dyDescent="0.45"/>
    <row r="1405" ht="15" customHeight="1" x14ac:dyDescent="0.45"/>
    <row r="1406" ht="15" customHeight="1" x14ac:dyDescent="0.45"/>
    <row r="1407" ht="15" customHeight="1" x14ac:dyDescent="0.45"/>
    <row r="1408" ht="15" customHeight="1" x14ac:dyDescent="0.45"/>
    <row r="1409" ht="15" customHeight="1" x14ac:dyDescent="0.45"/>
    <row r="1410" ht="15" customHeight="1" x14ac:dyDescent="0.45"/>
    <row r="1411" ht="15" customHeight="1" x14ac:dyDescent="0.45"/>
    <row r="1412" ht="15" customHeight="1" x14ac:dyDescent="0.45"/>
    <row r="1413" ht="15" customHeight="1" x14ac:dyDescent="0.45"/>
    <row r="1414" ht="15" customHeight="1" x14ac:dyDescent="0.45"/>
    <row r="1415" ht="15" customHeight="1" x14ac:dyDescent="0.45"/>
    <row r="1416" ht="15" customHeight="1" x14ac:dyDescent="0.45"/>
    <row r="1417" ht="15" customHeight="1" x14ac:dyDescent="0.45"/>
    <row r="1418" ht="15" customHeight="1" x14ac:dyDescent="0.45"/>
    <row r="1419" ht="15" customHeight="1" x14ac:dyDescent="0.45"/>
    <row r="1420" ht="15" customHeight="1" x14ac:dyDescent="0.45"/>
    <row r="1421" ht="15" customHeight="1" x14ac:dyDescent="0.45"/>
    <row r="1422" ht="15" customHeight="1" x14ac:dyDescent="0.45"/>
    <row r="1423" ht="15" customHeight="1" x14ac:dyDescent="0.45"/>
    <row r="1424" ht="15" customHeight="1" x14ac:dyDescent="0.45"/>
    <row r="1425" ht="15" customHeight="1" x14ac:dyDescent="0.45"/>
    <row r="1426" ht="15" customHeight="1" x14ac:dyDescent="0.45"/>
    <row r="1427" ht="15" customHeight="1" x14ac:dyDescent="0.45"/>
    <row r="1428" ht="15" customHeight="1" x14ac:dyDescent="0.45"/>
    <row r="1429" ht="15" customHeight="1" x14ac:dyDescent="0.45"/>
    <row r="1430" ht="15" customHeight="1" x14ac:dyDescent="0.45"/>
    <row r="1431" ht="15" customHeight="1" x14ac:dyDescent="0.45"/>
    <row r="1432" ht="15" customHeight="1" x14ac:dyDescent="0.45"/>
    <row r="1433" ht="15" customHeight="1" x14ac:dyDescent="0.45"/>
    <row r="1434" ht="15" customHeight="1" x14ac:dyDescent="0.45"/>
    <row r="1435" ht="15" customHeight="1" x14ac:dyDescent="0.45"/>
    <row r="1436" ht="15" customHeight="1" x14ac:dyDescent="0.45"/>
    <row r="1437" ht="15" customHeight="1" x14ac:dyDescent="0.45"/>
    <row r="1438" ht="15" customHeight="1" x14ac:dyDescent="0.45"/>
    <row r="1439" ht="15" customHeight="1" x14ac:dyDescent="0.45"/>
    <row r="1440" ht="15" customHeight="1" x14ac:dyDescent="0.45"/>
    <row r="1441" ht="15" customHeight="1" x14ac:dyDescent="0.45"/>
    <row r="1442" ht="15" customHeight="1" x14ac:dyDescent="0.45"/>
    <row r="1443" ht="15" customHeight="1" x14ac:dyDescent="0.45"/>
    <row r="1444" ht="15" customHeight="1" x14ac:dyDescent="0.45"/>
    <row r="1445" ht="15" customHeight="1" x14ac:dyDescent="0.45"/>
    <row r="1446" ht="15" customHeight="1" x14ac:dyDescent="0.45"/>
    <row r="1447" ht="15" customHeight="1" x14ac:dyDescent="0.45"/>
    <row r="1448" ht="15" customHeight="1" x14ac:dyDescent="0.45"/>
    <row r="1449" ht="15" customHeight="1" x14ac:dyDescent="0.45"/>
    <row r="1450" ht="15" customHeight="1" x14ac:dyDescent="0.45"/>
    <row r="1451" ht="15" customHeight="1" x14ac:dyDescent="0.45"/>
    <row r="1452" ht="15" customHeight="1" x14ac:dyDescent="0.45"/>
    <row r="1453" ht="15" customHeight="1" x14ac:dyDescent="0.45"/>
    <row r="1454" ht="15" customHeight="1" x14ac:dyDescent="0.45"/>
    <row r="1455" ht="15" customHeight="1" x14ac:dyDescent="0.45"/>
    <row r="1456" ht="15" customHeight="1" x14ac:dyDescent="0.45"/>
    <row r="1457" ht="15" customHeight="1" x14ac:dyDescent="0.45"/>
    <row r="1458" ht="15" customHeight="1" x14ac:dyDescent="0.45"/>
    <row r="1459" ht="15" customHeight="1" x14ac:dyDescent="0.45"/>
    <row r="1460" ht="15" customHeight="1" x14ac:dyDescent="0.45"/>
    <row r="1461" ht="15" customHeight="1" x14ac:dyDescent="0.45"/>
    <row r="1462" ht="15" customHeight="1" x14ac:dyDescent="0.45"/>
    <row r="1463" ht="15" customHeight="1" x14ac:dyDescent="0.45"/>
    <row r="1464" ht="15" customHeight="1" x14ac:dyDescent="0.45"/>
    <row r="1465" ht="15" customHeight="1" x14ac:dyDescent="0.45"/>
    <row r="1466" ht="15" customHeight="1" x14ac:dyDescent="0.45"/>
    <row r="1467" ht="15" customHeight="1" x14ac:dyDescent="0.45"/>
    <row r="1468" ht="15" customHeight="1" x14ac:dyDescent="0.45"/>
    <row r="1469" ht="15" customHeight="1" x14ac:dyDescent="0.45"/>
    <row r="1470" ht="15" customHeight="1" x14ac:dyDescent="0.45"/>
    <row r="1471" ht="15" customHeight="1" x14ac:dyDescent="0.45"/>
    <row r="1472" ht="15" customHeight="1" x14ac:dyDescent="0.45"/>
    <row r="1473" ht="15" customHeight="1" x14ac:dyDescent="0.45"/>
    <row r="1474" ht="15" customHeight="1" x14ac:dyDescent="0.45"/>
    <row r="1475" ht="15" customHeight="1" x14ac:dyDescent="0.45"/>
    <row r="1476" ht="15" customHeight="1" x14ac:dyDescent="0.45"/>
    <row r="1477" ht="15" customHeight="1" x14ac:dyDescent="0.45"/>
    <row r="1478" ht="15" customHeight="1" x14ac:dyDescent="0.45"/>
    <row r="1479" ht="15" customHeight="1" x14ac:dyDescent="0.45"/>
    <row r="1480" ht="15" customHeight="1" x14ac:dyDescent="0.45"/>
    <row r="1481" ht="15" customHeight="1" x14ac:dyDescent="0.45"/>
    <row r="1482" ht="15" customHeight="1" x14ac:dyDescent="0.45"/>
    <row r="1483" ht="15" customHeight="1" x14ac:dyDescent="0.45"/>
    <row r="1484" ht="15" customHeight="1" x14ac:dyDescent="0.45"/>
    <row r="1485" ht="15" customHeight="1" x14ac:dyDescent="0.45"/>
    <row r="1486" ht="15" customHeight="1" x14ac:dyDescent="0.45"/>
    <row r="1487" ht="15" customHeight="1" x14ac:dyDescent="0.45"/>
    <row r="1488" ht="15" customHeight="1" x14ac:dyDescent="0.45"/>
    <row r="1489" spans="2:34" ht="15" customHeight="1" x14ac:dyDescent="0.45"/>
    <row r="1490" spans="2:34" ht="15" customHeight="1" x14ac:dyDescent="0.45"/>
    <row r="1491" spans="2:34" ht="15" customHeight="1" x14ac:dyDescent="0.45"/>
    <row r="1492" spans="2:34" ht="15" customHeight="1" x14ac:dyDescent="0.45"/>
    <row r="1493" spans="2:34" ht="15" customHeight="1" x14ac:dyDescent="0.45"/>
    <row r="1494" spans="2:34" ht="15" customHeight="1" x14ac:dyDescent="0.45"/>
    <row r="1495" spans="2:34" ht="15" customHeight="1" x14ac:dyDescent="0.45"/>
    <row r="1496" spans="2:34" ht="15" customHeight="1" x14ac:dyDescent="0.45"/>
    <row r="1497" spans="2:34" ht="15" customHeight="1" x14ac:dyDescent="0.45"/>
    <row r="1498" spans="2:34" ht="15" customHeight="1" x14ac:dyDescent="0.45"/>
    <row r="1499" spans="2:34" ht="15" customHeight="1" x14ac:dyDescent="0.45"/>
    <row r="1500" spans="2:34" ht="15" customHeight="1" x14ac:dyDescent="0.45"/>
    <row r="1501" spans="2:34" ht="15" customHeight="1" x14ac:dyDescent="0.45"/>
    <row r="1502" spans="2:34" ht="15" customHeight="1" x14ac:dyDescent="0.45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45"/>
    <row r="1504" spans="2:34" ht="15" customHeight="1" x14ac:dyDescent="0.45"/>
    <row r="1505" ht="15" customHeight="1" x14ac:dyDescent="0.45"/>
    <row r="1506" ht="15" customHeight="1" x14ac:dyDescent="0.45"/>
    <row r="1507" ht="15" customHeight="1" x14ac:dyDescent="0.45"/>
    <row r="1508" ht="15" customHeight="1" x14ac:dyDescent="0.45"/>
    <row r="1509" ht="15" customHeight="1" x14ac:dyDescent="0.45"/>
    <row r="1510" ht="15" customHeight="1" x14ac:dyDescent="0.45"/>
    <row r="1511" ht="15" customHeight="1" x14ac:dyDescent="0.45"/>
    <row r="1512" ht="15" customHeight="1" x14ac:dyDescent="0.45"/>
    <row r="1513" ht="15" customHeight="1" x14ac:dyDescent="0.45"/>
    <row r="1514" ht="15" customHeight="1" x14ac:dyDescent="0.45"/>
    <row r="1515" ht="15" customHeight="1" x14ac:dyDescent="0.45"/>
    <row r="1516" ht="15" customHeight="1" x14ac:dyDescent="0.45"/>
    <row r="1517" ht="15" customHeight="1" x14ac:dyDescent="0.45"/>
    <row r="1518" ht="15" customHeight="1" x14ac:dyDescent="0.45"/>
    <row r="1519" ht="15" customHeight="1" x14ac:dyDescent="0.45"/>
    <row r="1520" ht="15" customHeight="1" x14ac:dyDescent="0.45"/>
    <row r="1521" ht="15" customHeight="1" x14ac:dyDescent="0.45"/>
    <row r="1522" ht="15" customHeight="1" x14ac:dyDescent="0.45"/>
    <row r="1523" ht="15" customHeight="1" x14ac:dyDescent="0.45"/>
    <row r="1524" ht="15" customHeight="1" x14ac:dyDescent="0.45"/>
    <row r="1525" ht="15" customHeight="1" x14ac:dyDescent="0.45"/>
    <row r="1526" ht="15" customHeight="1" x14ac:dyDescent="0.45"/>
    <row r="1527" ht="15" customHeight="1" x14ac:dyDescent="0.45"/>
    <row r="1528" ht="15" customHeight="1" x14ac:dyDescent="0.45"/>
    <row r="1529" ht="15" customHeight="1" x14ac:dyDescent="0.45"/>
    <row r="1530" ht="15" customHeight="1" x14ac:dyDescent="0.45"/>
    <row r="1531" ht="15" customHeight="1" x14ac:dyDescent="0.45"/>
    <row r="1532" ht="15" customHeight="1" x14ac:dyDescent="0.45"/>
    <row r="1533" ht="15" customHeight="1" x14ac:dyDescent="0.45"/>
    <row r="1534" ht="15" customHeight="1" x14ac:dyDescent="0.45"/>
    <row r="1535" ht="15" customHeight="1" x14ac:dyDescent="0.45"/>
    <row r="1536" ht="15" customHeight="1" x14ac:dyDescent="0.45"/>
    <row r="1537" ht="15" customHeight="1" x14ac:dyDescent="0.45"/>
    <row r="1538" ht="15" customHeight="1" x14ac:dyDescent="0.45"/>
    <row r="1539" ht="15" customHeight="1" x14ac:dyDescent="0.45"/>
    <row r="1540" ht="15" customHeight="1" x14ac:dyDescent="0.45"/>
    <row r="1541" ht="15" customHeight="1" x14ac:dyDescent="0.45"/>
    <row r="1542" ht="15" customHeight="1" x14ac:dyDescent="0.45"/>
    <row r="1543" ht="15" customHeight="1" x14ac:dyDescent="0.45"/>
    <row r="1544" ht="15" customHeight="1" x14ac:dyDescent="0.45"/>
    <row r="1545" ht="15" customHeight="1" x14ac:dyDescent="0.45"/>
    <row r="1546" ht="15" customHeight="1" x14ac:dyDescent="0.45"/>
    <row r="1547" ht="15" customHeight="1" x14ac:dyDescent="0.45"/>
    <row r="1548" ht="15" customHeight="1" x14ac:dyDescent="0.45"/>
    <row r="1549" ht="15" customHeight="1" x14ac:dyDescent="0.45"/>
    <row r="1550" ht="15" customHeight="1" x14ac:dyDescent="0.45"/>
    <row r="1551" ht="15" customHeight="1" x14ac:dyDescent="0.45"/>
    <row r="1552" ht="15" customHeight="1" x14ac:dyDescent="0.45"/>
    <row r="1553" ht="15" customHeight="1" x14ac:dyDescent="0.45"/>
    <row r="1554" ht="15" customHeight="1" x14ac:dyDescent="0.45"/>
    <row r="1555" ht="15" customHeight="1" x14ac:dyDescent="0.45"/>
    <row r="1556" ht="15" customHeight="1" x14ac:dyDescent="0.45"/>
    <row r="1557" ht="15" customHeight="1" x14ac:dyDescent="0.45"/>
    <row r="1558" ht="15" customHeight="1" x14ac:dyDescent="0.45"/>
    <row r="1559" ht="15" customHeight="1" x14ac:dyDescent="0.45"/>
    <row r="1560" ht="15" customHeight="1" x14ac:dyDescent="0.45"/>
    <row r="1561" ht="15" customHeight="1" x14ac:dyDescent="0.45"/>
    <row r="1562" ht="15" customHeight="1" x14ac:dyDescent="0.45"/>
    <row r="1563" ht="15" customHeight="1" x14ac:dyDescent="0.45"/>
    <row r="1564" ht="15" customHeight="1" x14ac:dyDescent="0.45"/>
    <row r="1565" ht="15" customHeight="1" x14ac:dyDescent="0.45"/>
    <row r="1566" ht="15" customHeight="1" x14ac:dyDescent="0.45"/>
    <row r="1567" ht="15" customHeight="1" x14ac:dyDescent="0.45"/>
    <row r="1568" ht="15" customHeight="1" x14ac:dyDescent="0.45"/>
    <row r="1569" ht="15" customHeight="1" x14ac:dyDescent="0.45"/>
    <row r="1570" ht="15" customHeight="1" x14ac:dyDescent="0.45"/>
    <row r="1571" ht="15" customHeight="1" x14ac:dyDescent="0.45"/>
    <row r="1572" ht="15" customHeight="1" x14ac:dyDescent="0.45"/>
    <row r="1573" ht="15" customHeight="1" x14ac:dyDescent="0.45"/>
    <row r="1574" ht="15" customHeight="1" x14ac:dyDescent="0.45"/>
    <row r="1575" ht="15" customHeight="1" x14ac:dyDescent="0.45"/>
    <row r="1576" ht="15" customHeight="1" x14ac:dyDescent="0.45"/>
    <row r="1577" ht="15" customHeight="1" x14ac:dyDescent="0.45"/>
    <row r="1578" ht="15" customHeight="1" x14ac:dyDescent="0.45"/>
    <row r="1579" ht="15" customHeight="1" x14ac:dyDescent="0.45"/>
    <row r="1580" ht="15" customHeight="1" x14ac:dyDescent="0.45"/>
    <row r="1581" ht="15" customHeight="1" x14ac:dyDescent="0.45"/>
    <row r="1582" ht="15" customHeight="1" x14ac:dyDescent="0.45"/>
    <row r="1583" ht="15" customHeight="1" x14ac:dyDescent="0.45"/>
    <row r="1584" ht="15" customHeight="1" x14ac:dyDescent="0.45"/>
    <row r="1585" ht="15" customHeight="1" x14ac:dyDescent="0.45"/>
    <row r="1586" ht="15" customHeight="1" x14ac:dyDescent="0.45"/>
    <row r="1587" ht="15" customHeight="1" x14ac:dyDescent="0.45"/>
    <row r="1588" ht="15" customHeight="1" x14ac:dyDescent="0.45"/>
    <row r="1589" ht="15" customHeight="1" x14ac:dyDescent="0.45"/>
    <row r="1590" ht="15" customHeight="1" x14ac:dyDescent="0.45"/>
    <row r="1591" ht="15" customHeight="1" x14ac:dyDescent="0.45"/>
    <row r="1592" ht="15" customHeight="1" x14ac:dyDescent="0.45"/>
    <row r="1593" ht="15" customHeight="1" x14ac:dyDescent="0.45"/>
    <row r="1594" ht="15" customHeight="1" x14ac:dyDescent="0.45"/>
    <row r="1595" ht="15" customHeight="1" x14ac:dyDescent="0.45"/>
    <row r="1596" ht="15" customHeight="1" x14ac:dyDescent="0.45"/>
    <row r="1597" ht="15" customHeight="1" x14ac:dyDescent="0.45"/>
    <row r="1598" ht="15" customHeight="1" x14ac:dyDescent="0.45"/>
    <row r="1599" ht="15" customHeight="1" x14ac:dyDescent="0.45"/>
    <row r="1600" ht="15" customHeight="1" x14ac:dyDescent="0.45"/>
    <row r="1601" spans="2:34" ht="15" customHeight="1" x14ac:dyDescent="0.45"/>
    <row r="1602" spans="2:34" ht="15" customHeight="1" x14ac:dyDescent="0.45"/>
    <row r="1603" spans="2:34" ht="15" customHeight="1" x14ac:dyDescent="0.45"/>
    <row r="1604" spans="2:34" ht="15" customHeight="1" x14ac:dyDescent="0.45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45"/>
    <row r="1606" spans="2:34" ht="15" customHeight="1" x14ac:dyDescent="0.45"/>
    <row r="1607" spans="2:34" ht="15" customHeight="1" x14ac:dyDescent="0.45"/>
    <row r="1608" spans="2:34" ht="15" customHeight="1" x14ac:dyDescent="0.45"/>
    <row r="1609" spans="2:34" ht="15" customHeight="1" x14ac:dyDescent="0.45"/>
    <row r="1610" spans="2:34" ht="15" customHeight="1" x14ac:dyDescent="0.45"/>
    <row r="1611" spans="2:34" ht="15" customHeight="1" x14ac:dyDescent="0.45"/>
    <row r="1612" spans="2:34" ht="15" customHeight="1" x14ac:dyDescent="0.45"/>
    <row r="1613" spans="2:34" ht="15" customHeight="1" x14ac:dyDescent="0.45"/>
    <row r="1614" spans="2:34" ht="15" customHeight="1" x14ac:dyDescent="0.45"/>
    <row r="1615" spans="2:34" ht="15" customHeight="1" x14ac:dyDescent="0.45"/>
    <row r="1616" spans="2:34" ht="15" customHeight="1" x14ac:dyDescent="0.45"/>
    <row r="1617" ht="15" customHeight="1" x14ac:dyDescent="0.45"/>
    <row r="1618" ht="15" customHeight="1" x14ac:dyDescent="0.45"/>
    <row r="1619" ht="15" customHeight="1" x14ac:dyDescent="0.45"/>
    <row r="1620" ht="15" customHeight="1" x14ac:dyDescent="0.45"/>
    <row r="1621" ht="15" customHeight="1" x14ac:dyDescent="0.45"/>
    <row r="1622" ht="15" customHeight="1" x14ac:dyDescent="0.45"/>
    <row r="1623" ht="15" customHeight="1" x14ac:dyDescent="0.45"/>
    <row r="1624" ht="15" customHeight="1" x14ac:dyDescent="0.45"/>
    <row r="1625" ht="15" customHeight="1" x14ac:dyDescent="0.45"/>
    <row r="1626" ht="15" customHeight="1" x14ac:dyDescent="0.45"/>
    <row r="1627" ht="15" customHeight="1" x14ac:dyDescent="0.45"/>
    <row r="1628" ht="15" customHeight="1" x14ac:dyDescent="0.45"/>
    <row r="1629" ht="15" customHeight="1" x14ac:dyDescent="0.45"/>
    <row r="1630" ht="15" customHeight="1" x14ac:dyDescent="0.45"/>
    <row r="1631" ht="15" customHeight="1" x14ac:dyDescent="0.45"/>
    <row r="1632" ht="15" customHeight="1" x14ac:dyDescent="0.45"/>
    <row r="1633" ht="15" customHeight="1" x14ac:dyDescent="0.45"/>
    <row r="1634" ht="15" customHeight="1" x14ac:dyDescent="0.45"/>
    <row r="1635" ht="15" customHeight="1" x14ac:dyDescent="0.45"/>
    <row r="1636" ht="15" customHeight="1" x14ac:dyDescent="0.45"/>
    <row r="1637" ht="15" customHeight="1" x14ac:dyDescent="0.45"/>
    <row r="1638" ht="15" customHeight="1" x14ac:dyDescent="0.45"/>
    <row r="1639" ht="15" customHeight="1" x14ac:dyDescent="0.45"/>
    <row r="1640" ht="15" customHeight="1" x14ac:dyDescent="0.45"/>
    <row r="1641" ht="15" customHeight="1" x14ac:dyDescent="0.45"/>
    <row r="1642" ht="15" customHeight="1" x14ac:dyDescent="0.45"/>
    <row r="1643" ht="15" customHeight="1" x14ac:dyDescent="0.45"/>
    <row r="1644" ht="15" customHeight="1" x14ac:dyDescent="0.45"/>
    <row r="1645" ht="15" customHeight="1" x14ac:dyDescent="0.45"/>
    <row r="1646" ht="15" customHeight="1" x14ac:dyDescent="0.45"/>
    <row r="1647" ht="15" customHeight="1" x14ac:dyDescent="0.45"/>
    <row r="1648" ht="15" customHeight="1" x14ac:dyDescent="0.45"/>
    <row r="1649" ht="15" customHeight="1" x14ac:dyDescent="0.45"/>
    <row r="1650" ht="15" customHeight="1" x14ac:dyDescent="0.45"/>
    <row r="1651" ht="15" customHeight="1" x14ac:dyDescent="0.45"/>
    <row r="1652" ht="15" customHeight="1" x14ac:dyDescent="0.45"/>
    <row r="1653" ht="15" customHeight="1" x14ac:dyDescent="0.45"/>
    <row r="1654" ht="15" customHeight="1" x14ac:dyDescent="0.45"/>
    <row r="1655" ht="15" customHeight="1" x14ac:dyDescent="0.45"/>
    <row r="1656" ht="15" customHeight="1" x14ac:dyDescent="0.45"/>
    <row r="1657" ht="15" customHeight="1" x14ac:dyDescent="0.45"/>
    <row r="1658" ht="15" customHeight="1" x14ac:dyDescent="0.45"/>
    <row r="1659" ht="15" customHeight="1" x14ac:dyDescent="0.45"/>
    <row r="1660" ht="15" customHeight="1" x14ac:dyDescent="0.45"/>
    <row r="1661" ht="15" customHeight="1" x14ac:dyDescent="0.45"/>
    <row r="1662" ht="15" customHeight="1" x14ac:dyDescent="0.45"/>
    <row r="1663" ht="15" customHeight="1" x14ac:dyDescent="0.45"/>
    <row r="1664" ht="15" customHeight="1" x14ac:dyDescent="0.45"/>
    <row r="1665" ht="15" customHeight="1" x14ac:dyDescent="0.45"/>
    <row r="1666" ht="15" customHeight="1" x14ac:dyDescent="0.45"/>
    <row r="1667" ht="15" customHeight="1" x14ac:dyDescent="0.45"/>
    <row r="1668" ht="15" customHeight="1" x14ac:dyDescent="0.45"/>
    <row r="1669" ht="15" customHeight="1" x14ac:dyDescent="0.45"/>
    <row r="1670" ht="15" customHeight="1" x14ac:dyDescent="0.45"/>
    <row r="1671" ht="15" customHeight="1" x14ac:dyDescent="0.45"/>
    <row r="1672" ht="15" customHeight="1" x14ac:dyDescent="0.45"/>
    <row r="1673" ht="15" customHeight="1" x14ac:dyDescent="0.45"/>
    <row r="1674" ht="15" customHeight="1" x14ac:dyDescent="0.45"/>
    <row r="1675" ht="15" customHeight="1" x14ac:dyDescent="0.45"/>
    <row r="1676" ht="15" customHeight="1" x14ac:dyDescent="0.45"/>
    <row r="1677" ht="15" customHeight="1" x14ac:dyDescent="0.45"/>
    <row r="1678" ht="15" customHeight="1" x14ac:dyDescent="0.45"/>
    <row r="1679" ht="15" customHeight="1" x14ac:dyDescent="0.45"/>
    <row r="1680" ht="15" customHeight="1" x14ac:dyDescent="0.45"/>
    <row r="1681" ht="15" customHeight="1" x14ac:dyDescent="0.45"/>
    <row r="1682" ht="15" customHeight="1" x14ac:dyDescent="0.45"/>
    <row r="1683" ht="15" customHeight="1" x14ac:dyDescent="0.45"/>
    <row r="1684" ht="15" customHeight="1" x14ac:dyDescent="0.45"/>
    <row r="1685" ht="15" customHeight="1" x14ac:dyDescent="0.45"/>
    <row r="1686" ht="15" customHeight="1" x14ac:dyDescent="0.45"/>
    <row r="1687" ht="15" customHeight="1" x14ac:dyDescent="0.45"/>
    <row r="1688" ht="15" customHeight="1" x14ac:dyDescent="0.45"/>
    <row r="1689" ht="15" customHeight="1" x14ac:dyDescent="0.45"/>
    <row r="1690" ht="15" customHeight="1" x14ac:dyDescent="0.45"/>
    <row r="1691" ht="15" customHeight="1" x14ac:dyDescent="0.45"/>
    <row r="1692" ht="15" customHeight="1" x14ac:dyDescent="0.45"/>
    <row r="1693" ht="15" customHeight="1" x14ac:dyDescent="0.45"/>
    <row r="1694" ht="15" customHeight="1" x14ac:dyDescent="0.45"/>
    <row r="1695" ht="15" customHeight="1" x14ac:dyDescent="0.45"/>
    <row r="1696" ht="15" customHeight="1" x14ac:dyDescent="0.45"/>
    <row r="1697" spans="2:34" ht="15" customHeight="1" x14ac:dyDescent="0.45"/>
    <row r="1698" spans="2:34" ht="15" customHeight="1" x14ac:dyDescent="0.45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45"/>
    <row r="1700" spans="2:34" ht="15" customHeight="1" x14ac:dyDescent="0.45"/>
    <row r="1701" spans="2:34" ht="15" customHeight="1" x14ac:dyDescent="0.45"/>
    <row r="1702" spans="2:34" ht="15" customHeight="1" x14ac:dyDescent="0.45"/>
    <row r="1703" spans="2:34" ht="15" customHeight="1" x14ac:dyDescent="0.45"/>
    <row r="1704" spans="2:34" ht="15" customHeight="1" x14ac:dyDescent="0.45"/>
    <row r="1705" spans="2:34" ht="15" customHeight="1" x14ac:dyDescent="0.45"/>
    <row r="1706" spans="2:34" ht="15" customHeight="1" x14ac:dyDescent="0.45"/>
    <row r="1707" spans="2:34" ht="15" customHeight="1" x14ac:dyDescent="0.45"/>
    <row r="1708" spans="2:34" ht="15" customHeight="1" x14ac:dyDescent="0.45"/>
    <row r="1709" spans="2:34" ht="15" customHeight="1" x14ac:dyDescent="0.45"/>
    <row r="1710" spans="2:34" ht="15" customHeight="1" x14ac:dyDescent="0.45"/>
    <row r="1711" spans="2:34" ht="15" customHeight="1" x14ac:dyDescent="0.45"/>
    <row r="1712" spans="2:34" ht="15" customHeight="1" x14ac:dyDescent="0.45"/>
    <row r="1713" ht="15" customHeight="1" x14ac:dyDescent="0.45"/>
    <row r="1714" ht="15" customHeight="1" x14ac:dyDescent="0.45"/>
    <row r="1715" ht="15" customHeight="1" x14ac:dyDescent="0.45"/>
    <row r="1716" ht="15" customHeight="1" x14ac:dyDescent="0.45"/>
    <row r="1717" ht="15" customHeight="1" x14ac:dyDescent="0.45"/>
    <row r="1718" ht="15" customHeight="1" x14ac:dyDescent="0.45"/>
    <row r="1719" ht="15" customHeight="1" x14ac:dyDescent="0.45"/>
    <row r="1720" ht="15" customHeight="1" x14ac:dyDescent="0.45"/>
    <row r="1721" ht="15" customHeight="1" x14ac:dyDescent="0.45"/>
    <row r="1722" ht="15" customHeight="1" x14ac:dyDescent="0.45"/>
    <row r="1723" ht="15" customHeight="1" x14ac:dyDescent="0.45"/>
    <row r="1724" ht="15" customHeight="1" x14ac:dyDescent="0.45"/>
    <row r="1725" ht="15" customHeight="1" x14ac:dyDescent="0.45"/>
    <row r="1726" ht="15" customHeight="1" x14ac:dyDescent="0.45"/>
    <row r="1727" ht="15" customHeight="1" x14ac:dyDescent="0.45"/>
    <row r="1728" ht="15" customHeight="1" x14ac:dyDescent="0.45"/>
    <row r="1729" ht="15" customHeight="1" x14ac:dyDescent="0.45"/>
    <row r="1730" ht="15" customHeight="1" x14ac:dyDescent="0.45"/>
    <row r="1731" ht="15" customHeight="1" x14ac:dyDescent="0.45"/>
    <row r="1732" ht="15" customHeight="1" x14ac:dyDescent="0.45"/>
    <row r="1733" ht="15" customHeight="1" x14ac:dyDescent="0.45"/>
    <row r="1734" ht="15" customHeight="1" x14ac:dyDescent="0.45"/>
    <row r="1735" ht="15" customHeight="1" x14ac:dyDescent="0.45"/>
    <row r="1736" ht="15" customHeight="1" x14ac:dyDescent="0.45"/>
    <row r="1737" ht="15" customHeight="1" x14ac:dyDescent="0.45"/>
    <row r="1738" ht="15" customHeight="1" x14ac:dyDescent="0.45"/>
    <row r="1739" ht="15" customHeight="1" x14ac:dyDescent="0.45"/>
    <row r="1740" ht="15" customHeight="1" x14ac:dyDescent="0.45"/>
    <row r="1741" ht="15" customHeight="1" x14ac:dyDescent="0.45"/>
    <row r="1742" ht="15" customHeight="1" x14ac:dyDescent="0.45"/>
    <row r="1743" ht="15" customHeight="1" x14ac:dyDescent="0.45"/>
    <row r="1744" ht="15" customHeight="1" x14ac:dyDescent="0.45"/>
    <row r="1745" ht="15" customHeight="1" x14ac:dyDescent="0.45"/>
    <row r="1746" ht="15" customHeight="1" x14ac:dyDescent="0.45"/>
    <row r="1747" ht="15" customHeight="1" x14ac:dyDescent="0.45"/>
    <row r="1748" ht="15" customHeight="1" x14ac:dyDescent="0.45"/>
    <row r="1749" ht="15" customHeight="1" x14ac:dyDescent="0.45"/>
    <row r="1750" ht="15" customHeight="1" x14ac:dyDescent="0.45"/>
    <row r="1751" ht="15" customHeight="1" x14ac:dyDescent="0.45"/>
    <row r="1752" ht="15" customHeight="1" x14ac:dyDescent="0.45"/>
    <row r="1753" ht="15" customHeight="1" x14ac:dyDescent="0.45"/>
    <row r="1754" ht="15" customHeight="1" x14ac:dyDescent="0.45"/>
    <row r="1755" ht="15" customHeight="1" x14ac:dyDescent="0.45"/>
    <row r="1756" ht="15" customHeight="1" x14ac:dyDescent="0.45"/>
    <row r="1757" ht="15" customHeight="1" x14ac:dyDescent="0.45"/>
    <row r="1758" ht="15" customHeight="1" x14ac:dyDescent="0.45"/>
    <row r="1759" ht="15" customHeight="1" x14ac:dyDescent="0.45"/>
    <row r="1760" ht="15" customHeight="1" x14ac:dyDescent="0.45"/>
    <row r="1761" ht="15" customHeight="1" x14ac:dyDescent="0.45"/>
    <row r="1762" ht="15" customHeight="1" x14ac:dyDescent="0.45"/>
    <row r="1763" ht="15" customHeight="1" x14ac:dyDescent="0.45"/>
    <row r="1764" ht="15" customHeight="1" x14ac:dyDescent="0.45"/>
    <row r="1765" ht="15" customHeight="1" x14ac:dyDescent="0.45"/>
    <row r="1766" ht="15" customHeight="1" x14ac:dyDescent="0.45"/>
    <row r="1767" ht="15" customHeight="1" x14ac:dyDescent="0.45"/>
    <row r="1768" ht="15" customHeight="1" x14ac:dyDescent="0.45"/>
    <row r="1769" ht="15" customHeight="1" x14ac:dyDescent="0.45"/>
    <row r="1770" ht="15" customHeight="1" x14ac:dyDescent="0.45"/>
    <row r="1771" ht="15" customHeight="1" x14ac:dyDescent="0.45"/>
    <row r="1772" ht="15" customHeight="1" x14ac:dyDescent="0.45"/>
    <row r="1773" ht="15" customHeight="1" x14ac:dyDescent="0.45"/>
    <row r="1774" ht="15" customHeight="1" x14ac:dyDescent="0.45"/>
    <row r="1775" ht="15" customHeight="1" x14ac:dyDescent="0.45"/>
    <row r="1776" ht="15" customHeight="1" x14ac:dyDescent="0.45"/>
    <row r="1777" ht="15" customHeight="1" x14ac:dyDescent="0.45"/>
    <row r="1778" ht="15" customHeight="1" x14ac:dyDescent="0.45"/>
    <row r="1779" ht="15" customHeight="1" x14ac:dyDescent="0.45"/>
    <row r="1780" ht="15" customHeight="1" x14ac:dyDescent="0.45"/>
    <row r="1781" ht="15" customHeight="1" x14ac:dyDescent="0.45"/>
    <row r="1782" ht="15" customHeight="1" x14ac:dyDescent="0.45"/>
    <row r="1783" ht="15" customHeight="1" x14ac:dyDescent="0.45"/>
    <row r="1784" ht="15" customHeight="1" x14ac:dyDescent="0.45"/>
    <row r="1785" ht="15" customHeight="1" x14ac:dyDescent="0.45"/>
    <row r="1786" ht="15" customHeight="1" x14ac:dyDescent="0.45"/>
    <row r="1787" ht="15" customHeight="1" x14ac:dyDescent="0.45"/>
    <row r="1788" ht="15" customHeight="1" x14ac:dyDescent="0.45"/>
    <row r="1789" ht="15" customHeight="1" x14ac:dyDescent="0.45"/>
    <row r="1790" ht="15" customHeight="1" x14ac:dyDescent="0.45"/>
    <row r="1791" ht="15" customHeight="1" x14ac:dyDescent="0.45"/>
    <row r="1792" ht="15" customHeight="1" x14ac:dyDescent="0.45"/>
    <row r="1793" ht="15" customHeight="1" x14ac:dyDescent="0.45"/>
    <row r="1794" ht="15" customHeight="1" x14ac:dyDescent="0.45"/>
    <row r="1795" ht="15" customHeight="1" x14ac:dyDescent="0.45"/>
    <row r="1796" ht="15" customHeight="1" x14ac:dyDescent="0.45"/>
    <row r="1797" ht="15" customHeight="1" x14ac:dyDescent="0.45"/>
    <row r="1798" ht="15" customHeight="1" x14ac:dyDescent="0.45"/>
    <row r="1799" ht="15" customHeight="1" x14ac:dyDescent="0.45"/>
    <row r="1800" ht="15" customHeight="1" x14ac:dyDescent="0.45"/>
    <row r="1801" ht="15" customHeight="1" x14ac:dyDescent="0.45"/>
    <row r="1802" ht="15" customHeight="1" x14ac:dyDescent="0.45"/>
    <row r="1803" ht="15" customHeight="1" x14ac:dyDescent="0.45"/>
    <row r="1804" ht="15" customHeight="1" x14ac:dyDescent="0.45"/>
    <row r="1805" ht="15" customHeight="1" x14ac:dyDescent="0.45"/>
    <row r="1806" ht="15" customHeight="1" x14ac:dyDescent="0.45"/>
    <row r="1807" ht="15" customHeight="1" x14ac:dyDescent="0.45"/>
    <row r="1808" ht="15" customHeight="1" x14ac:dyDescent="0.45"/>
    <row r="1809" ht="15" customHeight="1" x14ac:dyDescent="0.45"/>
    <row r="1810" ht="15" customHeight="1" x14ac:dyDescent="0.45"/>
    <row r="1811" ht="15" customHeight="1" x14ac:dyDescent="0.45"/>
    <row r="1812" ht="15" customHeight="1" x14ac:dyDescent="0.45"/>
    <row r="1813" ht="15" customHeight="1" x14ac:dyDescent="0.45"/>
    <row r="1814" ht="15" customHeight="1" x14ac:dyDescent="0.45"/>
    <row r="1815" ht="15" customHeight="1" x14ac:dyDescent="0.45"/>
    <row r="1816" ht="15" customHeight="1" x14ac:dyDescent="0.45"/>
    <row r="1817" ht="15" customHeight="1" x14ac:dyDescent="0.45"/>
    <row r="1818" ht="15" customHeight="1" x14ac:dyDescent="0.45"/>
    <row r="1819" ht="15" customHeight="1" x14ac:dyDescent="0.45"/>
    <row r="1820" ht="15" customHeight="1" x14ac:dyDescent="0.45"/>
    <row r="1821" ht="15" customHeight="1" x14ac:dyDescent="0.45"/>
    <row r="1822" ht="15" customHeight="1" x14ac:dyDescent="0.45"/>
    <row r="1823" ht="15" customHeight="1" x14ac:dyDescent="0.45"/>
    <row r="1824" ht="15" customHeight="1" x14ac:dyDescent="0.45"/>
    <row r="1825" ht="15" customHeight="1" x14ac:dyDescent="0.45"/>
    <row r="1826" ht="15" customHeight="1" x14ac:dyDescent="0.45"/>
    <row r="1827" ht="15" customHeight="1" x14ac:dyDescent="0.45"/>
    <row r="1828" ht="15" customHeight="1" x14ac:dyDescent="0.45"/>
    <row r="1829" ht="15" customHeight="1" x14ac:dyDescent="0.45"/>
    <row r="1830" ht="15" customHeight="1" x14ac:dyDescent="0.45"/>
    <row r="1831" ht="15" customHeight="1" x14ac:dyDescent="0.45"/>
    <row r="1832" ht="15" customHeight="1" x14ac:dyDescent="0.45"/>
    <row r="1833" ht="15" customHeight="1" x14ac:dyDescent="0.45"/>
    <row r="1834" ht="15" customHeight="1" x14ac:dyDescent="0.45"/>
    <row r="1835" ht="15" customHeight="1" x14ac:dyDescent="0.45"/>
    <row r="1836" ht="15" customHeight="1" x14ac:dyDescent="0.45"/>
    <row r="1837" ht="15" customHeight="1" x14ac:dyDescent="0.45"/>
    <row r="1838" ht="15" customHeight="1" x14ac:dyDescent="0.45"/>
    <row r="1839" ht="15" customHeight="1" x14ac:dyDescent="0.45"/>
    <row r="1840" ht="15" customHeight="1" x14ac:dyDescent="0.45"/>
    <row r="1841" ht="15" customHeight="1" x14ac:dyDescent="0.45"/>
    <row r="1842" ht="15" customHeight="1" x14ac:dyDescent="0.45"/>
    <row r="1843" ht="15" customHeight="1" x14ac:dyDescent="0.45"/>
    <row r="1844" ht="15" customHeight="1" x14ac:dyDescent="0.45"/>
    <row r="1845" ht="15" customHeight="1" x14ac:dyDescent="0.45"/>
    <row r="1846" ht="15" customHeight="1" x14ac:dyDescent="0.45"/>
    <row r="1847" ht="15" customHeight="1" x14ac:dyDescent="0.45"/>
    <row r="1848" ht="15" customHeight="1" x14ac:dyDescent="0.45"/>
    <row r="1849" ht="15" customHeight="1" x14ac:dyDescent="0.45"/>
    <row r="1850" ht="15" customHeight="1" x14ac:dyDescent="0.45"/>
    <row r="1851" ht="15" customHeight="1" x14ac:dyDescent="0.45"/>
    <row r="1852" ht="15" customHeight="1" x14ac:dyDescent="0.45"/>
    <row r="1853" ht="15" customHeight="1" x14ac:dyDescent="0.45"/>
    <row r="1854" ht="15" customHeight="1" x14ac:dyDescent="0.45"/>
    <row r="1855" ht="15" customHeight="1" x14ac:dyDescent="0.45"/>
    <row r="1856" ht="15" customHeight="1" x14ac:dyDescent="0.45"/>
    <row r="1857" ht="15" customHeight="1" x14ac:dyDescent="0.45"/>
    <row r="1858" ht="15" customHeight="1" x14ac:dyDescent="0.45"/>
    <row r="1859" ht="15" customHeight="1" x14ac:dyDescent="0.45"/>
    <row r="1860" ht="15" customHeight="1" x14ac:dyDescent="0.45"/>
    <row r="1861" ht="15" customHeight="1" x14ac:dyDescent="0.45"/>
    <row r="1862" ht="15" customHeight="1" x14ac:dyDescent="0.45"/>
    <row r="1863" ht="15" customHeight="1" x14ac:dyDescent="0.45"/>
    <row r="1864" ht="15" customHeight="1" x14ac:dyDescent="0.45"/>
    <row r="1865" ht="15" customHeight="1" x14ac:dyDescent="0.45"/>
    <row r="1866" ht="15" customHeight="1" x14ac:dyDescent="0.45"/>
    <row r="1867" ht="15" customHeight="1" x14ac:dyDescent="0.45"/>
    <row r="1868" ht="15" customHeight="1" x14ac:dyDescent="0.45"/>
    <row r="1869" ht="15" customHeight="1" x14ac:dyDescent="0.45"/>
    <row r="1870" ht="15" customHeight="1" x14ac:dyDescent="0.45"/>
    <row r="1871" ht="15" customHeight="1" x14ac:dyDescent="0.45"/>
    <row r="1872" ht="15" customHeight="1" x14ac:dyDescent="0.45"/>
    <row r="1873" ht="15" customHeight="1" x14ac:dyDescent="0.45"/>
    <row r="1874" ht="15" customHeight="1" x14ac:dyDescent="0.45"/>
    <row r="1875" ht="15" customHeight="1" x14ac:dyDescent="0.45"/>
    <row r="1876" ht="15" customHeight="1" x14ac:dyDescent="0.45"/>
    <row r="1877" ht="15" customHeight="1" x14ac:dyDescent="0.45"/>
    <row r="1878" ht="15" customHeight="1" x14ac:dyDescent="0.45"/>
    <row r="1879" ht="15" customHeight="1" x14ac:dyDescent="0.45"/>
    <row r="1880" ht="15" customHeight="1" x14ac:dyDescent="0.45"/>
    <row r="1881" ht="15" customHeight="1" x14ac:dyDescent="0.45"/>
    <row r="1882" ht="15" customHeight="1" x14ac:dyDescent="0.45"/>
    <row r="1883" ht="15" customHeight="1" x14ac:dyDescent="0.45"/>
    <row r="1884" ht="15" customHeight="1" x14ac:dyDescent="0.45"/>
    <row r="1885" ht="15" customHeight="1" x14ac:dyDescent="0.45"/>
    <row r="1886" ht="15" customHeight="1" x14ac:dyDescent="0.45"/>
    <row r="1887" ht="15" customHeight="1" x14ac:dyDescent="0.45"/>
    <row r="1888" ht="15" customHeight="1" x14ac:dyDescent="0.45"/>
    <row r="1889" ht="15" customHeight="1" x14ac:dyDescent="0.45"/>
    <row r="1890" ht="15" customHeight="1" x14ac:dyDescent="0.45"/>
    <row r="1891" ht="15" customHeight="1" x14ac:dyDescent="0.45"/>
    <row r="1892" ht="15" customHeight="1" x14ac:dyDescent="0.45"/>
    <row r="1893" ht="15" customHeight="1" x14ac:dyDescent="0.45"/>
    <row r="1894" ht="15" customHeight="1" x14ac:dyDescent="0.45"/>
    <row r="1895" ht="15" customHeight="1" x14ac:dyDescent="0.45"/>
    <row r="1896" ht="15" customHeight="1" x14ac:dyDescent="0.45"/>
    <row r="1897" ht="15" customHeight="1" x14ac:dyDescent="0.45"/>
    <row r="1898" ht="15" customHeight="1" x14ac:dyDescent="0.45"/>
    <row r="1899" ht="15" customHeight="1" x14ac:dyDescent="0.45"/>
    <row r="1900" ht="15" customHeight="1" x14ac:dyDescent="0.45"/>
    <row r="1901" ht="15" customHeight="1" x14ac:dyDescent="0.45"/>
    <row r="1902" ht="15" customHeight="1" x14ac:dyDescent="0.45"/>
    <row r="1903" ht="15" customHeight="1" x14ac:dyDescent="0.45"/>
    <row r="1904" ht="15" customHeight="1" x14ac:dyDescent="0.45"/>
    <row r="1905" ht="15" customHeight="1" x14ac:dyDescent="0.45"/>
    <row r="1906" ht="15" customHeight="1" x14ac:dyDescent="0.45"/>
    <row r="1907" ht="15" customHeight="1" x14ac:dyDescent="0.45"/>
    <row r="1908" ht="15" customHeight="1" x14ac:dyDescent="0.45"/>
    <row r="1909" ht="15" customHeight="1" x14ac:dyDescent="0.45"/>
    <row r="1910" ht="15" customHeight="1" x14ac:dyDescent="0.45"/>
    <row r="1911" ht="15" customHeight="1" x14ac:dyDescent="0.45"/>
    <row r="1912" ht="15" customHeight="1" x14ac:dyDescent="0.45"/>
    <row r="1913" ht="15" customHeight="1" x14ac:dyDescent="0.45"/>
    <row r="1914" ht="15" customHeight="1" x14ac:dyDescent="0.45"/>
    <row r="1915" ht="15" customHeight="1" x14ac:dyDescent="0.45"/>
    <row r="1916" ht="15" customHeight="1" x14ac:dyDescent="0.45"/>
    <row r="1917" ht="15" customHeight="1" x14ac:dyDescent="0.45"/>
    <row r="1918" ht="15" customHeight="1" x14ac:dyDescent="0.45"/>
    <row r="1919" ht="15" customHeight="1" x14ac:dyDescent="0.45"/>
    <row r="1920" ht="15" customHeight="1" x14ac:dyDescent="0.45"/>
    <row r="1921" ht="15" customHeight="1" x14ac:dyDescent="0.45"/>
    <row r="1922" ht="15" customHeight="1" x14ac:dyDescent="0.45"/>
    <row r="1923" ht="15" customHeight="1" x14ac:dyDescent="0.45"/>
    <row r="1924" ht="15" customHeight="1" x14ac:dyDescent="0.45"/>
    <row r="1925" ht="15" customHeight="1" x14ac:dyDescent="0.45"/>
    <row r="1926" ht="15" customHeight="1" x14ac:dyDescent="0.45"/>
    <row r="1927" ht="15" customHeight="1" x14ac:dyDescent="0.45"/>
    <row r="1928" ht="15" customHeight="1" x14ac:dyDescent="0.45"/>
    <row r="1929" ht="15" customHeight="1" x14ac:dyDescent="0.45"/>
    <row r="1930" ht="15" customHeight="1" x14ac:dyDescent="0.45"/>
    <row r="1931" ht="15" customHeight="1" x14ac:dyDescent="0.45"/>
    <row r="1932" ht="15" customHeight="1" x14ac:dyDescent="0.45"/>
    <row r="1933" ht="15" customHeight="1" x14ac:dyDescent="0.45"/>
    <row r="1934" ht="15" customHeight="1" x14ac:dyDescent="0.45"/>
    <row r="1935" ht="15" customHeight="1" x14ac:dyDescent="0.45"/>
    <row r="1936" ht="15" customHeight="1" x14ac:dyDescent="0.45"/>
    <row r="1937" spans="2:34" ht="15" customHeight="1" x14ac:dyDescent="0.45"/>
    <row r="1938" spans="2:34" ht="15" customHeight="1" x14ac:dyDescent="0.45"/>
    <row r="1939" spans="2:34" ht="15" customHeight="1" x14ac:dyDescent="0.45"/>
    <row r="1940" spans="2:34" ht="15" customHeight="1" x14ac:dyDescent="0.45"/>
    <row r="1941" spans="2:34" ht="15" customHeight="1" x14ac:dyDescent="0.45"/>
    <row r="1942" spans="2:34" ht="15" customHeight="1" x14ac:dyDescent="0.45"/>
    <row r="1943" spans="2:34" ht="15" customHeight="1" x14ac:dyDescent="0.45"/>
    <row r="1944" spans="2:34" ht="15" customHeight="1" x14ac:dyDescent="0.45"/>
    <row r="1945" spans="2:34" ht="15" customHeight="1" x14ac:dyDescent="0.45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45"/>
    <row r="1947" spans="2:34" ht="15" customHeight="1" x14ac:dyDescent="0.45"/>
    <row r="1948" spans="2:34" ht="15" customHeight="1" x14ac:dyDescent="0.45"/>
    <row r="1949" spans="2:34" ht="15" customHeight="1" x14ac:dyDescent="0.45"/>
    <row r="1950" spans="2:34" ht="15" customHeight="1" x14ac:dyDescent="0.45"/>
    <row r="1951" spans="2:34" ht="15" customHeight="1" x14ac:dyDescent="0.45"/>
    <row r="1952" spans="2:34" ht="15" customHeight="1" x14ac:dyDescent="0.45"/>
    <row r="1953" ht="15" customHeight="1" x14ac:dyDescent="0.45"/>
    <row r="1954" ht="15" customHeight="1" x14ac:dyDescent="0.45"/>
    <row r="1955" ht="15" customHeight="1" x14ac:dyDescent="0.45"/>
    <row r="1956" ht="15" customHeight="1" x14ac:dyDescent="0.45"/>
    <row r="1957" ht="15" customHeight="1" x14ac:dyDescent="0.45"/>
    <row r="1958" ht="15" customHeight="1" x14ac:dyDescent="0.45"/>
    <row r="1959" ht="15" customHeight="1" x14ac:dyDescent="0.45"/>
    <row r="1960" ht="15" customHeight="1" x14ac:dyDescent="0.45"/>
    <row r="1961" ht="15" customHeight="1" x14ac:dyDescent="0.45"/>
    <row r="1962" ht="15" customHeight="1" x14ac:dyDescent="0.45"/>
    <row r="1963" ht="15" customHeight="1" x14ac:dyDescent="0.45"/>
    <row r="1964" ht="15" customHeight="1" x14ac:dyDescent="0.45"/>
    <row r="1965" ht="15" customHeight="1" x14ac:dyDescent="0.45"/>
    <row r="1966" ht="15" customHeight="1" x14ac:dyDescent="0.45"/>
    <row r="1967" ht="15" customHeight="1" x14ac:dyDescent="0.45"/>
    <row r="1968" ht="15" customHeight="1" x14ac:dyDescent="0.45"/>
    <row r="1969" ht="15" customHeight="1" x14ac:dyDescent="0.45"/>
    <row r="1970" ht="15" customHeight="1" x14ac:dyDescent="0.45"/>
    <row r="1971" ht="15" customHeight="1" x14ac:dyDescent="0.45"/>
    <row r="1972" ht="15" customHeight="1" x14ac:dyDescent="0.45"/>
    <row r="1973" ht="15" customHeight="1" x14ac:dyDescent="0.45"/>
    <row r="1974" ht="15" customHeight="1" x14ac:dyDescent="0.45"/>
    <row r="1975" ht="15" customHeight="1" x14ac:dyDescent="0.45"/>
    <row r="1976" ht="15" customHeight="1" x14ac:dyDescent="0.45"/>
    <row r="1977" ht="15" customHeight="1" x14ac:dyDescent="0.45"/>
    <row r="1978" ht="15" customHeight="1" x14ac:dyDescent="0.45"/>
    <row r="1979" ht="15" customHeight="1" x14ac:dyDescent="0.45"/>
    <row r="1980" ht="15" customHeight="1" x14ac:dyDescent="0.45"/>
    <row r="1981" ht="15" customHeight="1" x14ac:dyDescent="0.45"/>
    <row r="1982" ht="15" customHeight="1" x14ac:dyDescent="0.45"/>
    <row r="1983" ht="15" customHeight="1" x14ac:dyDescent="0.45"/>
    <row r="1984" ht="15" customHeight="1" x14ac:dyDescent="0.45"/>
    <row r="1985" ht="15" customHeight="1" x14ac:dyDescent="0.45"/>
    <row r="1986" ht="15" customHeight="1" x14ac:dyDescent="0.45"/>
    <row r="1987" ht="15" customHeight="1" x14ac:dyDescent="0.45"/>
    <row r="1988" ht="15" customHeight="1" x14ac:dyDescent="0.45"/>
    <row r="1989" ht="15" customHeight="1" x14ac:dyDescent="0.45"/>
    <row r="1990" ht="15" customHeight="1" x14ac:dyDescent="0.45"/>
    <row r="1991" ht="15" customHeight="1" x14ac:dyDescent="0.45"/>
    <row r="1992" ht="15" customHeight="1" x14ac:dyDescent="0.45"/>
    <row r="1993" ht="15" customHeight="1" x14ac:dyDescent="0.45"/>
    <row r="1994" ht="15" customHeight="1" x14ac:dyDescent="0.45"/>
    <row r="1995" ht="15" customHeight="1" x14ac:dyDescent="0.45"/>
    <row r="1996" ht="15" customHeight="1" x14ac:dyDescent="0.45"/>
    <row r="1997" ht="15" customHeight="1" x14ac:dyDescent="0.45"/>
    <row r="1998" ht="15" customHeight="1" x14ac:dyDescent="0.45"/>
    <row r="1999" ht="15" customHeight="1" x14ac:dyDescent="0.45"/>
    <row r="2000" ht="15" customHeight="1" x14ac:dyDescent="0.45"/>
    <row r="2001" ht="15" customHeight="1" x14ac:dyDescent="0.45"/>
    <row r="2002" ht="15" customHeight="1" x14ac:dyDescent="0.45"/>
    <row r="2003" ht="15" customHeight="1" x14ac:dyDescent="0.45"/>
    <row r="2004" ht="15" customHeight="1" x14ac:dyDescent="0.45"/>
    <row r="2005" ht="15" customHeight="1" x14ac:dyDescent="0.45"/>
    <row r="2006" ht="15" customHeight="1" x14ac:dyDescent="0.45"/>
    <row r="2007" ht="15" customHeight="1" x14ac:dyDescent="0.45"/>
    <row r="2008" ht="15" customHeight="1" x14ac:dyDescent="0.45"/>
    <row r="2009" ht="15" customHeight="1" x14ac:dyDescent="0.45"/>
    <row r="2010" ht="15" customHeight="1" x14ac:dyDescent="0.45"/>
    <row r="2011" ht="15" customHeight="1" x14ac:dyDescent="0.45"/>
    <row r="2012" ht="15" customHeight="1" x14ac:dyDescent="0.45"/>
    <row r="2013" ht="15" customHeight="1" x14ac:dyDescent="0.45"/>
    <row r="2014" ht="15" customHeight="1" x14ac:dyDescent="0.45"/>
    <row r="2015" ht="15" customHeight="1" x14ac:dyDescent="0.45"/>
    <row r="2016" ht="15" customHeight="1" x14ac:dyDescent="0.45"/>
    <row r="2017" spans="2:34" ht="15" customHeight="1" x14ac:dyDescent="0.45"/>
    <row r="2018" spans="2:34" ht="15" customHeight="1" x14ac:dyDescent="0.45"/>
    <row r="2019" spans="2:34" ht="15" customHeight="1" x14ac:dyDescent="0.45"/>
    <row r="2020" spans="2:34" ht="15" customHeight="1" x14ac:dyDescent="0.45"/>
    <row r="2021" spans="2:34" ht="15" customHeight="1" x14ac:dyDescent="0.45"/>
    <row r="2022" spans="2:34" ht="15" customHeight="1" x14ac:dyDescent="0.45"/>
    <row r="2023" spans="2:34" ht="15" customHeight="1" x14ac:dyDescent="0.45"/>
    <row r="2024" spans="2:34" ht="15" customHeight="1" x14ac:dyDescent="0.45"/>
    <row r="2025" spans="2:34" ht="15" customHeight="1" x14ac:dyDescent="0.45"/>
    <row r="2026" spans="2:34" ht="15" customHeight="1" x14ac:dyDescent="0.45"/>
    <row r="2027" spans="2:34" ht="15" customHeight="1" x14ac:dyDescent="0.45"/>
    <row r="2028" spans="2:34" ht="15" customHeight="1" x14ac:dyDescent="0.45"/>
    <row r="2029" spans="2:34" ht="15" customHeight="1" x14ac:dyDescent="0.45"/>
    <row r="2030" spans="2:34" ht="15" customHeight="1" x14ac:dyDescent="0.45"/>
    <row r="2031" spans="2:34" ht="15" customHeight="1" x14ac:dyDescent="0.45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45"/>
    <row r="2033" ht="15" customHeight="1" x14ac:dyDescent="0.45"/>
    <row r="2034" ht="15" customHeight="1" x14ac:dyDescent="0.45"/>
    <row r="2035" ht="15" customHeight="1" x14ac:dyDescent="0.45"/>
    <row r="2036" ht="15" customHeight="1" x14ac:dyDescent="0.45"/>
    <row r="2037" ht="15" customHeight="1" x14ac:dyDescent="0.45"/>
    <row r="2038" ht="15" customHeight="1" x14ac:dyDescent="0.45"/>
    <row r="2039" ht="15" customHeight="1" x14ac:dyDescent="0.45"/>
    <row r="2040" ht="15" customHeight="1" x14ac:dyDescent="0.45"/>
    <row r="2041" ht="15" customHeight="1" x14ac:dyDescent="0.45"/>
    <row r="2042" ht="15" customHeight="1" x14ac:dyDescent="0.45"/>
    <row r="2043" ht="15" customHeight="1" x14ac:dyDescent="0.45"/>
    <row r="2044" ht="15" customHeight="1" x14ac:dyDescent="0.45"/>
    <row r="2045" ht="15" customHeight="1" x14ac:dyDescent="0.45"/>
    <row r="2046" ht="15" customHeight="1" x14ac:dyDescent="0.45"/>
    <row r="2047" ht="15" customHeight="1" x14ac:dyDescent="0.45"/>
    <row r="2048" ht="15" customHeight="1" x14ac:dyDescent="0.45"/>
    <row r="2049" ht="15" customHeight="1" x14ac:dyDescent="0.45"/>
    <row r="2050" ht="15" customHeight="1" x14ac:dyDescent="0.45"/>
    <row r="2051" ht="15" customHeight="1" x14ac:dyDescent="0.45"/>
    <row r="2052" ht="15" customHeight="1" x14ac:dyDescent="0.45"/>
    <row r="2053" ht="15" customHeight="1" x14ac:dyDescent="0.45"/>
    <row r="2054" ht="15" customHeight="1" x14ac:dyDescent="0.45"/>
    <row r="2055" ht="15" customHeight="1" x14ac:dyDescent="0.45"/>
    <row r="2056" ht="15" customHeight="1" x14ac:dyDescent="0.45"/>
    <row r="2057" ht="15" customHeight="1" x14ac:dyDescent="0.45"/>
    <row r="2058" ht="15" customHeight="1" x14ac:dyDescent="0.45"/>
    <row r="2059" ht="15" customHeight="1" x14ac:dyDescent="0.45"/>
    <row r="2060" ht="15" customHeight="1" x14ac:dyDescent="0.45"/>
    <row r="2061" ht="15" customHeight="1" x14ac:dyDescent="0.45"/>
    <row r="2062" ht="15" customHeight="1" x14ac:dyDescent="0.45"/>
    <row r="2063" ht="15" customHeight="1" x14ac:dyDescent="0.45"/>
    <row r="2064" ht="15" customHeight="1" x14ac:dyDescent="0.45"/>
    <row r="2065" ht="15" customHeight="1" x14ac:dyDescent="0.45"/>
    <row r="2066" ht="15" customHeight="1" x14ac:dyDescent="0.45"/>
    <row r="2067" ht="15" customHeight="1" x14ac:dyDescent="0.45"/>
    <row r="2068" ht="15" customHeight="1" x14ac:dyDescent="0.45"/>
    <row r="2069" ht="15" customHeight="1" x14ac:dyDescent="0.45"/>
    <row r="2070" ht="15" customHeight="1" x14ac:dyDescent="0.45"/>
    <row r="2071" ht="15" customHeight="1" x14ac:dyDescent="0.45"/>
    <row r="2072" ht="15" customHeight="1" x14ac:dyDescent="0.45"/>
    <row r="2073" ht="15" customHeight="1" x14ac:dyDescent="0.45"/>
    <row r="2074" ht="15" customHeight="1" x14ac:dyDescent="0.45"/>
    <row r="2075" ht="15" customHeight="1" x14ac:dyDescent="0.45"/>
    <row r="2076" ht="15" customHeight="1" x14ac:dyDescent="0.45"/>
    <row r="2077" ht="15" customHeight="1" x14ac:dyDescent="0.45"/>
    <row r="2078" ht="15" customHeight="1" x14ac:dyDescent="0.45"/>
    <row r="2079" ht="15" customHeight="1" x14ac:dyDescent="0.45"/>
    <row r="2080" ht="15" customHeight="1" x14ac:dyDescent="0.45"/>
    <row r="2081" ht="15" customHeight="1" x14ac:dyDescent="0.45"/>
    <row r="2082" ht="15" customHeight="1" x14ac:dyDescent="0.45"/>
    <row r="2083" ht="15" customHeight="1" x14ac:dyDescent="0.45"/>
    <row r="2084" ht="15" customHeight="1" x14ac:dyDescent="0.45"/>
    <row r="2085" ht="15" customHeight="1" x14ac:dyDescent="0.45"/>
    <row r="2086" ht="15" customHeight="1" x14ac:dyDescent="0.45"/>
    <row r="2087" ht="15" customHeight="1" x14ac:dyDescent="0.45"/>
    <row r="2088" ht="15" customHeight="1" x14ac:dyDescent="0.45"/>
    <row r="2089" ht="15" customHeight="1" x14ac:dyDescent="0.45"/>
    <row r="2090" ht="15" customHeight="1" x14ac:dyDescent="0.45"/>
    <row r="2091" ht="15" customHeight="1" x14ac:dyDescent="0.45"/>
    <row r="2092" ht="15" customHeight="1" x14ac:dyDescent="0.45"/>
    <row r="2093" ht="15" customHeight="1" x14ac:dyDescent="0.45"/>
    <row r="2094" ht="15" customHeight="1" x14ac:dyDescent="0.45"/>
    <row r="2095" ht="15" customHeight="1" x14ac:dyDescent="0.45"/>
    <row r="2096" ht="15" customHeight="1" x14ac:dyDescent="0.45"/>
    <row r="2097" ht="15" customHeight="1" x14ac:dyDescent="0.45"/>
    <row r="2098" ht="15" customHeight="1" x14ac:dyDescent="0.45"/>
    <row r="2099" ht="15" customHeight="1" x14ac:dyDescent="0.45"/>
    <row r="2100" ht="15" customHeight="1" x14ac:dyDescent="0.45"/>
    <row r="2101" ht="15" customHeight="1" x14ac:dyDescent="0.45"/>
    <row r="2102" ht="15" customHeight="1" x14ac:dyDescent="0.45"/>
    <row r="2103" ht="15" customHeight="1" x14ac:dyDescent="0.45"/>
    <row r="2104" ht="15" customHeight="1" x14ac:dyDescent="0.45"/>
    <row r="2105" ht="15" customHeight="1" x14ac:dyDescent="0.45"/>
    <row r="2106" ht="15" customHeight="1" x14ac:dyDescent="0.45"/>
    <row r="2107" ht="15" customHeight="1" x14ac:dyDescent="0.45"/>
    <row r="2108" ht="15" customHeight="1" x14ac:dyDescent="0.45"/>
    <row r="2109" ht="15" customHeight="1" x14ac:dyDescent="0.45"/>
    <row r="2110" ht="15" customHeight="1" x14ac:dyDescent="0.45"/>
    <row r="2111" ht="15" customHeight="1" x14ac:dyDescent="0.45"/>
    <row r="2112" ht="15" customHeight="1" x14ac:dyDescent="0.45"/>
    <row r="2113" ht="15" customHeight="1" x14ac:dyDescent="0.45"/>
    <row r="2114" ht="15" customHeight="1" x14ac:dyDescent="0.45"/>
    <row r="2115" ht="15" customHeight="1" x14ac:dyDescent="0.45"/>
    <row r="2116" ht="15" customHeight="1" x14ac:dyDescent="0.45"/>
    <row r="2117" ht="15" customHeight="1" x14ac:dyDescent="0.45"/>
    <row r="2118" ht="15" customHeight="1" x14ac:dyDescent="0.45"/>
    <row r="2119" ht="15" customHeight="1" x14ac:dyDescent="0.45"/>
    <row r="2120" ht="15" customHeight="1" x14ac:dyDescent="0.45"/>
    <row r="2121" ht="15" customHeight="1" x14ac:dyDescent="0.45"/>
    <row r="2122" ht="15" customHeight="1" x14ac:dyDescent="0.45"/>
    <row r="2123" ht="15" customHeight="1" x14ac:dyDescent="0.45"/>
    <row r="2124" ht="15" customHeight="1" x14ac:dyDescent="0.45"/>
    <row r="2125" ht="15" customHeight="1" x14ac:dyDescent="0.45"/>
    <row r="2126" ht="15" customHeight="1" x14ac:dyDescent="0.45"/>
    <row r="2127" ht="15" customHeight="1" x14ac:dyDescent="0.45"/>
    <row r="2128" ht="15" customHeight="1" x14ac:dyDescent="0.45"/>
    <row r="2129" ht="15" customHeight="1" x14ac:dyDescent="0.45"/>
    <row r="2130" ht="15" customHeight="1" x14ac:dyDescent="0.45"/>
    <row r="2131" ht="15" customHeight="1" x14ac:dyDescent="0.45"/>
    <row r="2132" ht="15" customHeight="1" x14ac:dyDescent="0.45"/>
    <row r="2133" ht="15" customHeight="1" x14ac:dyDescent="0.45"/>
    <row r="2134" ht="15" customHeight="1" x14ac:dyDescent="0.45"/>
    <row r="2135" ht="15" customHeight="1" x14ac:dyDescent="0.45"/>
    <row r="2136" ht="15" customHeight="1" x14ac:dyDescent="0.45"/>
    <row r="2137" ht="15" customHeight="1" x14ac:dyDescent="0.45"/>
    <row r="2138" ht="15" customHeight="1" x14ac:dyDescent="0.45"/>
    <row r="2139" ht="15" customHeight="1" x14ac:dyDescent="0.45"/>
    <row r="2140" ht="15" customHeight="1" x14ac:dyDescent="0.45"/>
    <row r="2141" ht="15" customHeight="1" x14ac:dyDescent="0.45"/>
    <row r="2142" ht="15" customHeight="1" x14ac:dyDescent="0.45"/>
    <row r="2143" ht="15" customHeight="1" x14ac:dyDescent="0.45"/>
    <row r="2144" ht="15" customHeight="1" x14ac:dyDescent="0.45"/>
    <row r="2145" spans="2:34" ht="15" customHeight="1" x14ac:dyDescent="0.45"/>
    <row r="2146" spans="2:34" ht="15" customHeight="1" x14ac:dyDescent="0.45"/>
    <row r="2147" spans="2:34" ht="15" customHeight="1" x14ac:dyDescent="0.45"/>
    <row r="2148" spans="2:34" ht="15" customHeight="1" x14ac:dyDescent="0.45"/>
    <row r="2149" spans="2:34" ht="15" customHeight="1" x14ac:dyDescent="0.45"/>
    <row r="2150" spans="2:34" ht="15" customHeight="1" x14ac:dyDescent="0.45"/>
    <row r="2151" spans="2:34" ht="15" customHeight="1" x14ac:dyDescent="0.45"/>
    <row r="2152" spans="2:34" ht="15" customHeight="1" x14ac:dyDescent="0.45"/>
    <row r="2153" spans="2:34" ht="15" customHeight="1" x14ac:dyDescent="0.45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45"/>
    <row r="2155" spans="2:34" ht="15" customHeight="1" x14ac:dyDescent="0.45"/>
    <row r="2156" spans="2:34" ht="15" customHeight="1" x14ac:dyDescent="0.45"/>
    <row r="2157" spans="2:34" ht="15" customHeight="1" x14ac:dyDescent="0.45"/>
    <row r="2158" spans="2:34" ht="15" customHeight="1" x14ac:dyDescent="0.45"/>
    <row r="2159" spans="2:34" ht="15" customHeight="1" x14ac:dyDescent="0.45"/>
    <row r="2160" spans="2:34" ht="15" customHeight="1" x14ac:dyDescent="0.45"/>
    <row r="2161" ht="15" customHeight="1" x14ac:dyDescent="0.45"/>
    <row r="2162" ht="15" customHeight="1" x14ac:dyDescent="0.45"/>
    <row r="2163" ht="15" customHeight="1" x14ac:dyDescent="0.45"/>
    <row r="2164" ht="15" customHeight="1" x14ac:dyDescent="0.45"/>
    <row r="2165" ht="15" customHeight="1" x14ac:dyDescent="0.45"/>
    <row r="2166" ht="15" customHeight="1" x14ac:dyDescent="0.45"/>
    <row r="2167" ht="15" customHeight="1" x14ac:dyDescent="0.45"/>
    <row r="2168" ht="15" customHeight="1" x14ac:dyDescent="0.45"/>
    <row r="2169" ht="15" customHeight="1" x14ac:dyDescent="0.45"/>
    <row r="2170" ht="15" customHeight="1" x14ac:dyDescent="0.45"/>
    <row r="2171" ht="15" customHeight="1" x14ac:dyDescent="0.45"/>
    <row r="2172" ht="15" customHeight="1" x14ac:dyDescent="0.45"/>
    <row r="2173" ht="15" customHeight="1" x14ac:dyDescent="0.45"/>
    <row r="2174" ht="15" customHeight="1" x14ac:dyDescent="0.45"/>
    <row r="2175" ht="15" customHeight="1" x14ac:dyDescent="0.45"/>
    <row r="2176" ht="15" customHeight="1" x14ac:dyDescent="0.45"/>
    <row r="2177" ht="15" customHeight="1" x14ac:dyDescent="0.45"/>
    <row r="2178" ht="15" customHeight="1" x14ac:dyDescent="0.45"/>
    <row r="2179" ht="15" customHeight="1" x14ac:dyDescent="0.45"/>
    <row r="2180" ht="15" customHeight="1" x14ac:dyDescent="0.45"/>
    <row r="2181" ht="15" customHeight="1" x14ac:dyDescent="0.45"/>
    <row r="2182" ht="15" customHeight="1" x14ac:dyDescent="0.45"/>
    <row r="2183" ht="15" customHeight="1" x14ac:dyDescent="0.45"/>
    <row r="2184" ht="15" customHeight="1" x14ac:dyDescent="0.45"/>
    <row r="2185" ht="15" customHeight="1" x14ac:dyDescent="0.45"/>
    <row r="2186" ht="15" customHeight="1" x14ac:dyDescent="0.45"/>
    <row r="2187" ht="15" customHeight="1" x14ac:dyDescent="0.45"/>
    <row r="2188" ht="15" customHeight="1" x14ac:dyDescent="0.45"/>
    <row r="2189" ht="15" customHeight="1" x14ac:dyDescent="0.45"/>
    <row r="2190" ht="15" customHeight="1" x14ac:dyDescent="0.45"/>
    <row r="2191" ht="15" customHeight="1" x14ac:dyDescent="0.45"/>
    <row r="2192" ht="15" customHeight="1" x14ac:dyDescent="0.45"/>
    <row r="2193" ht="15" customHeight="1" x14ac:dyDescent="0.45"/>
    <row r="2194" ht="15" customHeight="1" x14ac:dyDescent="0.45"/>
    <row r="2195" ht="15" customHeight="1" x14ac:dyDescent="0.45"/>
    <row r="2196" ht="15" customHeight="1" x14ac:dyDescent="0.45"/>
    <row r="2197" ht="15" customHeight="1" x14ac:dyDescent="0.45"/>
    <row r="2198" ht="15" customHeight="1" x14ac:dyDescent="0.45"/>
    <row r="2199" ht="15" customHeight="1" x14ac:dyDescent="0.45"/>
    <row r="2200" ht="15" customHeight="1" x14ac:dyDescent="0.45"/>
    <row r="2201" ht="15" customHeight="1" x14ac:dyDescent="0.45"/>
    <row r="2202" ht="15" customHeight="1" x14ac:dyDescent="0.45"/>
    <row r="2203" ht="15" customHeight="1" x14ac:dyDescent="0.45"/>
    <row r="2204" ht="15" customHeight="1" x14ac:dyDescent="0.45"/>
    <row r="2205" ht="15" customHeight="1" x14ac:dyDescent="0.45"/>
    <row r="2206" ht="15" customHeight="1" x14ac:dyDescent="0.45"/>
    <row r="2207" ht="15" customHeight="1" x14ac:dyDescent="0.45"/>
    <row r="2208" ht="15" customHeight="1" x14ac:dyDescent="0.45"/>
    <row r="2209" ht="15" customHeight="1" x14ac:dyDescent="0.45"/>
    <row r="2210" ht="15" customHeight="1" x14ac:dyDescent="0.45"/>
    <row r="2211" ht="15" customHeight="1" x14ac:dyDescent="0.45"/>
    <row r="2212" ht="15" customHeight="1" x14ac:dyDescent="0.45"/>
    <row r="2213" ht="15" customHeight="1" x14ac:dyDescent="0.45"/>
    <row r="2214" ht="15" customHeight="1" x14ac:dyDescent="0.45"/>
    <row r="2215" ht="15" customHeight="1" x14ac:dyDescent="0.45"/>
    <row r="2216" ht="15" customHeight="1" x14ac:dyDescent="0.45"/>
    <row r="2217" ht="15" customHeight="1" x14ac:dyDescent="0.45"/>
    <row r="2218" ht="15" customHeight="1" x14ac:dyDescent="0.45"/>
    <row r="2219" ht="15" customHeight="1" x14ac:dyDescent="0.45"/>
    <row r="2220" ht="15" customHeight="1" x14ac:dyDescent="0.45"/>
    <row r="2221" ht="15" customHeight="1" x14ac:dyDescent="0.45"/>
    <row r="2222" ht="15" customHeight="1" x14ac:dyDescent="0.45"/>
    <row r="2223" ht="15" customHeight="1" x14ac:dyDescent="0.45"/>
    <row r="2224" ht="15" customHeight="1" x14ac:dyDescent="0.45"/>
    <row r="2225" ht="15" customHeight="1" x14ac:dyDescent="0.45"/>
    <row r="2226" ht="15" customHeight="1" x14ac:dyDescent="0.45"/>
    <row r="2227" ht="15" customHeight="1" x14ac:dyDescent="0.45"/>
    <row r="2228" ht="15" customHeight="1" x14ac:dyDescent="0.45"/>
    <row r="2229" ht="15" customHeight="1" x14ac:dyDescent="0.45"/>
    <row r="2230" ht="15" customHeight="1" x14ac:dyDescent="0.45"/>
    <row r="2231" ht="15" customHeight="1" x14ac:dyDescent="0.45"/>
    <row r="2232" ht="15" customHeight="1" x14ac:dyDescent="0.45"/>
    <row r="2233" ht="15" customHeight="1" x14ac:dyDescent="0.45"/>
    <row r="2234" ht="15" customHeight="1" x14ac:dyDescent="0.45"/>
    <row r="2235" ht="15" customHeight="1" x14ac:dyDescent="0.45"/>
    <row r="2236" ht="15" customHeight="1" x14ac:dyDescent="0.45"/>
    <row r="2237" ht="15" customHeight="1" x14ac:dyDescent="0.45"/>
    <row r="2238" ht="15" customHeight="1" x14ac:dyDescent="0.45"/>
    <row r="2239" ht="15" customHeight="1" x14ac:dyDescent="0.45"/>
    <row r="2240" ht="15" customHeight="1" x14ac:dyDescent="0.45"/>
    <row r="2241" ht="15" customHeight="1" x14ac:dyDescent="0.45"/>
    <row r="2242" ht="15" customHeight="1" x14ac:dyDescent="0.45"/>
    <row r="2243" ht="15" customHeight="1" x14ac:dyDescent="0.45"/>
    <row r="2244" ht="15" customHeight="1" x14ac:dyDescent="0.45"/>
    <row r="2245" ht="15" customHeight="1" x14ac:dyDescent="0.45"/>
    <row r="2246" ht="15" customHeight="1" x14ac:dyDescent="0.45"/>
    <row r="2247" ht="15" customHeight="1" x14ac:dyDescent="0.45"/>
    <row r="2248" ht="15" customHeight="1" x14ac:dyDescent="0.45"/>
    <row r="2249" ht="15" customHeight="1" x14ac:dyDescent="0.45"/>
    <row r="2250" ht="15" customHeight="1" x14ac:dyDescent="0.45"/>
    <row r="2251" ht="15" customHeight="1" x14ac:dyDescent="0.45"/>
    <row r="2252" ht="15" customHeight="1" x14ac:dyDescent="0.45"/>
    <row r="2253" ht="15" customHeight="1" x14ac:dyDescent="0.45"/>
    <row r="2254" ht="15" customHeight="1" x14ac:dyDescent="0.45"/>
    <row r="2255" ht="15" customHeight="1" x14ac:dyDescent="0.45"/>
    <row r="2256" ht="15" customHeight="1" x14ac:dyDescent="0.45"/>
    <row r="2257" ht="15" customHeight="1" x14ac:dyDescent="0.45"/>
    <row r="2258" ht="15" customHeight="1" x14ac:dyDescent="0.45"/>
    <row r="2259" ht="15" customHeight="1" x14ac:dyDescent="0.45"/>
    <row r="2260" ht="15" customHeight="1" x14ac:dyDescent="0.45"/>
    <row r="2261" ht="15" customHeight="1" x14ac:dyDescent="0.45"/>
    <row r="2262" ht="15" customHeight="1" x14ac:dyDescent="0.45"/>
    <row r="2263" ht="15" customHeight="1" x14ac:dyDescent="0.45"/>
    <row r="2264" ht="15" customHeight="1" x14ac:dyDescent="0.45"/>
    <row r="2265" ht="15" customHeight="1" x14ac:dyDescent="0.45"/>
    <row r="2266" ht="15" customHeight="1" x14ac:dyDescent="0.45"/>
    <row r="2267" ht="15" customHeight="1" x14ac:dyDescent="0.45"/>
    <row r="2268" ht="15" customHeight="1" x14ac:dyDescent="0.45"/>
    <row r="2269" ht="15" customHeight="1" x14ac:dyDescent="0.45"/>
    <row r="2270" ht="15" customHeight="1" x14ac:dyDescent="0.45"/>
    <row r="2271" ht="15" customHeight="1" x14ac:dyDescent="0.45"/>
    <row r="2272" ht="15" customHeight="1" x14ac:dyDescent="0.45"/>
    <row r="2273" ht="15" customHeight="1" x14ac:dyDescent="0.45"/>
    <row r="2274" ht="15" customHeight="1" x14ac:dyDescent="0.45"/>
    <row r="2275" ht="15" customHeight="1" x14ac:dyDescent="0.45"/>
    <row r="2276" ht="15" customHeight="1" x14ac:dyDescent="0.45"/>
    <row r="2277" ht="15" customHeight="1" x14ac:dyDescent="0.45"/>
    <row r="2278" ht="15" customHeight="1" x14ac:dyDescent="0.45"/>
    <row r="2279" ht="15" customHeight="1" x14ac:dyDescent="0.45"/>
    <row r="2280" ht="15" customHeight="1" x14ac:dyDescent="0.45"/>
    <row r="2281" ht="15" customHeight="1" x14ac:dyDescent="0.45"/>
    <row r="2282" ht="15" customHeight="1" x14ac:dyDescent="0.45"/>
    <row r="2283" ht="15" customHeight="1" x14ac:dyDescent="0.45"/>
    <row r="2284" ht="15" customHeight="1" x14ac:dyDescent="0.45"/>
    <row r="2285" ht="15" customHeight="1" x14ac:dyDescent="0.45"/>
    <row r="2286" ht="15" customHeight="1" x14ac:dyDescent="0.45"/>
    <row r="2287" ht="15" customHeight="1" x14ac:dyDescent="0.45"/>
    <row r="2288" ht="15" customHeight="1" x14ac:dyDescent="0.45"/>
    <row r="2289" ht="15" customHeight="1" x14ac:dyDescent="0.45"/>
    <row r="2290" ht="15" customHeight="1" x14ac:dyDescent="0.45"/>
    <row r="2291" ht="15" customHeight="1" x14ac:dyDescent="0.45"/>
    <row r="2292" ht="15" customHeight="1" x14ac:dyDescent="0.45"/>
    <row r="2293" ht="15" customHeight="1" x14ac:dyDescent="0.45"/>
    <row r="2294" ht="15" customHeight="1" x14ac:dyDescent="0.45"/>
    <row r="2295" ht="15" customHeight="1" x14ac:dyDescent="0.45"/>
    <row r="2296" ht="15" customHeight="1" x14ac:dyDescent="0.45"/>
    <row r="2297" ht="15" customHeight="1" x14ac:dyDescent="0.45"/>
    <row r="2298" ht="15" customHeight="1" x14ac:dyDescent="0.45"/>
    <row r="2299" ht="15" customHeight="1" x14ac:dyDescent="0.45"/>
    <row r="2300" ht="15" customHeight="1" x14ac:dyDescent="0.45"/>
    <row r="2301" ht="15" customHeight="1" x14ac:dyDescent="0.45"/>
    <row r="2302" ht="15" customHeight="1" x14ac:dyDescent="0.45"/>
    <row r="2303" ht="15" customHeight="1" x14ac:dyDescent="0.45"/>
    <row r="2304" ht="15" customHeight="1" x14ac:dyDescent="0.45"/>
    <row r="2305" spans="2:34" ht="15" customHeight="1" x14ac:dyDescent="0.45"/>
    <row r="2306" spans="2:34" ht="15" customHeight="1" x14ac:dyDescent="0.45"/>
    <row r="2307" spans="2:34" ht="15" customHeight="1" x14ac:dyDescent="0.45"/>
    <row r="2308" spans="2:34" ht="15" customHeight="1" x14ac:dyDescent="0.45"/>
    <row r="2309" spans="2:34" ht="15" customHeight="1" x14ac:dyDescent="0.45"/>
    <row r="2310" spans="2:34" ht="15" customHeight="1" x14ac:dyDescent="0.45"/>
    <row r="2311" spans="2:34" ht="15" customHeight="1" x14ac:dyDescent="0.45"/>
    <row r="2312" spans="2:34" ht="15" customHeight="1" x14ac:dyDescent="0.45"/>
    <row r="2313" spans="2:34" ht="15" customHeight="1" x14ac:dyDescent="0.45"/>
    <row r="2314" spans="2:34" ht="15" customHeight="1" x14ac:dyDescent="0.45"/>
    <row r="2315" spans="2:34" ht="15" customHeight="1" x14ac:dyDescent="0.45"/>
    <row r="2316" spans="2:34" ht="15" customHeight="1" x14ac:dyDescent="0.45"/>
    <row r="2317" spans="2:34" ht="15" customHeight="1" x14ac:dyDescent="0.45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45"/>
    <row r="2319" spans="2:34" ht="15" customHeight="1" x14ac:dyDescent="0.45"/>
    <row r="2320" spans="2:34" ht="15" customHeight="1" x14ac:dyDescent="0.45"/>
    <row r="2321" ht="15" customHeight="1" x14ac:dyDescent="0.45"/>
    <row r="2322" ht="15" customHeight="1" x14ac:dyDescent="0.45"/>
    <row r="2323" ht="15" customHeight="1" x14ac:dyDescent="0.45"/>
    <row r="2324" ht="15" customHeight="1" x14ac:dyDescent="0.45"/>
    <row r="2325" ht="15" customHeight="1" x14ac:dyDescent="0.45"/>
    <row r="2326" ht="15" customHeight="1" x14ac:dyDescent="0.45"/>
    <row r="2327" ht="15" customHeight="1" x14ac:dyDescent="0.45"/>
    <row r="2328" ht="15" customHeight="1" x14ac:dyDescent="0.45"/>
    <row r="2329" ht="15" customHeight="1" x14ac:dyDescent="0.45"/>
    <row r="2330" ht="15" customHeight="1" x14ac:dyDescent="0.45"/>
    <row r="2331" ht="15" customHeight="1" x14ac:dyDescent="0.45"/>
    <row r="2332" ht="15" customHeight="1" x14ac:dyDescent="0.45"/>
    <row r="2333" ht="15" customHeight="1" x14ac:dyDescent="0.45"/>
    <row r="2334" ht="15" customHeight="1" x14ac:dyDescent="0.45"/>
    <row r="2335" ht="15" customHeight="1" x14ac:dyDescent="0.45"/>
    <row r="2336" ht="15" customHeight="1" x14ac:dyDescent="0.45"/>
    <row r="2337" ht="15" customHeight="1" x14ac:dyDescent="0.45"/>
    <row r="2338" ht="15" customHeight="1" x14ac:dyDescent="0.45"/>
    <row r="2339" ht="15" customHeight="1" x14ac:dyDescent="0.45"/>
    <row r="2340" ht="15" customHeight="1" x14ac:dyDescent="0.45"/>
    <row r="2341" ht="15" customHeight="1" x14ac:dyDescent="0.45"/>
    <row r="2342" ht="15" customHeight="1" x14ac:dyDescent="0.45"/>
    <row r="2343" ht="15" customHeight="1" x14ac:dyDescent="0.45"/>
    <row r="2344" ht="15" customHeight="1" x14ac:dyDescent="0.45"/>
    <row r="2345" ht="15" customHeight="1" x14ac:dyDescent="0.45"/>
    <row r="2346" ht="15" customHeight="1" x14ac:dyDescent="0.45"/>
    <row r="2347" ht="15" customHeight="1" x14ac:dyDescent="0.45"/>
    <row r="2348" ht="15" customHeight="1" x14ac:dyDescent="0.45"/>
    <row r="2349" ht="15" customHeight="1" x14ac:dyDescent="0.45"/>
    <row r="2350" ht="15" customHeight="1" x14ac:dyDescent="0.45"/>
    <row r="2351" ht="15" customHeight="1" x14ac:dyDescent="0.45"/>
    <row r="2352" ht="15" customHeight="1" x14ac:dyDescent="0.45"/>
    <row r="2353" ht="15" customHeight="1" x14ac:dyDescent="0.45"/>
    <row r="2354" ht="15" customHeight="1" x14ac:dyDescent="0.45"/>
    <row r="2355" ht="15" customHeight="1" x14ac:dyDescent="0.45"/>
    <row r="2356" ht="15" customHeight="1" x14ac:dyDescent="0.45"/>
    <row r="2357" ht="15" customHeight="1" x14ac:dyDescent="0.45"/>
    <row r="2358" ht="15" customHeight="1" x14ac:dyDescent="0.45"/>
    <row r="2359" ht="15" customHeight="1" x14ac:dyDescent="0.45"/>
    <row r="2360" ht="15" customHeight="1" x14ac:dyDescent="0.45"/>
    <row r="2361" ht="15" customHeight="1" x14ac:dyDescent="0.45"/>
    <row r="2362" ht="15" customHeight="1" x14ac:dyDescent="0.45"/>
    <row r="2363" ht="15" customHeight="1" x14ac:dyDescent="0.45"/>
    <row r="2364" ht="15" customHeight="1" x14ac:dyDescent="0.45"/>
    <row r="2365" ht="15" customHeight="1" x14ac:dyDescent="0.45"/>
    <row r="2366" ht="15" customHeight="1" x14ac:dyDescent="0.45"/>
    <row r="2367" ht="15" customHeight="1" x14ac:dyDescent="0.45"/>
    <row r="2368" ht="15" customHeight="1" x14ac:dyDescent="0.45"/>
    <row r="2369" ht="15" customHeight="1" x14ac:dyDescent="0.45"/>
    <row r="2370" ht="15" customHeight="1" x14ac:dyDescent="0.45"/>
    <row r="2371" ht="15" customHeight="1" x14ac:dyDescent="0.45"/>
    <row r="2372" ht="15" customHeight="1" x14ac:dyDescent="0.45"/>
    <row r="2373" ht="15" customHeight="1" x14ac:dyDescent="0.45"/>
    <row r="2374" ht="15" customHeight="1" x14ac:dyDescent="0.45"/>
    <row r="2375" ht="15" customHeight="1" x14ac:dyDescent="0.45"/>
    <row r="2376" ht="15" customHeight="1" x14ac:dyDescent="0.45"/>
    <row r="2377" ht="15" customHeight="1" x14ac:dyDescent="0.45"/>
    <row r="2378" ht="15" customHeight="1" x14ac:dyDescent="0.45"/>
    <row r="2379" ht="15" customHeight="1" x14ac:dyDescent="0.45"/>
    <row r="2380" ht="15" customHeight="1" x14ac:dyDescent="0.45"/>
    <row r="2381" ht="15" customHeight="1" x14ac:dyDescent="0.45"/>
    <row r="2382" ht="15" customHeight="1" x14ac:dyDescent="0.45"/>
    <row r="2383" ht="15" customHeight="1" x14ac:dyDescent="0.45"/>
    <row r="2384" ht="15" customHeight="1" x14ac:dyDescent="0.45"/>
    <row r="2385" ht="15" customHeight="1" x14ac:dyDescent="0.45"/>
    <row r="2386" ht="15" customHeight="1" x14ac:dyDescent="0.45"/>
    <row r="2387" ht="15" customHeight="1" x14ac:dyDescent="0.45"/>
    <row r="2388" ht="15" customHeight="1" x14ac:dyDescent="0.45"/>
    <row r="2389" ht="15" customHeight="1" x14ac:dyDescent="0.45"/>
    <row r="2390" ht="15" customHeight="1" x14ac:dyDescent="0.45"/>
    <row r="2391" ht="15" customHeight="1" x14ac:dyDescent="0.45"/>
    <row r="2392" ht="15" customHeight="1" x14ac:dyDescent="0.45"/>
    <row r="2393" ht="15" customHeight="1" x14ac:dyDescent="0.45"/>
    <row r="2394" ht="15" customHeight="1" x14ac:dyDescent="0.45"/>
    <row r="2395" ht="15" customHeight="1" x14ac:dyDescent="0.45"/>
    <row r="2396" ht="15" customHeight="1" x14ac:dyDescent="0.45"/>
    <row r="2397" ht="15" customHeight="1" x14ac:dyDescent="0.45"/>
    <row r="2398" ht="15" customHeight="1" x14ac:dyDescent="0.45"/>
    <row r="2399" ht="15" customHeight="1" x14ac:dyDescent="0.45"/>
    <row r="2400" ht="15" customHeight="1" x14ac:dyDescent="0.45"/>
    <row r="2401" ht="15" customHeight="1" x14ac:dyDescent="0.45"/>
    <row r="2402" ht="15" customHeight="1" x14ac:dyDescent="0.45"/>
    <row r="2403" ht="15" customHeight="1" x14ac:dyDescent="0.45"/>
    <row r="2404" ht="15" customHeight="1" x14ac:dyDescent="0.45"/>
    <row r="2405" ht="15" customHeight="1" x14ac:dyDescent="0.45"/>
    <row r="2406" ht="15" customHeight="1" x14ac:dyDescent="0.45"/>
    <row r="2407" ht="15" customHeight="1" x14ac:dyDescent="0.45"/>
    <row r="2408" ht="15" customHeight="1" x14ac:dyDescent="0.45"/>
    <row r="2409" ht="15" customHeight="1" x14ac:dyDescent="0.45"/>
    <row r="2410" ht="15" customHeight="1" x14ac:dyDescent="0.45"/>
    <row r="2411" ht="15" customHeight="1" x14ac:dyDescent="0.45"/>
    <row r="2412" ht="15" customHeight="1" x14ac:dyDescent="0.45"/>
    <row r="2413" ht="15" customHeight="1" x14ac:dyDescent="0.45"/>
    <row r="2414" ht="15" customHeight="1" x14ac:dyDescent="0.45"/>
    <row r="2415" ht="15" customHeight="1" x14ac:dyDescent="0.45"/>
    <row r="2416" ht="15" customHeight="1" x14ac:dyDescent="0.45"/>
    <row r="2417" spans="2:34" ht="15" customHeight="1" x14ac:dyDescent="0.45"/>
    <row r="2418" spans="2:34" ht="15" customHeight="1" x14ac:dyDescent="0.45"/>
    <row r="2419" spans="2:34" ht="15" customHeight="1" x14ac:dyDescent="0.45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45"/>
    <row r="2421" spans="2:34" ht="15" customHeight="1" x14ac:dyDescent="0.45"/>
    <row r="2422" spans="2:34" ht="15" customHeight="1" x14ac:dyDescent="0.45"/>
    <row r="2423" spans="2:34" ht="15" customHeight="1" x14ac:dyDescent="0.45"/>
    <row r="2424" spans="2:34" ht="15" customHeight="1" x14ac:dyDescent="0.45"/>
    <row r="2425" spans="2:34" ht="15" customHeight="1" x14ac:dyDescent="0.45"/>
    <row r="2426" spans="2:34" ht="15" customHeight="1" x14ac:dyDescent="0.45"/>
    <row r="2427" spans="2:34" ht="15" customHeight="1" x14ac:dyDescent="0.45"/>
    <row r="2428" spans="2:34" ht="15" customHeight="1" x14ac:dyDescent="0.45"/>
    <row r="2429" spans="2:34" ht="15" customHeight="1" x14ac:dyDescent="0.45"/>
    <row r="2430" spans="2:34" ht="15" customHeight="1" x14ac:dyDescent="0.45"/>
    <row r="2431" spans="2:34" ht="15" customHeight="1" x14ac:dyDescent="0.45"/>
    <row r="2432" spans="2:34" ht="15" customHeight="1" x14ac:dyDescent="0.45"/>
    <row r="2433" ht="15" customHeight="1" x14ac:dyDescent="0.45"/>
    <row r="2434" ht="15" customHeight="1" x14ac:dyDescent="0.45"/>
    <row r="2435" ht="15" customHeight="1" x14ac:dyDescent="0.45"/>
    <row r="2436" ht="15" customHeight="1" x14ac:dyDescent="0.45"/>
    <row r="2437" ht="15" customHeight="1" x14ac:dyDescent="0.45"/>
    <row r="2438" ht="15" customHeight="1" x14ac:dyDescent="0.45"/>
    <row r="2439" ht="15" customHeight="1" x14ac:dyDescent="0.45"/>
    <row r="2440" ht="15" customHeight="1" x14ac:dyDescent="0.45"/>
    <row r="2441" ht="15" customHeight="1" x14ac:dyDescent="0.45"/>
    <row r="2442" ht="15" customHeight="1" x14ac:dyDescent="0.45"/>
    <row r="2443" ht="15" customHeight="1" x14ac:dyDescent="0.45"/>
    <row r="2444" ht="15" customHeight="1" x14ac:dyDescent="0.45"/>
    <row r="2445" ht="15" customHeight="1" x14ac:dyDescent="0.45"/>
    <row r="2446" ht="15" customHeight="1" x14ac:dyDescent="0.45"/>
    <row r="2447" ht="15" customHeight="1" x14ac:dyDescent="0.45"/>
    <row r="2448" ht="15" customHeight="1" x14ac:dyDescent="0.45"/>
    <row r="2449" ht="15" customHeight="1" x14ac:dyDescent="0.45"/>
    <row r="2450" ht="15" customHeight="1" x14ac:dyDescent="0.45"/>
    <row r="2451" ht="15" customHeight="1" x14ac:dyDescent="0.45"/>
    <row r="2452" ht="15" customHeight="1" x14ac:dyDescent="0.45"/>
    <row r="2453" ht="15" customHeight="1" x14ac:dyDescent="0.45"/>
    <row r="2454" ht="15" customHeight="1" x14ac:dyDescent="0.45"/>
    <row r="2455" ht="15" customHeight="1" x14ac:dyDescent="0.45"/>
    <row r="2456" ht="15" customHeight="1" x14ac:dyDescent="0.45"/>
    <row r="2457" ht="15" customHeight="1" x14ac:dyDescent="0.45"/>
    <row r="2458" ht="15" customHeight="1" x14ac:dyDescent="0.45"/>
    <row r="2459" ht="15" customHeight="1" x14ac:dyDescent="0.45"/>
    <row r="2460" ht="15" customHeight="1" x14ac:dyDescent="0.45"/>
    <row r="2461" ht="15" customHeight="1" x14ac:dyDescent="0.45"/>
    <row r="2462" ht="15" customHeight="1" x14ac:dyDescent="0.45"/>
    <row r="2463" ht="15" customHeight="1" x14ac:dyDescent="0.45"/>
    <row r="2464" ht="15" customHeight="1" x14ac:dyDescent="0.45"/>
    <row r="2465" ht="15" customHeight="1" x14ac:dyDescent="0.45"/>
    <row r="2466" ht="15" customHeight="1" x14ac:dyDescent="0.45"/>
    <row r="2467" ht="15" customHeight="1" x14ac:dyDescent="0.45"/>
    <row r="2468" ht="15" customHeight="1" x14ac:dyDescent="0.45"/>
    <row r="2469" ht="15" customHeight="1" x14ac:dyDescent="0.45"/>
    <row r="2470" ht="15" customHeight="1" x14ac:dyDescent="0.45"/>
    <row r="2471" ht="15" customHeight="1" x14ac:dyDescent="0.45"/>
    <row r="2472" ht="15" customHeight="1" x14ac:dyDescent="0.45"/>
    <row r="2473" ht="15" customHeight="1" x14ac:dyDescent="0.45"/>
    <row r="2474" ht="15" customHeight="1" x14ac:dyDescent="0.45"/>
    <row r="2475" ht="15" customHeight="1" x14ac:dyDescent="0.45"/>
    <row r="2476" ht="15" customHeight="1" x14ac:dyDescent="0.45"/>
    <row r="2477" ht="15" customHeight="1" x14ac:dyDescent="0.45"/>
    <row r="2478" ht="15" customHeight="1" x14ac:dyDescent="0.45"/>
    <row r="2479" ht="15" customHeight="1" x14ac:dyDescent="0.45"/>
    <row r="2480" ht="15" customHeight="1" x14ac:dyDescent="0.45"/>
    <row r="2481" ht="15" customHeight="1" x14ac:dyDescent="0.45"/>
    <row r="2482" ht="15" customHeight="1" x14ac:dyDescent="0.45"/>
    <row r="2483" ht="15" customHeight="1" x14ac:dyDescent="0.45"/>
    <row r="2484" ht="15" customHeight="1" x14ac:dyDescent="0.45"/>
    <row r="2485" ht="15" customHeight="1" x14ac:dyDescent="0.45"/>
    <row r="2486" ht="15" customHeight="1" x14ac:dyDescent="0.45"/>
    <row r="2487" ht="15" customHeight="1" x14ac:dyDescent="0.45"/>
    <row r="2488" ht="15" customHeight="1" x14ac:dyDescent="0.45"/>
    <row r="2489" ht="15" customHeight="1" x14ac:dyDescent="0.45"/>
    <row r="2490" ht="15" customHeight="1" x14ac:dyDescent="0.45"/>
    <row r="2491" ht="15" customHeight="1" x14ac:dyDescent="0.45"/>
    <row r="2492" ht="15" customHeight="1" x14ac:dyDescent="0.45"/>
    <row r="2493" ht="15" customHeight="1" x14ac:dyDescent="0.45"/>
    <row r="2494" ht="15" customHeight="1" x14ac:dyDescent="0.45"/>
    <row r="2495" ht="15" customHeight="1" x14ac:dyDescent="0.45"/>
    <row r="2496" ht="15" customHeight="1" x14ac:dyDescent="0.45"/>
    <row r="2497" spans="2:34" ht="15" customHeight="1" x14ac:dyDescent="0.45"/>
    <row r="2498" spans="2:34" ht="15" customHeight="1" x14ac:dyDescent="0.45"/>
    <row r="2499" spans="2:34" ht="15" customHeight="1" x14ac:dyDescent="0.45"/>
    <row r="2500" spans="2:34" ht="15" customHeight="1" x14ac:dyDescent="0.45"/>
    <row r="2501" spans="2:34" ht="15" customHeight="1" x14ac:dyDescent="0.45"/>
    <row r="2502" spans="2:34" ht="15" customHeight="1" x14ac:dyDescent="0.45"/>
    <row r="2503" spans="2:34" ht="15" customHeight="1" x14ac:dyDescent="0.45"/>
    <row r="2504" spans="2:34" ht="15" customHeight="1" x14ac:dyDescent="0.45"/>
    <row r="2505" spans="2:34" ht="15" customHeight="1" x14ac:dyDescent="0.45"/>
    <row r="2506" spans="2:34" ht="15" customHeight="1" x14ac:dyDescent="0.45"/>
    <row r="2507" spans="2:34" ht="15" customHeight="1" x14ac:dyDescent="0.45"/>
    <row r="2508" spans="2:34" ht="15" customHeight="1" x14ac:dyDescent="0.45"/>
    <row r="2509" spans="2:34" ht="15" customHeight="1" x14ac:dyDescent="0.45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45"/>
    <row r="2511" spans="2:34" ht="15" customHeight="1" x14ac:dyDescent="0.45"/>
    <row r="2512" spans="2:34" ht="15" customHeight="1" x14ac:dyDescent="0.45"/>
    <row r="2513" ht="15" customHeight="1" x14ac:dyDescent="0.45"/>
    <row r="2514" ht="15" customHeight="1" x14ac:dyDescent="0.45"/>
    <row r="2515" ht="15" customHeight="1" x14ac:dyDescent="0.45"/>
    <row r="2516" ht="15" customHeight="1" x14ac:dyDescent="0.45"/>
    <row r="2517" ht="15" customHeight="1" x14ac:dyDescent="0.45"/>
    <row r="2518" ht="15" customHeight="1" x14ac:dyDescent="0.45"/>
    <row r="2519" ht="15" customHeight="1" x14ac:dyDescent="0.45"/>
    <row r="2520" ht="15" customHeight="1" x14ac:dyDescent="0.45"/>
    <row r="2521" ht="15" customHeight="1" x14ac:dyDescent="0.45"/>
    <row r="2522" ht="15" customHeight="1" x14ac:dyDescent="0.45"/>
    <row r="2523" ht="15" customHeight="1" x14ac:dyDescent="0.45"/>
    <row r="2524" ht="15" customHeight="1" x14ac:dyDescent="0.45"/>
    <row r="2525" ht="15" customHeight="1" x14ac:dyDescent="0.45"/>
    <row r="2526" ht="15" customHeight="1" x14ac:dyDescent="0.45"/>
    <row r="2527" ht="15" customHeight="1" x14ac:dyDescent="0.45"/>
    <row r="2528" ht="15" customHeight="1" x14ac:dyDescent="0.45"/>
    <row r="2529" ht="15" customHeight="1" x14ac:dyDescent="0.45"/>
    <row r="2530" ht="15" customHeight="1" x14ac:dyDescent="0.45"/>
    <row r="2531" ht="15" customHeight="1" x14ac:dyDescent="0.45"/>
    <row r="2532" ht="15" customHeight="1" x14ac:dyDescent="0.45"/>
    <row r="2533" ht="15" customHeight="1" x14ac:dyDescent="0.45"/>
    <row r="2534" ht="15" customHeight="1" x14ac:dyDescent="0.45"/>
    <row r="2535" ht="15" customHeight="1" x14ac:dyDescent="0.45"/>
    <row r="2536" ht="15" customHeight="1" x14ac:dyDescent="0.45"/>
    <row r="2537" ht="15" customHeight="1" x14ac:dyDescent="0.45"/>
    <row r="2538" ht="15" customHeight="1" x14ac:dyDescent="0.45"/>
    <row r="2539" ht="15" customHeight="1" x14ac:dyDescent="0.45"/>
    <row r="2540" ht="15" customHeight="1" x14ac:dyDescent="0.45"/>
    <row r="2541" ht="15" customHeight="1" x14ac:dyDescent="0.45"/>
    <row r="2542" ht="15" customHeight="1" x14ac:dyDescent="0.45"/>
    <row r="2543" ht="15" customHeight="1" x14ac:dyDescent="0.45"/>
    <row r="2544" ht="15" customHeight="1" x14ac:dyDescent="0.45"/>
    <row r="2545" ht="15" customHeight="1" x14ac:dyDescent="0.45"/>
    <row r="2546" ht="15" customHeight="1" x14ac:dyDescent="0.45"/>
    <row r="2547" ht="15" customHeight="1" x14ac:dyDescent="0.45"/>
    <row r="2548" ht="15" customHeight="1" x14ac:dyDescent="0.45"/>
    <row r="2549" ht="15" customHeight="1" x14ac:dyDescent="0.45"/>
    <row r="2550" ht="15" customHeight="1" x14ac:dyDescent="0.45"/>
    <row r="2551" ht="15" customHeight="1" x14ac:dyDescent="0.45"/>
    <row r="2552" ht="15" customHeight="1" x14ac:dyDescent="0.45"/>
    <row r="2553" ht="15" customHeight="1" x14ac:dyDescent="0.45"/>
    <row r="2554" ht="15" customHeight="1" x14ac:dyDescent="0.45"/>
    <row r="2555" ht="15" customHeight="1" x14ac:dyDescent="0.45"/>
    <row r="2556" ht="15" customHeight="1" x14ac:dyDescent="0.45"/>
    <row r="2557" ht="15" customHeight="1" x14ac:dyDescent="0.45"/>
    <row r="2558" ht="15" customHeight="1" x14ac:dyDescent="0.45"/>
    <row r="2559" ht="15" customHeight="1" x14ac:dyDescent="0.45"/>
    <row r="2560" ht="15" customHeight="1" x14ac:dyDescent="0.45"/>
    <row r="2561" ht="15" customHeight="1" x14ac:dyDescent="0.45"/>
    <row r="2562" ht="15" customHeight="1" x14ac:dyDescent="0.45"/>
    <row r="2563" ht="15" customHeight="1" x14ac:dyDescent="0.45"/>
    <row r="2564" ht="15" customHeight="1" x14ac:dyDescent="0.45"/>
    <row r="2565" ht="15" customHeight="1" x14ac:dyDescent="0.45"/>
    <row r="2566" ht="15" customHeight="1" x14ac:dyDescent="0.45"/>
    <row r="2567" ht="15" customHeight="1" x14ac:dyDescent="0.45"/>
    <row r="2568" ht="15" customHeight="1" x14ac:dyDescent="0.45"/>
    <row r="2569" ht="15" customHeight="1" x14ac:dyDescent="0.45"/>
    <row r="2570" ht="15" customHeight="1" x14ac:dyDescent="0.45"/>
    <row r="2571" ht="15" customHeight="1" x14ac:dyDescent="0.45"/>
    <row r="2572" ht="15" customHeight="1" x14ac:dyDescent="0.45"/>
    <row r="2573" ht="15" customHeight="1" x14ac:dyDescent="0.45"/>
    <row r="2574" ht="15" customHeight="1" x14ac:dyDescent="0.45"/>
    <row r="2575" ht="15" customHeight="1" x14ac:dyDescent="0.45"/>
    <row r="2576" ht="15" customHeight="1" x14ac:dyDescent="0.45"/>
    <row r="2577" ht="15" customHeight="1" x14ac:dyDescent="0.45"/>
    <row r="2578" ht="15" customHeight="1" x14ac:dyDescent="0.45"/>
    <row r="2579" ht="15" customHeight="1" x14ac:dyDescent="0.45"/>
    <row r="2580" ht="15" customHeight="1" x14ac:dyDescent="0.45"/>
    <row r="2581" ht="15" customHeight="1" x14ac:dyDescent="0.45"/>
    <row r="2582" ht="15" customHeight="1" x14ac:dyDescent="0.45"/>
    <row r="2583" ht="15" customHeight="1" x14ac:dyDescent="0.45"/>
    <row r="2584" ht="15" customHeight="1" x14ac:dyDescent="0.45"/>
    <row r="2585" ht="15" customHeight="1" x14ac:dyDescent="0.45"/>
    <row r="2586" ht="15" customHeight="1" x14ac:dyDescent="0.45"/>
    <row r="2587" ht="15" customHeight="1" x14ac:dyDescent="0.45"/>
    <row r="2588" ht="15" customHeight="1" x14ac:dyDescent="0.45"/>
    <row r="2589" ht="15" customHeight="1" x14ac:dyDescent="0.45"/>
    <row r="2590" ht="15" customHeight="1" x14ac:dyDescent="0.45"/>
    <row r="2591" ht="15" customHeight="1" x14ac:dyDescent="0.45"/>
    <row r="2592" ht="15" customHeight="1" x14ac:dyDescent="0.45"/>
    <row r="2593" spans="2:34" ht="15" customHeight="1" x14ac:dyDescent="0.45"/>
    <row r="2594" spans="2:34" ht="15" customHeight="1" x14ac:dyDescent="0.45"/>
    <row r="2595" spans="2:34" ht="15" customHeight="1" x14ac:dyDescent="0.45"/>
    <row r="2596" spans="2:34" ht="15" customHeight="1" x14ac:dyDescent="0.45"/>
    <row r="2597" spans="2:34" ht="15" customHeight="1" x14ac:dyDescent="0.45"/>
    <row r="2598" spans="2:34" ht="15" customHeight="1" x14ac:dyDescent="0.45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45"/>
    <row r="2600" spans="2:34" ht="15" customHeight="1" x14ac:dyDescent="0.45"/>
    <row r="2601" spans="2:34" ht="15" customHeight="1" x14ac:dyDescent="0.45"/>
    <row r="2602" spans="2:34" ht="15" customHeight="1" x14ac:dyDescent="0.45"/>
    <row r="2603" spans="2:34" ht="15" customHeight="1" x14ac:dyDescent="0.45"/>
    <row r="2604" spans="2:34" ht="15" customHeight="1" x14ac:dyDescent="0.45"/>
    <row r="2605" spans="2:34" ht="15" customHeight="1" x14ac:dyDescent="0.45"/>
    <row r="2606" spans="2:34" ht="15" customHeight="1" x14ac:dyDescent="0.45"/>
    <row r="2607" spans="2:34" ht="15" customHeight="1" x14ac:dyDescent="0.45"/>
    <row r="2608" spans="2:34" ht="15" customHeight="1" x14ac:dyDescent="0.45"/>
    <row r="2609" ht="15" customHeight="1" x14ac:dyDescent="0.45"/>
    <row r="2610" ht="15" customHeight="1" x14ac:dyDescent="0.45"/>
    <row r="2611" ht="15" customHeight="1" x14ac:dyDescent="0.45"/>
    <row r="2612" ht="15" customHeight="1" x14ac:dyDescent="0.45"/>
    <row r="2613" ht="15" customHeight="1" x14ac:dyDescent="0.45"/>
    <row r="2614" ht="15" customHeight="1" x14ac:dyDescent="0.45"/>
    <row r="2615" ht="15" customHeight="1" x14ac:dyDescent="0.45"/>
    <row r="2616" ht="15" customHeight="1" x14ac:dyDescent="0.45"/>
    <row r="2617" ht="15" customHeight="1" x14ac:dyDescent="0.45"/>
    <row r="2618" ht="15" customHeight="1" x14ac:dyDescent="0.45"/>
    <row r="2619" ht="15" customHeight="1" x14ac:dyDescent="0.45"/>
    <row r="2620" ht="15" customHeight="1" x14ac:dyDescent="0.45"/>
    <row r="2621" ht="15" customHeight="1" x14ac:dyDescent="0.45"/>
    <row r="2622" ht="15" customHeight="1" x14ac:dyDescent="0.45"/>
    <row r="2623" ht="15" customHeight="1" x14ac:dyDescent="0.45"/>
    <row r="2624" ht="15" customHeight="1" x14ac:dyDescent="0.45"/>
    <row r="2625" ht="15" customHeight="1" x14ac:dyDescent="0.45"/>
    <row r="2626" ht="15" customHeight="1" x14ac:dyDescent="0.45"/>
    <row r="2627" ht="15" customHeight="1" x14ac:dyDescent="0.45"/>
    <row r="2628" ht="15" customHeight="1" x14ac:dyDescent="0.45"/>
    <row r="2629" ht="15" customHeight="1" x14ac:dyDescent="0.45"/>
    <row r="2630" ht="15" customHeight="1" x14ac:dyDescent="0.45"/>
    <row r="2631" ht="15" customHeight="1" x14ac:dyDescent="0.45"/>
    <row r="2632" ht="15" customHeight="1" x14ac:dyDescent="0.45"/>
    <row r="2633" ht="15" customHeight="1" x14ac:dyDescent="0.45"/>
    <row r="2634" ht="15" customHeight="1" x14ac:dyDescent="0.45"/>
    <row r="2635" ht="15" customHeight="1" x14ac:dyDescent="0.45"/>
    <row r="2636" ht="15" customHeight="1" x14ac:dyDescent="0.45"/>
    <row r="2637" ht="15" customHeight="1" x14ac:dyDescent="0.45"/>
    <row r="2638" ht="15" customHeight="1" x14ac:dyDescent="0.45"/>
    <row r="2639" ht="15" customHeight="1" x14ac:dyDescent="0.45"/>
    <row r="2640" ht="15" customHeight="1" x14ac:dyDescent="0.45"/>
    <row r="2641" ht="15" customHeight="1" x14ac:dyDescent="0.45"/>
    <row r="2642" ht="15" customHeight="1" x14ac:dyDescent="0.45"/>
    <row r="2643" ht="15" customHeight="1" x14ac:dyDescent="0.45"/>
    <row r="2644" ht="15" customHeight="1" x14ac:dyDescent="0.45"/>
    <row r="2645" ht="15" customHeight="1" x14ac:dyDescent="0.45"/>
    <row r="2646" ht="15" customHeight="1" x14ac:dyDescent="0.45"/>
    <row r="2647" ht="15" customHeight="1" x14ac:dyDescent="0.45"/>
    <row r="2648" ht="15" customHeight="1" x14ac:dyDescent="0.45"/>
    <row r="2649" ht="15" customHeight="1" x14ac:dyDescent="0.45"/>
    <row r="2650" ht="15" customHeight="1" x14ac:dyDescent="0.45"/>
    <row r="2651" ht="15" customHeight="1" x14ac:dyDescent="0.45"/>
    <row r="2652" ht="15" customHeight="1" x14ac:dyDescent="0.45"/>
    <row r="2653" ht="15" customHeight="1" x14ac:dyDescent="0.45"/>
    <row r="2654" ht="15" customHeight="1" x14ac:dyDescent="0.45"/>
    <row r="2655" ht="15" customHeight="1" x14ac:dyDescent="0.45"/>
    <row r="2656" ht="15" customHeight="1" x14ac:dyDescent="0.45"/>
    <row r="2657" ht="15" customHeight="1" x14ac:dyDescent="0.45"/>
    <row r="2658" ht="15" customHeight="1" x14ac:dyDescent="0.45"/>
    <row r="2659" ht="15" customHeight="1" x14ac:dyDescent="0.45"/>
    <row r="2660" ht="15" customHeight="1" x14ac:dyDescent="0.45"/>
    <row r="2661" ht="15" customHeight="1" x14ac:dyDescent="0.45"/>
    <row r="2662" ht="15" customHeight="1" x14ac:dyDescent="0.45"/>
    <row r="2663" ht="15" customHeight="1" x14ac:dyDescent="0.45"/>
    <row r="2664" ht="15" customHeight="1" x14ac:dyDescent="0.45"/>
    <row r="2665" ht="15" customHeight="1" x14ac:dyDescent="0.45"/>
    <row r="2666" ht="15" customHeight="1" x14ac:dyDescent="0.45"/>
    <row r="2667" ht="15" customHeight="1" x14ac:dyDescent="0.45"/>
    <row r="2668" ht="15" customHeight="1" x14ac:dyDescent="0.45"/>
    <row r="2669" ht="15" customHeight="1" x14ac:dyDescent="0.45"/>
    <row r="2670" ht="15" customHeight="1" x14ac:dyDescent="0.45"/>
    <row r="2671" ht="15" customHeight="1" x14ac:dyDescent="0.45"/>
    <row r="2672" ht="15" customHeight="1" x14ac:dyDescent="0.45"/>
    <row r="2673" ht="15" customHeight="1" x14ac:dyDescent="0.45"/>
    <row r="2674" ht="15" customHeight="1" x14ac:dyDescent="0.45"/>
    <row r="2675" ht="15" customHeight="1" x14ac:dyDescent="0.45"/>
    <row r="2676" ht="15" customHeight="1" x14ac:dyDescent="0.45"/>
    <row r="2677" ht="15" customHeight="1" x14ac:dyDescent="0.45"/>
    <row r="2678" ht="15" customHeight="1" x14ac:dyDescent="0.45"/>
    <row r="2679" ht="15" customHeight="1" x14ac:dyDescent="0.45"/>
    <row r="2680" ht="15" customHeight="1" x14ac:dyDescent="0.45"/>
    <row r="2681" ht="15" customHeight="1" x14ac:dyDescent="0.45"/>
    <row r="2682" ht="15" customHeight="1" x14ac:dyDescent="0.45"/>
    <row r="2683" ht="15" customHeight="1" x14ac:dyDescent="0.45"/>
    <row r="2684" ht="15" customHeight="1" x14ac:dyDescent="0.45"/>
    <row r="2685" ht="15" customHeight="1" x14ac:dyDescent="0.45"/>
    <row r="2686" ht="15" customHeight="1" x14ac:dyDescent="0.45"/>
    <row r="2687" ht="15" customHeight="1" x14ac:dyDescent="0.45"/>
    <row r="2688" ht="15" customHeight="1" x14ac:dyDescent="0.45"/>
    <row r="2689" ht="15" customHeight="1" x14ac:dyDescent="0.45"/>
    <row r="2690" ht="15" customHeight="1" x14ac:dyDescent="0.45"/>
    <row r="2691" ht="15" customHeight="1" x14ac:dyDescent="0.45"/>
    <row r="2692" ht="15" customHeight="1" x14ac:dyDescent="0.45"/>
    <row r="2693" ht="15" customHeight="1" x14ac:dyDescent="0.45"/>
    <row r="2694" ht="15" customHeight="1" x14ac:dyDescent="0.45"/>
    <row r="2695" ht="15" customHeight="1" x14ac:dyDescent="0.45"/>
    <row r="2696" ht="15" customHeight="1" x14ac:dyDescent="0.45"/>
    <row r="2697" ht="15" customHeight="1" x14ac:dyDescent="0.45"/>
    <row r="2698" ht="15" customHeight="1" x14ac:dyDescent="0.45"/>
    <row r="2699" ht="15" customHeight="1" x14ac:dyDescent="0.45"/>
    <row r="2700" ht="15" customHeight="1" x14ac:dyDescent="0.45"/>
    <row r="2701" ht="15" customHeight="1" x14ac:dyDescent="0.45"/>
    <row r="2702" ht="15" customHeight="1" x14ac:dyDescent="0.45"/>
    <row r="2703" ht="15" customHeight="1" x14ac:dyDescent="0.45"/>
    <row r="2704" ht="15" customHeight="1" x14ac:dyDescent="0.45"/>
    <row r="2705" spans="2:34" ht="15" customHeight="1" x14ac:dyDescent="0.45"/>
    <row r="2706" spans="2:34" ht="15" customHeight="1" x14ac:dyDescent="0.45"/>
    <row r="2707" spans="2:34" ht="15" customHeight="1" x14ac:dyDescent="0.45"/>
    <row r="2708" spans="2:34" ht="15" customHeight="1" x14ac:dyDescent="0.45"/>
    <row r="2709" spans="2:34" ht="15" customHeight="1" x14ac:dyDescent="0.45"/>
    <row r="2710" spans="2:34" ht="15" customHeight="1" x14ac:dyDescent="0.45"/>
    <row r="2711" spans="2:34" ht="15" customHeight="1" x14ac:dyDescent="0.45"/>
    <row r="2712" spans="2:34" ht="15" customHeight="1" x14ac:dyDescent="0.45"/>
    <row r="2713" spans="2:34" ht="15" customHeight="1" x14ac:dyDescent="0.45"/>
    <row r="2714" spans="2:34" ht="15" customHeight="1" x14ac:dyDescent="0.45"/>
    <row r="2715" spans="2:34" ht="15" customHeight="1" x14ac:dyDescent="0.45"/>
    <row r="2716" spans="2:34" ht="15" customHeight="1" x14ac:dyDescent="0.45"/>
    <row r="2717" spans="2:34" ht="15" customHeight="1" x14ac:dyDescent="0.45"/>
    <row r="2718" spans="2:34" ht="15" customHeight="1" x14ac:dyDescent="0.45"/>
    <row r="2719" spans="2:34" ht="15" customHeight="1" x14ac:dyDescent="0.45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45"/>
    <row r="2721" ht="15" customHeight="1" x14ac:dyDescent="0.45"/>
    <row r="2722" ht="15" customHeight="1" x14ac:dyDescent="0.45"/>
    <row r="2723" ht="15" customHeight="1" x14ac:dyDescent="0.45"/>
    <row r="2724" ht="15" customHeight="1" x14ac:dyDescent="0.45"/>
    <row r="2725" ht="15" customHeight="1" x14ac:dyDescent="0.45"/>
    <row r="2726" ht="15" customHeight="1" x14ac:dyDescent="0.45"/>
    <row r="2727" ht="15" customHeight="1" x14ac:dyDescent="0.45"/>
    <row r="2728" ht="15" customHeight="1" x14ac:dyDescent="0.45"/>
    <row r="2729" ht="15" customHeight="1" x14ac:dyDescent="0.45"/>
    <row r="2730" ht="15" customHeight="1" x14ac:dyDescent="0.45"/>
    <row r="2731" ht="15" customHeight="1" x14ac:dyDescent="0.45"/>
    <row r="2732" ht="15" customHeight="1" x14ac:dyDescent="0.45"/>
    <row r="2733" ht="15" customHeight="1" x14ac:dyDescent="0.45"/>
    <row r="2734" ht="15" customHeight="1" x14ac:dyDescent="0.45"/>
    <row r="2735" ht="15" customHeight="1" x14ac:dyDescent="0.45"/>
    <row r="2736" ht="15" customHeight="1" x14ac:dyDescent="0.45"/>
    <row r="2737" ht="15" customHeight="1" x14ac:dyDescent="0.45"/>
    <row r="2738" ht="15" customHeight="1" x14ac:dyDescent="0.45"/>
    <row r="2739" ht="15" customHeight="1" x14ac:dyDescent="0.45"/>
    <row r="2740" ht="15" customHeight="1" x14ac:dyDescent="0.45"/>
    <row r="2741" ht="15" customHeight="1" x14ac:dyDescent="0.45"/>
    <row r="2742" ht="15" customHeight="1" x14ac:dyDescent="0.45"/>
    <row r="2743" ht="15" customHeight="1" x14ac:dyDescent="0.45"/>
    <row r="2744" ht="15" customHeight="1" x14ac:dyDescent="0.45"/>
    <row r="2745" ht="15" customHeight="1" x14ac:dyDescent="0.45"/>
    <row r="2746" ht="15" customHeight="1" x14ac:dyDescent="0.45"/>
    <row r="2747" ht="15" customHeight="1" x14ac:dyDescent="0.45"/>
    <row r="2748" ht="15" customHeight="1" x14ac:dyDescent="0.45"/>
    <row r="2749" ht="15" customHeight="1" x14ac:dyDescent="0.45"/>
    <row r="2750" ht="15" customHeight="1" x14ac:dyDescent="0.45"/>
    <row r="2751" ht="15" customHeight="1" x14ac:dyDescent="0.45"/>
    <row r="2752" ht="15" customHeight="1" x14ac:dyDescent="0.45"/>
    <row r="2753" ht="15" customHeight="1" x14ac:dyDescent="0.45"/>
    <row r="2754" ht="15" customHeight="1" x14ac:dyDescent="0.45"/>
    <row r="2755" ht="15" customHeight="1" x14ac:dyDescent="0.45"/>
    <row r="2756" ht="15" customHeight="1" x14ac:dyDescent="0.45"/>
    <row r="2757" ht="15" customHeight="1" x14ac:dyDescent="0.45"/>
    <row r="2758" ht="15" customHeight="1" x14ac:dyDescent="0.45"/>
    <row r="2759" ht="15" customHeight="1" x14ac:dyDescent="0.45"/>
    <row r="2760" ht="15" customHeight="1" x14ac:dyDescent="0.45"/>
    <row r="2761" ht="15" customHeight="1" x14ac:dyDescent="0.45"/>
    <row r="2762" ht="15" customHeight="1" x14ac:dyDescent="0.45"/>
    <row r="2763" ht="15" customHeight="1" x14ac:dyDescent="0.45"/>
    <row r="2764" ht="15" customHeight="1" x14ac:dyDescent="0.45"/>
    <row r="2765" ht="15" customHeight="1" x14ac:dyDescent="0.45"/>
    <row r="2766" ht="15" customHeight="1" x14ac:dyDescent="0.45"/>
    <row r="2767" ht="15" customHeight="1" x14ac:dyDescent="0.45"/>
    <row r="2768" ht="15" customHeight="1" x14ac:dyDescent="0.45"/>
    <row r="2769" ht="15" customHeight="1" x14ac:dyDescent="0.45"/>
    <row r="2770" ht="15" customHeight="1" x14ac:dyDescent="0.45"/>
    <row r="2771" ht="15" customHeight="1" x14ac:dyDescent="0.45"/>
    <row r="2772" ht="15" customHeight="1" x14ac:dyDescent="0.45"/>
    <row r="2773" ht="15" customHeight="1" x14ac:dyDescent="0.45"/>
    <row r="2774" ht="15" customHeight="1" x14ac:dyDescent="0.45"/>
    <row r="2775" ht="15" customHeight="1" x14ac:dyDescent="0.45"/>
    <row r="2776" ht="15" customHeight="1" x14ac:dyDescent="0.45"/>
    <row r="2777" ht="15" customHeight="1" x14ac:dyDescent="0.45"/>
    <row r="2778" ht="15" customHeight="1" x14ac:dyDescent="0.45"/>
    <row r="2779" ht="15" customHeight="1" x14ac:dyDescent="0.45"/>
    <row r="2780" ht="15" customHeight="1" x14ac:dyDescent="0.45"/>
    <row r="2781" ht="15" customHeight="1" x14ac:dyDescent="0.45"/>
    <row r="2782" ht="15" customHeight="1" x14ac:dyDescent="0.45"/>
    <row r="2783" ht="15" customHeight="1" x14ac:dyDescent="0.45"/>
    <row r="2784" ht="15" customHeight="1" x14ac:dyDescent="0.45"/>
    <row r="2785" ht="15" customHeight="1" x14ac:dyDescent="0.45"/>
    <row r="2786" ht="15" customHeight="1" x14ac:dyDescent="0.45"/>
    <row r="2787" ht="15" customHeight="1" x14ac:dyDescent="0.45"/>
    <row r="2788" ht="15" customHeight="1" x14ac:dyDescent="0.45"/>
    <row r="2789" ht="15" customHeight="1" x14ac:dyDescent="0.45"/>
    <row r="2790" ht="15" customHeight="1" x14ac:dyDescent="0.45"/>
    <row r="2791" ht="15" customHeight="1" x14ac:dyDescent="0.45"/>
    <row r="2792" ht="15" customHeight="1" x14ac:dyDescent="0.45"/>
    <row r="2793" ht="15" customHeight="1" x14ac:dyDescent="0.45"/>
    <row r="2794" ht="15" customHeight="1" x14ac:dyDescent="0.45"/>
    <row r="2795" ht="15" customHeight="1" x14ac:dyDescent="0.45"/>
    <row r="2796" ht="15" customHeight="1" x14ac:dyDescent="0.45"/>
    <row r="2797" ht="15" customHeight="1" x14ac:dyDescent="0.45"/>
    <row r="2798" ht="15" customHeight="1" x14ac:dyDescent="0.45"/>
    <row r="2799" ht="15" customHeight="1" x14ac:dyDescent="0.45"/>
    <row r="2800" ht="15" customHeight="1" x14ac:dyDescent="0.45"/>
    <row r="2801" ht="15" customHeight="1" x14ac:dyDescent="0.45"/>
    <row r="2802" ht="15" customHeight="1" x14ac:dyDescent="0.45"/>
    <row r="2803" ht="15" customHeight="1" x14ac:dyDescent="0.45"/>
    <row r="2804" ht="15" customHeight="1" x14ac:dyDescent="0.45"/>
    <row r="2805" ht="15" customHeight="1" x14ac:dyDescent="0.45"/>
    <row r="2806" ht="15" customHeight="1" x14ac:dyDescent="0.45"/>
    <row r="2807" ht="15" customHeight="1" x14ac:dyDescent="0.45"/>
    <row r="2808" ht="15" customHeight="1" x14ac:dyDescent="0.45"/>
    <row r="2809" ht="15" customHeight="1" x14ac:dyDescent="0.45"/>
    <row r="2810" ht="15" customHeight="1" x14ac:dyDescent="0.45"/>
    <row r="2811" ht="15" customHeight="1" x14ac:dyDescent="0.45"/>
    <row r="2812" ht="15" customHeight="1" x14ac:dyDescent="0.45"/>
    <row r="2813" ht="15" customHeight="1" x14ac:dyDescent="0.45"/>
    <row r="2814" ht="15" customHeight="1" x14ac:dyDescent="0.45"/>
    <row r="2815" ht="15" customHeight="1" x14ac:dyDescent="0.45"/>
    <row r="2816" ht="15" customHeight="1" x14ac:dyDescent="0.45"/>
    <row r="2817" ht="15" customHeight="1" x14ac:dyDescent="0.45"/>
    <row r="2818" ht="15" customHeight="1" x14ac:dyDescent="0.45"/>
    <row r="2819" ht="15" customHeight="1" x14ac:dyDescent="0.45"/>
    <row r="2820" ht="15" customHeight="1" x14ac:dyDescent="0.45"/>
    <row r="2821" ht="15" customHeight="1" x14ac:dyDescent="0.45"/>
    <row r="2822" ht="15" customHeight="1" x14ac:dyDescent="0.45"/>
    <row r="2823" ht="15" customHeight="1" x14ac:dyDescent="0.45"/>
    <row r="2824" ht="15" customHeight="1" x14ac:dyDescent="0.45"/>
    <row r="2825" ht="15" customHeight="1" x14ac:dyDescent="0.45"/>
    <row r="2826" ht="15" customHeight="1" x14ac:dyDescent="0.45"/>
    <row r="2827" ht="15" customHeight="1" x14ac:dyDescent="0.45"/>
    <row r="2828" ht="15" customHeight="1" x14ac:dyDescent="0.45"/>
    <row r="2829" ht="15" customHeight="1" x14ac:dyDescent="0.45"/>
    <row r="2830" ht="15" customHeight="1" x14ac:dyDescent="0.45"/>
    <row r="2831" ht="15" customHeight="1" x14ac:dyDescent="0.45"/>
    <row r="2832" ht="15" customHeight="1" x14ac:dyDescent="0.45"/>
    <row r="2833" spans="2:34" ht="15" customHeight="1" x14ac:dyDescent="0.45"/>
    <row r="2834" spans="2:34" ht="15" customHeight="1" x14ac:dyDescent="0.45"/>
    <row r="2835" spans="2:34" ht="15" customHeight="1" x14ac:dyDescent="0.45"/>
    <row r="2836" spans="2:34" ht="15" customHeight="1" x14ac:dyDescent="0.45"/>
    <row r="2837" spans="2:34" ht="15" customHeight="1" x14ac:dyDescent="0.45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zoomScale="80" zoomScaleNormal="80" workbookViewId="0">
      <selection activeCell="C19" sqref="C19:I19"/>
    </sheetView>
  </sheetViews>
  <sheetFormatPr defaultRowHeight="14.25" x14ac:dyDescent="0.45"/>
  <cols>
    <col min="1" max="1" width="60.73046875" bestFit="1" customWidth="1"/>
    <col min="2" max="2" width="41.59765625" customWidth="1"/>
    <col min="3" max="3" width="11.73046875" bestFit="1" customWidth="1"/>
    <col min="4" max="4" width="13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5" t="s">
        <v>267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45">
      <c r="A2" s="13" t="s">
        <v>348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45">
      <c r="A3" s="17" t="s">
        <v>268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261</v>
      </c>
      <c r="B4" s="8" t="s">
        <v>548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45">
      <c r="A5" s="8" t="s">
        <v>262</v>
      </c>
      <c r="C5" s="8">
        <f>'Subsidies Paid'!J7</f>
        <v>0.3</v>
      </c>
      <c r="D5" s="71">
        <f>'Subsidies Paid'!K7</f>
        <v>0.3</v>
      </c>
      <c r="E5" s="71">
        <f>'Subsidies Paid'!L7</f>
        <v>0.3</v>
      </c>
      <c r="F5" s="71">
        <f>'Subsidies Paid'!M7</f>
        <v>0.26</v>
      </c>
      <c r="G5" s="71">
        <f>'Subsidies Paid'!N7</f>
        <v>0.26</v>
      </c>
      <c r="H5" s="71">
        <f>'Subsidies Paid'!O7</f>
        <v>0.26</v>
      </c>
      <c r="I5" s="71">
        <f>'Subsidies Paid'!P7</f>
        <v>0.22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71" customFormat="1" x14ac:dyDescent="0.45">
      <c r="C6" s="77" t="s">
        <v>655</v>
      </c>
      <c r="D6" s="77"/>
      <c r="E6" s="77"/>
      <c r="F6" s="77"/>
      <c r="G6" s="77"/>
      <c r="H6" s="77"/>
      <c r="I6" s="77"/>
    </row>
    <row r="7" spans="1:36" s="8" customFormat="1" x14ac:dyDescent="0.45">
      <c r="A7" s="8" t="s">
        <v>263</v>
      </c>
      <c r="C7" s="26">
        <f t="shared" ref="C7:AH7" si="1">C5*C4</f>
        <v>385377</v>
      </c>
      <c r="D7" s="26">
        <f t="shared" si="1"/>
        <v>366378</v>
      </c>
      <c r="E7" s="26">
        <f t="shared" si="1"/>
        <v>349164</v>
      </c>
      <c r="F7" s="26">
        <f t="shared" si="1"/>
        <v>290323.8</v>
      </c>
      <c r="G7" s="26">
        <f t="shared" si="1"/>
        <v>277469.40000000002</v>
      </c>
      <c r="H7" s="26">
        <f t="shared" si="1"/>
        <v>266310.2</v>
      </c>
      <c r="I7" s="26">
        <f t="shared" si="1"/>
        <v>215937.92000000001</v>
      </c>
      <c r="J7" s="26">
        <f t="shared" si="1"/>
        <v>92858.1</v>
      </c>
      <c r="K7" s="26">
        <f t="shared" si="1"/>
        <v>88147.5</v>
      </c>
      <c r="L7" s="26">
        <f t="shared" si="1"/>
        <v>84069.700000000012</v>
      </c>
      <c r="M7" s="26">
        <f t="shared" si="1"/>
        <v>80040.5</v>
      </c>
      <c r="N7" s="26">
        <f t="shared" si="1"/>
        <v>76088.100000000006</v>
      </c>
      <c r="O7" s="26">
        <f t="shared" si="1"/>
        <v>75042.600000000006</v>
      </c>
      <c r="P7" s="26">
        <f t="shared" si="1"/>
        <v>74056.5</v>
      </c>
      <c r="Q7" s="26">
        <f t="shared" si="1"/>
        <v>73134.600000000006</v>
      </c>
      <c r="R7" s="26">
        <f t="shared" si="1"/>
        <v>72237.5</v>
      </c>
      <c r="S7" s="26">
        <f t="shared" si="1"/>
        <v>71374.3</v>
      </c>
      <c r="T7" s="26">
        <f t="shared" si="1"/>
        <v>70600.3</v>
      </c>
      <c r="U7" s="26">
        <f t="shared" si="1"/>
        <v>69892.900000000009</v>
      </c>
      <c r="V7" s="26">
        <f t="shared" si="1"/>
        <v>69228.600000000006</v>
      </c>
      <c r="W7" s="26">
        <f t="shared" si="1"/>
        <v>68616.100000000006</v>
      </c>
      <c r="X7" s="26">
        <f t="shared" si="1"/>
        <v>68081.2</v>
      </c>
      <c r="Y7" s="26">
        <f t="shared" si="1"/>
        <v>67544.3</v>
      </c>
      <c r="Z7" s="26">
        <f t="shared" si="1"/>
        <v>67080.5</v>
      </c>
      <c r="AA7" s="26">
        <f t="shared" si="1"/>
        <v>66641.2</v>
      </c>
      <c r="AB7" s="26">
        <f t="shared" si="1"/>
        <v>66217.400000000009</v>
      </c>
      <c r="AC7" s="26">
        <f t="shared" si="1"/>
        <v>65840.7</v>
      </c>
      <c r="AD7" s="26">
        <f t="shared" si="1"/>
        <v>65463.9</v>
      </c>
      <c r="AE7" s="26">
        <f t="shared" si="1"/>
        <v>65130.100000000006</v>
      </c>
      <c r="AF7" s="26">
        <f t="shared" si="1"/>
        <v>64807.100000000006</v>
      </c>
      <c r="AG7" s="26">
        <f t="shared" si="1"/>
        <v>64503.4</v>
      </c>
      <c r="AH7" s="26">
        <f t="shared" si="1"/>
        <v>64214</v>
      </c>
    </row>
    <row r="8" spans="1:36" s="8" customFormat="1" x14ac:dyDescent="0.45"/>
    <row r="9" spans="1:36" s="8" customFormat="1" x14ac:dyDescent="0.45">
      <c r="A9" s="13" t="s">
        <v>558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8" customFormat="1" x14ac:dyDescent="0.45">
      <c r="A10" s="17" t="s">
        <v>268</v>
      </c>
      <c r="B10" s="8" t="s">
        <v>0</v>
      </c>
      <c r="C10" s="8">
        <v>2019</v>
      </c>
      <c r="D10" s="8">
        <v>2020</v>
      </c>
      <c r="E10" s="8">
        <v>2021</v>
      </c>
      <c r="F10" s="8">
        <v>2022</v>
      </c>
      <c r="G10" s="8">
        <v>2023</v>
      </c>
      <c r="H10" s="8">
        <v>2024</v>
      </c>
      <c r="I10" s="8">
        <v>2025</v>
      </c>
      <c r="J10" s="8">
        <v>2026</v>
      </c>
      <c r="K10" s="8">
        <v>2027</v>
      </c>
      <c r="L10" s="8">
        <v>2028</v>
      </c>
      <c r="M10" s="8">
        <v>2029</v>
      </c>
      <c r="N10" s="8">
        <v>2030</v>
      </c>
      <c r="O10" s="8">
        <v>2031</v>
      </c>
      <c r="P10" s="8">
        <v>2032</v>
      </c>
      <c r="Q10" s="8">
        <v>2033</v>
      </c>
      <c r="R10" s="8">
        <v>2034</v>
      </c>
      <c r="S10" s="8">
        <v>2035</v>
      </c>
      <c r="T10" s="8">
        <v>2036</v>
      </c>
      <c r="U10" s="8">
        <v>2037</v>
      </c>
      <c r="V10" s="8">
        <v>2038</v>
      </c>
      <c r="W10" s="8">
        <v>2039</v>
      </c>
      <c r="X10" s="8">
        <v>2040</v>
      </c>
      <c r="Y10" s="8">
        <v>2041</v>
      </c>
      <c r="Z10" s="8">
        <v>2042</v>
      </c>
      <c r="AA10" s="8">
        <v>2043</v>
      </c>
      <c r="AB10" s="8">
        <v>2044</v>
      </c>
      <c r="AC10" s="8">
        <v>2045</v>
      </c>
      <c r="AD10" s="8">
        <v>2046</v>
      </c>
      <c r="AE10" s="8">
        <v>2047</v>
      </c>
      <c r="AF10" s="8">
        <v>2048</v>
      </c>
      <c r="AG10" s="8">
        <v>2049</v>
      </c>
      <c r="AH10" s="8">
        <v>2050</v>
      </c>
    </row>
    <row r="11" spans="1:36" s="8" customFormat="1" x14ac:dyDescent="0.45">
      <c r="A11" s="8" t="s">
        <v>555</v>
      </c>
      <c r="B11" s="8" t="s">
        <v>548</v>
      </c>
      <c r="C11" s="7">
        <v>4423250</v>
      </c>
      <c r="D11" s="7">
        <v>4181490</v>
      </c>
      <c r="E11" s="7">
        <v>3954720</v>
      </c>
      <c r="F11" s="7">
        <v>3738570</v>
      </c>
      <c r="G11" s="7">
        <v>3531110</v>
      </c>
      <c r="H11" s="7">
        <v>3258520</v>
      </c>
      <c r="I11" s="8">
        <v>3074340</v>
      </c>
      <c r="J11" s="8">
        <v>2958590</v>
      </c>
      <c r="K11" s="8">
        <v>2853280</v>
      </c>
      <c r="L11" s="8">
        <v>2756500</v>
      </c>
      <c r="M11" s="8">
        <v>2666830</v>
      </c>
      <c r="N11" s="8">
        <v>2583090</v>
      </c>
      <c r="O11" s="8">
        <v>2510020</v>
      </c>
      <c r="P11" s="8">
        <v>2441580</v>
      </c>
      <c r="Q11" s="8">
        <v>2377060</v>
      </c>
      <c r="R11" s="8">
        <v>2315900</v>
      </c>
      <c r="S11" s="8">
        <v>2257660</v>
      </c>
      <c r="T11" s="8">
        <v>2225490</v>
      </c>
      <c r="U11" s="8">
        <v>2196980</v>
      </c>
      <c r="V11" s="8">
        <v>2171660</v>
      </c>
      <c r="W11" s="8">
        <v>2149110</v>
      </c>
      <c r="X11" s="8">
        <v>2129020</v>
      </c>
      <c r="Y11" s="8">
        <v>2094540</v>
      </c>
      <c r="Z11" s="8">
        <v>2063310</v>
      </c>
      <c r="AA11" s="8">
        <v>2034900</v>
      </c>
      <c r="AB11" s="8">
        <v>2008960</v>
      </c>
      <c r="AC11" s="8">
        <v>1985200</v>
      </c>
      <c r="AD11" s="8">
        <v>1958370</v>
      </c>
      <c r="AE11" s="8">
        <v>1934300</v>
      </c>
      <c r="AF11" s="8">
        <v>1912600</v>
      </c>
      <c r="AG11" s="8">
        <v>1892950</v>
      </c>
      <c r="AH11" s="8">
        <v>1875110</v>
      </c>
    </row>
    <row r="12" spans="1:36" s="8" customFormat="1" x14ac:dyDescent="0.45">
      <c r="A12" s="8" t="s">
        <v>556</v>
      </c>
      <c r="C12" s="8">
        <f>'Subsidies Paid'!L8</f>
        <v>0</v>
      </c>
      <c r="D12" s="8">
        <f>'Subsidies Paid'!M8</f>
        <v>0</v>
      </c>
      <c r="E12" s="8">
        <f>'Subsidies Paid'!N8</f>
        <v>0.3</v>
      </c>
      <c r="F12" s="8">
        <f>'Subsidies Paid'!O8</f>
        <v>0.3</v>
      </c>
      <c r="G12" s="8">
        <f>'Subsidies Paid'!P8</f>
        <v>0.3</v>
      </c>
      <c r="H12" s="8">
        <f>'Subsidies Paid'!Q8</f>
        <v>0.3</v>
      </c>
      <c r="I12" s="8">
        <f>'Subsidies Paid'!R8</f>
        <v>0.3</v>
      </c>
      <c r="J12" s="76">
        <v>0.3</v>
      </c>
      <c r="K12" s="76">
        <v>0.3</v>
      </c>
      <c r="L12" s="76">
        <v>0.3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71" customFormat="1" x14ac:dyDescent="0.45">
      <c r="J13" s="77" t="s">
        <v>654</v>
      </c>
      <c r="K13" s="77"/>
      <c r="L13" s="77"/>
    </row>
    <row r="14" spans="1:36" s="8" customFormat="1" x14ac:dyDescent="0.45">
      <c r="A14" s="8" t="s">
        <v>557</v>
      </c>
      <c r="C14" s="26">
        <f t="shared" ref="C14:L14" si="2">C12*C11</f>
        <v>0</v>
      </c>
      <c r="D14" s="26">
        <f t="shared" si="2"/>
        <v>0</v>
      </c>
      <c r="E14" s="26">
        <f>E12*E11</f>
        <v>1186416</v>
      </c>
      <c r="F14" s="26">
        <f t="shared" si="2"/>
        <v>1121571</v>
      </c>
      <c r="G14" s="26">
        <f t="shared" si="2"/>
        <v>1059333</v>
      </c>
      <c r="H14" s="26">
        <f t="shared" si="2"/>
        <v>977556</v>
      </c>
      <c r="I14" s="26">
        <f t="shared" si="2"/>
        <v>922302</v>
      </c>
      <c r="J14" s="26">
        <f t="shared" si="2"/>
        <v>887577</v>
      </c>
      <c r="K14" s="26">
        <f t="shared" si="2"/>
        <v>855984</v>
      </c>
      <c r="L14" s="26">
        <f t="shared" si="2"/>
        <v>826950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6" s="8" customFormat="1" x14ac:dyDescent="0.45"/>
    <row r="16" spans="1:36" s="8" customFormat="1" x14ac:dyDescent="0.45">
      <c r="A16" s="13" t="s">
        <v>349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6" s="8" customFormat="1" x14ac:dyDescent="0.45">
      <c r="A17" s="17" t="s">
        <v>268</v>
      </c>
      <c r="B17" s="8" t="s">
        <v>0</v>
      </c>
      <c r="C17" s="8">
        <v>2019</v>
      </c>
      <c r="D17" s="8">
        <v>2020</v>
      </c>
      <c r="E17" s="8">
        <v>2021</v>
      </c>
      <c r="F17" s="8">
        <v>2022</v>
      </c>
      <c r="G17" s="8">
        <v>2023</v>
      </c>
      <c r="H17" s="8">
        <v>2024</v>
      </c>
      <c r="I17" s="8">
        <v>2025</v>
      </c>
      <c r="J17" s="8">
        <v>2026</v>
      </c>
      <c r="K17" s="8">
        <v>2027</v>
      </c>
      <c r="L17" s="8">
        <v>2028</v>
      </c>
      <c r="M17" s="8">
        <v>2029</v>
      </c>
      <c r="N17" s="8">
        <v>2030</v>
      </c>
      <c r="O17" s="8">
        <v>2031</v>
      </c>
      <c r="P17" s="8">
        <v>2032</v>
      </c>
      <c r="Q17" s="8">
        <v>2033</v>
      </c>
      <c r="R17" s="8">
        <v>2034</v>
      </c>
      <c r="S17" s="8">
        <v>2035</v>
      </c>
      <c r="T17" s="8">
        <v>2036</v>
      </c>
      <c r="U17" s="8">
        <v>2037</v>
      </c>
      <c r="V17" s="8">
        <v>2038</v>
      </c>
      <c r="W17" s="8">
        <v>2039</v>
      </c>
      <c r="X17" s="8">
        <v>2040</v>
      </c>
      <c r="Y17" s="8">
        <v>2041</v>
      </c>
      <c r="Z17" s="8">
        <v>2042</v>
      </c>
      <c r="AA17" s="8">
        <v>2043</v>
      </c>
      <c r="AB17" s="8">
        <v>2044</v>
      </c>
      <c r="AC17" s="8">
        <v>2045</v>
      </c>
      <c r="AD17" s="8">
        <v>2046</v>
      </c>
      <c r="AE17" s="8">
        <v>2047</v>
      </c>
      <c r="AF17" s="8">
        <v>2048</v>
      </c>
      <c r="AG17" s="8">
        <v>2049</v>
      </c>
      <c r="AH17" s="8">
        <v>2050</v>
      </c>
    </row>
    <row r="18" spans="1:36" s="8" customFormat="1" x14ac:dyDescent="0.45">
      <c r="A18" s="8" t="s">
        <v>264</v>
      </c>
      <c r="B18" s="8" t="s">
        <v>548</v>
      </c>
      <c r="C18" s="7">
        <v>6831840</v>
      </c>
      <c r="D18" s="7">
        <v>6500520</v>
      </c>
      <c r="E18" s="7">
        <v>6169200</v>
      </c>
      <c r="F18" s="7">
        <v>5843880</v>
      </c>
      <c r="G18" s="7">
        <v>5630240</v>
      </c>
      <c r="H18" s="7">
        <v>5422800</v>
      </c>
      <c r="I18" s="7">
        <v>5233450</v>
      </c>
      <c r="J18" s="7">
        <v>5058220</v>
      </c>
      <c r="K18" s="7">
        <v>4898610</v>
      </c>
      <c r="L18" s="7">
        <v>4753980</v>
      </c>
      <c r="M18" s="7">
        <v>4620220</v>
      </c>
      <c r="N18" s="7">
        <v>4501030</v>
      </c>
      <c r="O18" s="7">
        <v>4393600</v>
      </c>
      <c r="P18" s="7">
        <v>4297490</v>
      </c>
      <c r="Q18" s="7">
        <v>4212530</v>
      </c>
      <c r="R18" s="7">
        <v>4135500</v>
      </c>
      <c r="S18" s="7">
        <v>4069500</v>
      </c>
      <c r="T18" s="7">
        <v>4010230</v>
      </c>
      <c r="U18" s="7">
        <v>3958590</v>
      </c>
      <c r="V18" s="7">
        <v>3914720</v>
      </c>
      <c r="W18" s="7">
        <v>3876450</v>
      </c>
      <c r="X18" s="7">
        <v>3843370</v>
      </c>
      <c r="Y18" s="7">
        <v>3814240</v>
      </c>
      <c r="Z18" s="7">
        <v>3789350</v>
      </c>
      <c r="AA18" s="7">
        <v>3768370</v>
      </c>
      <c r="AB18" s="7">
        <v>3749030</v>
      </c>
      <c r="AC18" s="7">
        <v>3730660</v>
      </c>
      <c r="AD18" s="7">
        <v>3714590</v>
      </c>
      <c r="AE18" s="7">
        <v>3697200</v>
      </c>
      <c r="AF18" s="7">
        <v>3680150</v>
      </c>
      <c r="AG18" s="7">
        <v>3662120</v>
      </c>
      <c r="AH18" s="7">
        <v>3640820</v>
      </c>
    </row>
    <row r="19" spans="1:36" s="8" customFormat="1" x14ac:dyDescent="0.45">
      <c r="A19" s="8" t="s">
        <v>265</v>
      </c>
      <c r="C19" s="8">
        <f>'Subsidies Paid'!J7</f>
        <v>0.3</v>
      </c>
      <c r="D19" s="71">
        <f>'Subsidies Paid'!K7</f>
        <v>0.3</v>
      </c>
      <c r="E19" s="71">
        <f>'Subsidies Paid'!L7</f>
        <v>0.3</v>
      </c>
      <c r="F19" s="71">
        <f>'Subsidies Paid'!M7</f>
        <v>0.26</v>
      </c>
      <c r="G19" s="71">
        <f>'Subsidies Paid'!N7</f>
        <v>0.26</v>
      </c>
      <c r="H19" s="71">
        <f>'Subsidies Paid'!O7</f>
        <v>0.26</v>
      </c>
      <c r="I19" s="71">
        <f>'Subsidies Paid'!P7</f>
        <v>0.22</v>
      </c>
      <c r="J19" s="8">
        <f>'Subsidies Paid'!S7</f>
        <v>0.1</v>
      </c>
      <c r="K19" s="8">
        <f>'Subsidies Paid'!T7</f>
        <v>0.1</v>
      </c>
      <c r="L19" s="8">
        <f>'Subsidies Paid'!U7</f>
        <v>0.1</v>
      </c>
      <c r="M19" s="8">
        <f>'Subsidies Paid'!V7</f>
        <v>0.1</v>
      </c>
      <c r="N19" s="8">
        <f>'Subsidies Paid'!W7</f>
        <v>0.1</v>
      </c>
      <c r="O19" s="8">
        <f>N19</f>
        <v>0.1</v>
      </c>
      <c r="P19" s="8">
        <f>O19</f>
        <v>0.1</v>
      </c>
      <c r="Q19" s="8">
        <f t="shared" ref="Q19:AH19" si="3">P19</f>
        <v>0.1</v>
      </c>
      <c r="R19" s="8">
        <f t="shared" si="3"/>
        <v>0.1</v>
      </c>
      <c r="S19" s="8">
        <f t="shared" si="3"/>
        <v>0.1</v>
      </c>
      <c r="T19" s="8">
        <f t="shared" si="3"/>
        <v>0.1</v>
      </c>
      <c r="U19" s="8">
        <f t="shared" si="3"/>
        <v>0.1</v>
      </c>
      <c r="V19" s="8">
        <f t="shared" si="3"/>
        <v>0.1</v>
      </c>
      <c r="W19" s="8">
        <f t="shared" si="3"/>
        <v>0.1</v>
      </c>
      <c r="X19" s="8">
        <f t="shared" si="3"/>
        <v>0.1</v>
      </c>
      <c r="Y19" s="8">
        <f t="shared" si="3"/>
        <v>0.1</v>
      </c>
      <c r="Z19" s="8">
        <f t="shared" si="3"/>
        <v>0.1</v>
      </c>
      <c r="AA19" s="8">
        <f t="shared" si="3"/>
        <v>0.1</v>
      </c>
      <c r="AB19" s="8">
        <f t="shared" si="3"/>
        <v>0.1</v>
      </c>
      <c r="AC19" s="8">
        <f t="shared" si="3"/>
        <v>0.1</v>
      </c>
      <c r="AD19" s="8">
        <f t="shared" si="3"/>
        <v>0.1</v>
      </c>
      <c r="AE19" s="8">
        <f t="shared" si="3"/>
        <v>0.1</v>
      </c>
      <c r="AF19" s="8">
        <f t="shared" si="3"/>
        <v>0.1</v>
      </c>
      <c r="AG19" s="8">
        <f t="shared" si="3"/>
        <v>0.1</v>
      </c>
      <c r="AH19" s="8">
        <f t="shared" si="3"/>
        <v>0.1</v>
      </c>
    </row>
    <row r="20" spans="1:36" s="71" customFormat="1" x14ac:dyDescent="0.45">
      <c r="C20" s="77" t="s">
        <v>655</v>
      </c>
      <c r="D20" s="77"/>
      <c r="E20" s="77"/>
      <c r="F20" s="77"/>
      <c r="G20" s="77"/>
      <c r="H20" s="77"/>
      <c r="I20" s="77"/>
    </row>
    <row r="21" spans="1:36" s="8" customFormat="1" x14ac:dyDescent="0.45">
      <c r="A21" s="8" t="s">
        <v>266</v>
      </c>
      <c r="C21" s="8">
        <f t="shared" ref="C21:AH21" si="4">C19*C18</f>
        <v>2049552</v>
      </c>
      <c r="D21" s="8">
        <f t="shared" si="4"/>
        <v>1950156</v>
      </c>
      <c r="E21" s="8">
        <f t="shared" si="4"/>
        <v>1850760</v>
      </c>
      <c r="F21" s="8">
        <f t="shared" si="4"/>
        <v>1519408.8</v>
      </c>
      <c r="G21" s="8">
        <f t="shared" si="4"/>
        <v>1463862.4000000001</v>
      </c>
      <c r="H21" s="8">
        <f t="shared" si="4"/>
        <v>1409928</v>
      </c>
      <c r="I21" s="8">
        <f t="shared" si="4"/>
        <v>1151359</v>
      </c>
      <c r="J21" s="8">
        <f t="shared" si="4"/>
        <v>505822</v>
      </c>
      <c r="K21" s="8">
        <f t="shared" si="4"/>
        <v>489861</v>
      </c>
      <c r="L21" s="8">
        <f t="shared" si="4"/>
        <v>475398</v>
      </c>
      <c r="M21" s="8">
        <f t="shared" si="4"/>
        <v>462022</v>
      </c>
      <c r="N21" s="8">
        <f t="shared" si="4"/>
        <v>450103</v>
      </c>
      <c r="O21" s="8">
        <f t="shared" si="4"/>
        <v>439360</v>
      </c>
      <c r="P21" s="8">
        <f t="shared" si="4"/>
        <v>429749</v>
      </c>
      <c r="Q21" s="8">
        <f t="shared" si="4"/>
        <v>421253</v>
      </c>
      <c r="R21" s="8">
        <f t="shared" si="4"/>
        <v>413550</v>
      </c>
      <c r="S21" s="8">
        <f t="shared" si="4"/>
        <v>406950</v>
      </c>
      <c r="T21" s="8">
        <f t="shared" si="4"/>
        <v>401023</v>
      </c>
      <c r="U21" s="8">
        <f t="shared" si="4"/>
        <v>395859</v>
      </c>
      <c r="V21" s="8">
        <f t="shared" si="4"/>
        <v>391472</v>
      </c>
      <c r="W21" s="8">
        <f t="shared" si="4"/>
        <v>387645</v>
      </c>
      <c r="X21" s="8">
        <f t="shared" si="4"/>
        <v>384337</v>
      </c>
      <c r="Y21" s="8">
        <f t="shared" si="4"/>
        <v>381424</v>
      </c>
      <c r="Z21" s="8">
        <f t="shared" si="4"/>
        <v>378935</v>
      </c>
      <c r="AA21" s="8">
        <f t="shared" si="4"/>
        <v>376837</v>
      </c>
      <c r="AB21" s="8">
        <f t="shared" si="4"/>
        <v>374903</v>
      </c>
      <c r="AC21" s="8">
        <f t="shared" si="4"/>
        <v>373066</v>
      </c>
      <c r="AD21" s="8">
        <f t="shared" si="4"/>
        <v>371459</v>
      </c>
      <c r="AE21" s="8">
        <f t="shared" si="4"/>
        <v>369720</v>
      </c>
      <c r="AF21" s="8">
        <f t="shared" si="4"/>
        <v>368015</v>
      </c>
      <c r="AG21" s="8">
        <f t="shared" si="4"/>
        <v>366212</v>
      </c>
      <c r="AH21" s="8">
        <f t="shared" si="4"/>
        <v>364082</v>
      </c>
    </row>
    <row r="23" spans="1:36" s="8" customFormat="1" x14ac:dyDescent="0.45">
      <c r="A23" s="13" t="s">
        <v>350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8" customFormat="1" x14ac:dyDescent="0.45">
      <c r="A24" s="17" t="s">
        <v>268</v>
      </c>
      <c r="B24" s="8" t="s">
        <v>0</v>
      </c>
      <c r="C24" s="8">
        <v>2019</v>
      </c>
      <c r="D24" s="8">
        <v>2020</v>
      </c>
      <c r="E24" s="8">
        <v>2021</v>
      </c>
      <c r="F24" s="8">
        <v>2022</v>
      </c>
      <c r="G24" s="8">
        <v>2023</v>
      </c>
      <c r="H24" s="8">
        <v>2024</v>
      </c>
      <c r="I24" s="8">
        <v>2025</v>
      </c>
      <c r="J24" s="8">
        <v>2026</v>
      </c>
      <c r="K24" s="8">
        <v>2027</v>
      </c>
      <c r="L24" s="8">
        <v>2028</v>
      </c>
      <c r="M24" s="8">
        <v>2029</v>
      </c>
      <c r="N24" s="8">
        <v>2030</v>
      </c>
      <c r="O24" s="8">
        <v>2031</v>
      </c>
      <c r="P24" s="8">
        <v>2032</v>
      </c>
      <c r="Q24" s="8">
        <v>2033</v>
      </c>
      <c r="R24" s="8">
        <v>2034</v>
      </c>
      <c r="S24" s="8">
        <v>2035</v>
      </c>
      <c r="T24" s="8">
        <v>2036</v>
      </c>
      <c r="U24" s="8">
        <v>2037</v>
      </c>
      <c r="V24" s="8">
        <v>2038</v>
      </c>
      <c r="W24" s="8">
        <v>2039</v>
      </c>
      <c r="X24" s="8">
        <v>2040</v>
      </c>
      <c r="Y24" s="8">
        <v>2041</v>
      </c>
      <c r="Z24" s="8">
        <v>2042</v>
      </c>
      <c r="AA24" s="8">
        <v>2043</v>
      </c>
      <c r="AB24" s="8">
        <v>2044</v>
      </c>
      <c r="AC24" s="8">
        <v>2045</v>
      </c>
      <c r="AD24" s="8">
        <v>2046</v>
      </c>
      <c r="AE24" s="8">
        <v>2047</v>
      </c>
      <c r="AF24" s="8">
        <v>2048</v>
      </c>
      <c r="AG24" s="8">
        <v>2049</v>
      </c>
      <c r="AH24" s="8">
        <v>2050</v>
      </c>
    </row>
    <row r="25" spans="1:36" s="8" customFormat="1" x14ac:dyDescent="0.45">
      <c r="A25" s="8" t="s">
        <v>313</v>
      </c>
      <c r="B25" s="8" t="s">
        <v>548</v>
      </c>
      <c r="C25" s="7">
        <v>6123690</v>
      </c>
      <c r="D25" s="7">
        <v>6032460</v>
      </c>
      <c r="E25" s="7">
        <v>5940580</v>
      </c>
      <c r="F25" s="7">
        <v>5849080</v>
      </c>
      <c r="G25" s="7">
        <v>5757950</v>
      </c>
      <c r="H25" s="7">
        <v>5667180</v>
      </c>
      <c r="I25" s="7">
        <v>5576790</v>
      </c>
      <c r="J25" s="7">
        <v>5486760</v>
      </c>
      <c r="K25" s="7">
        <v>5397110</v>
      </c>
      <c r="L25" s="7">
        <v>5307820</v>
      </c>
      <c r="M25" s="7">
        <v>5218900</v>
      </c>
      <c r="N25" s="7">
        <v>5130360</v>
      </c>
      <c r="O25" s="7">
        <v>5041190</v>
      </c>
      <c r="P25" s="7">
        <v>5015980</v>
      </c>
      <c r="Q25" s="7">
        <v>4990900</v>
      </c>
      <c r="R25" s="7">
        <v>4965950</v>
      </c>
      <c r="S25" s="7">
        <v>4941120</v>
      </c>
      <c r="T25" s="7">
        <v>4916410</v>
      </c>
      <c r="U25" s="7">
        <v>4891830</v>
      </c>
      <c r="V25" s="7">
        <v>4867370</v>
      </c>
      <c r="W25" s="7">
        <v>4843030</v>
      </c>
      <c r="X25" s="7">
        <v>4818820</v>
      </c>
      <c r="Y25" s="7">
        <v>4794730</v>
      </c>
      <c r="Z25" s="7">
        <v>4770750</v>
      </c>
      <c r="AA25" s="7">
        <v>4746900</v>
      </c>
      <c r="AB25" s="7">
        <v>4723160</v>
      </c>
      <c r="AC25" s="7">
        <v>4699550</v>
      </c>
      <c r="AD25" s="7">
        <v>4676050</v>
      </c>
      <c r="AE25" s="7">
        <v>4652670</v>
      </c>
      <c r="AF25" s="7">
        <v>4629410</v>
      </c>
      <c r="AG25" s="7">
        <v>4606260</v>
      </c>
      <c r="AH25" s="7">
        <v>4583230</v>
      </c>
    </row>
    <row r="26" spans="1:36" s="8" customFormat="1" x14ac:dyDescent="0.45">
      <c r="A26" s="8" t="s">
        <v>314</v>
      </c>
      <c r="C26" s="8">
        <f>'Subsidies Paid'!L12</f>
        <v>0.1</v>
      </c>
      <c r="D26" s="8">
        <f>'Subsidies Paid'!M12</f>
        <v>0.1</v>
      </c>
      <c r="E26" s="8">
        <f>'Subsidies Paid'!N12</f>
        <v>0.1</v>
      </c>
      <c r="F26" s="8">
        <f>'Subsidies Paid'!O12</f>
        <v>0.1</v>
      </c>
      <c r="G26" s="8">
        <f>'Subsidies Paid'!P12</f>
        <v>0.1</v>
      </c>
      <c r="H26" s="8">
        <f>'Subsidies Paid'!Q12</f>
        <v>0.1</v>
      </c>
      <c r="I26" s="8">
        <f>'Subsidies Paid'!R12</f>
        <v>0.1</v>
      </c>
      <c r="J26" s="8">
        <f>'Subsidies Paid'!S12</f>
        <v>0.1</v>
      </c>
      <c r="K26" s="8">
        <f>'Subsidies Paid'!T12</f>
        <v>0.1</v>
      </c>
      <c r="L26" s="8">
        <f>'Subsidies Paid'!U12</f>
        <v>0.1</v>
      </c>
      <c r="M26" s="8">
        <f>'Subsidies Paid'!V12</f>
        <v>0.1</v>
      </c>
      <c r="N26" s="8">
        <f>'Subsidies Paid'!W12</f>
        <v>0.1</v>
      </c>
      <c r="O26" s="8">
        <f>N26</f>
        <v>0.1</v>
      </c>
      <c r="P26" s="8">
        <f t="shared" ref="P26:AH26" si="5">O26</f>
        <v>0.1</v>
      </c>
      <c r="Q26" s="8">
        <f t="shared" si="5"/>
        <v>0.1</v>
      </c>
      <c r="R26" s="8">
        <f t="shared" si="5"/>
        <v>0.1</v>
      </c>
      <c r="S26" s="8">
        <f t="shared" si="5"/>
        <v>0.1</v>
      </c>
      <c r="T26" s="8">
        <f t="shared" si="5"/>
        <v>0.1</v>
      </c>
      <c r="U26" s="8">
        <f t="shared" si="5"/>
        <v>0.1</v>
      </c>
      <c r="V26" s="8">
        <f t="shared" si="5"/>
        <v>0.1</v>
      </c>
      <c r="W26" s="8">
        <f t="shared" si="5"/>
        <v>0.1</v>
      </c>
      <c r="X26" s="8">
        <f t="shared" si="5"/>
        <v>0.1</v>
      </c>
      <c r="Y26" s="8">
        <f t="shared" si="5"/>
        <v>0.1</v>
      </c>
      <c r="Z26" s="8">
        <f t="shared" si="5"/>
        <v>0.1</v>
      </c>
      <c r="AA26" s="8">
        <f t="shared" si="5"/>
        <v>0.1</v>
      </c>
      <c r="AB26" s="8">
        <f t="shared" si="5"/>
        <v>0.1</v>
      </c>
      <c r="AC26" s="8">
        <f t="shared" si="5"/>
        <v>0.1</v>
      </c>
      <c r="AD26" s="8">
        <f t="shared" si="5"/>
        <v>0.1</v>
      </c>
      <c r="AE26" s="8">
        <f t="shared" si="5"/>
        <v>0.1</v>
      </c>
      <c r="AF26" s="8">
        <f t="shared" si="5"/>
        <v>0.1</v>
      </c>
      <c r="AG26" s="8">
        <f t="shared" si="5"/>
        <v>0.1</v>
      </c>
      <c r="AH26" s="8">
        <f t="shared" si="5"/>
        <v>0.1</v>
      </c>
    </row>
    <row r="27" spans="1:36" s="8" customFormat="1" x14ac:dyDescent="0.45">
      <c r="A27" s="8" t="s">
        <v>315</v>
      </c>
      <c r="C27" s="26">
        <f t="shared" ref="C27:AH27" si="6">C25*C26</f>
        <v>612369</v>
      </c>
      <c r="D27" s="26">
        <f t="shared" si="6"/>
        <v>603246</v>
      </c>
      <c r="E27" s="26">
        <f t="shared" si="6"/>
        <v>594058</v>
      </c>
      <c r="F27" s="26">
        <f t="shared" si="6"/>
        <v>584908</v>
      </c>
      <c r="G27" s="26">
        <f t="shared" si="6"/>
        <v>575795</v>
      </c>
      <c r="H27" s="26">
        <f t="shared" si="6"/>
        <v>566718</v>
      </c>
      <c r="I27" s="26">
        <f t="shared" si="6"/>
        <v>557679</v>
      </c>
      <c r="J27" s="26">
        <f t="shared" si="6"/>
        <v>548676</v>
      </c>
      <c r="K27" s="26">
        <f t="shared" si="6"/>
        <v>539711</v>
      </c>
      <c r="L27" s="26">
        <f t="shared" si="6"/>
        <v>530782</v>
      </c>
      <c r="M27" s="26">
        <f t="shared" si="6"/>
        <v>521890</v>
      </c>
      <c r="N27" s="26">
        <f t="shared" si="6"/>
        <v>513036</v>
      </c>
      <c r="O27" s="26">
        <f t="shared" si="6"/>
        <v>504119</v>
      </c>
      <c r="P27" s="26">
        <f t="shared" si="6"/>
        <v>501598</v>
      </c>
      <c r="Q27" s="26">
        <f t="shared" si="6"/>
        <v>499090</v>
      </c>
      <c r="R27" s="26">
        <f t="shared" si="6"/>
        <v>496595</v>
      </c>
      <c r="S27" s="26">
        <f t="shared" si="6"/>
        <v>494112</v>
      </c>
      <c r="T27" s="26">
        <f t="shared" si="6"/>
        <v>491641</v>
      </c>
      <c r="U27" s="26">
        <f t="shared" si="6"/>
        <v>489183</v>
      </c>
      <c r="V27" s="26">
        <f t="shared" si="6"/>
        <v>486737</v>
      </c>
      <c r="W27" s="26">
        <f t="shared" si="6"/>
        <v>484303</v>
      </c>
      <c r="X27" s="26">
        <f t="shared" si="6"/>
        <v>481882</v>
      </c>
      <c r="Y27" s="26">
        <f t="shared" si="6"/>
        <v>479473</v>
      </c>
      <c r="Z27" s="26">
        <f t="shared" si="6"/>
        <v>477075</v>
      </c>
      <c r="AA27" s="26">
        <f t="shared" si="6"/>
        <v>474690</v>
      </c>
      <c r="AB27" s="26">
        <f t="shared" si="6"/>
        <v>472316</v>
      </c>
      <c r="AC27" s="26">
        <f t="shared" si="6"/>
        <v>469955</v>
      </c>
      <c r="AD27" s="26">
        <f t="shared" si="6"/>
        <v>467605</v>
      </c>
      <c r="AE27" s="26">
        <f t="shared" si="6"/>
        <v>465267</v>
      </c>
      <c r="AF27" s="26">
        <f t="shared" si="6"/>
        <v>462941</v>
      </c>
      <c r="AG27" s="26">
        <f t="shared" si="6"/>
        <v>460626</v>
      </c>
      <c r="AH27" s="26">
        <f t="shared" si="6"/>
        <v>458323</v>
      </c>
    </row>
    <row r="28" spans="1:36" s="8" customFormat="1" x14ac:dyDescent="0.45"/>
    <row r="29" spans="1:36" x14ac:dyDescent="0.45">
      <c r="A29" s="16" t="s">
        <v>351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x14ac:dyDescent="0.45">
      <c r="A30" s="18" t="s">
        <v>32</v>
      </c>
      <c r="B30" t="s">
        <v>0</v>
      </c>
      <c r="C30" s="8">
        <v>2019</v>
      </c>
      <c r="D30" s="8">
        <v>2020</v>
      </c>
      <c r="E30" s="8">
        <v>2021</v>
      </c>
      <c r="F30" s="8">
        <v>2022</v>
      </c>
      <c r="G30" s="8">
        <v>2023</v>
      </c>
      <c r="H30" s="8">
        <v>2024</v>
      </c>
      <c r="I30" s="8">
        <v>2025</v>
      </c>
      <c r="J30" s="8">
        <v>2026</v>
      </c>
      <c r="K30" s="8">
        <v>2027</v>
      </c>
      <c r="L30" s="8">
        <v>2028</v>
      </c>
      <c r="M30" s="8">
        <v>2029</v>
      </c>
      <c r="N30" s="8">
        <v>2030</v>
      </c>
      <c r="O30" s="8">
        <v>2031</v>
      </c>
      <c r="P30" s="8">
        <v>2032</v>
      </c>
      <c r="Q30" s="8">
        <v>2033</v>
      </c>
      <c r="R30" s="8">
        <v>2034</v>
      </c>
      <c r="S30" s="8">
        <v>2035</v>
      </c>
      <c r="T30" s="8">
        <v>2036</v>
      </c>
      <c r="U30" s="8">
        <v>2037</v>
      </c>
      <c r="V30" s="8">
        <v>2038</v>
      </c>
      <c r="W30" s="8">
        <v>2039</v>
      </c>
      <c r="X30" s="8">
        <v>2040</v>
      </c>
      <c r="Y30" s="8">
        <v>2041</v>
      </c>
      <c r="Z30" s="8">
        <v>2042</v>
      </c>
      <c r="AA30" s="8">
        <v>2043</v>
      </c>
      <c r="AB30" s="8">
        <v>2044</v>
      </c>
      <c r="AC30" s="8">
        <v>2045</v>
      </c>
      <c r="AD30" s="8">
        <v>2046</v>
      </c>
      <c r="AE30" s="8">
        <v>2047</v>
      </c>
      <c r="AF30" s="8">
        <v>2048</v>
      </c>
      <c r="AG30" s="8">
        <v>2049</v>
      </c>
      <c r="AH30" s="8">
        <v>2050</v>
      </c>
      <c r="AI30" s="8"/>
      <c r="AJ30" s="8"/>
    </row>
    <row r="31" spans="1:36" x14ac:dyDescent="0.45">
      <c r="A31" t="s">
        <v>269</v>
      </c>
      <c r="B31" s="8" t="s">
        <v>312</v>
      </c>
      <c r="C31" s="7">
        <f>'Subsidies Paid'!K4*10^9</f>
        <v>300000000</v>
      </c>
      <c r="D31" s="7">
        <f>C31</f>
        <v>300000000</v>
      </c>
      <c r="E31" s="7">
        <f>D31</f>
        <v>300000000</v>
      </c>
      <c r="F31" s="7">
        <f t="shared" ref="F31:Q31" si="7">E31</f>
        <v>300000000</v>
      </c>
      <c r="G31" s="7">
        <f t="shared" si="7"/>
        <v>300000000</v>
      </c>
      <c r="H31" s="7">
        <f t="shared" si="7"/>
        <v>300000000</v>
      </c>
      <c r="I31" s="7">
        <f t="shared" si="7"/>
        <v>300000000</v>
      </c>
      <c r="J31" s="7">
        <f t="shared" si="7"/>
        <v>300000000</v>
      </c>
      <c r="K31" s="7">
        <f t="shared" si="7"/>
        <v>300000000</v>
      </c>
      <c r="L31" s="7">
        <f t="shared" si="7"/>
        <v>300000000</v>
      </c>
      <c r="M31" s="7">
        <f t="shared" si="7"/>
        <v>300000000</v>
      </c>
      <c r="N31" s="7">
        <f t="shared" si="7"/>
        <v>300000000</v>
      </c>
      <c r="O31" s="7">
        <f t="shared" si="7"/>
        <v>300000000</v>
      </c>
      <c r="P31" s="7">
        <f t="shared" si="7"/>
        <v>300000000</v>
      </c>
      <c r="Q31" s="7">
        <f t="shared" si="7"/>
        <v>300000000</v>
      </c>
      <c r="R31" s="7">
        <f t="shared" ref="R31" si="8">Q31</f>
        <v>300000000</v>
      </c>
      <c r="S31" s="7">
        <f t="shared" ref="S31" si="9">R31</f>
        <v>300000000</v>
      </c>
      <c r="T31" s="7">
        <f t="shared" ref="T31" si="10">S31</f>
        <v>300000000</v>
      </c>
      <c r="U31" s="7">
        <f t="shared" ref="U31" si="11">T31</f>
        <v>300000000</v>
      </c>
      <c r="V31" s="7">
        <f t="shared" ref="V31" si="12">U31</f>
        <v>300000000</v>
      </c>
      <c r="W31" s="7">
        <f t="shared" ref="W31" si="13">V31</f>
        <v>300000000</v>
      </c>
      <c r="X31" s="7">
        <f t="shared" ref="X31" si="14">W31</f>
        <v>300000000</v>
      </c>
      <c r="Y31" s="7">
        <f t="shared" ref="Y31" si="15">X31</f>
        <v>300000000</v>
      </c>
      <c r="Z31" s="7">
        <f t="shared" ref="Z31" si="16">Y31</f>
        <v>300000000</v>
      </c>
      <c r="AA31" s="7">
        <f>Z31</f>
        <v>300000000</v>
      </c>
      <c r="AB31" s="7">
        <f t="shared" ref="AB31:AH31" si="17">AA31</f>
        <v>300000000</v>
      </c>
      <c r="AC31" s="7">
        <f t="shared" si="17"/>
        <v>300000000</v>
      </c>
      <c r="AD31" s="7">
        <f t="shared" si="17"/>
        <v>300000000</v>
      </c>
      <c r="AE31" s="7">
        <f t="shared" si="17"/>
        <v>300000000</v>
      </c>
      <c r="AF31" s="7">
        <f t="shared" si="17"/>
        <v>300000000</v>
      </c>
      <c r="AG31" s="7">
        <f t="shared" si="17"/>
        <v>300000000</v>
      </c>
      <c r="AH31" s="7">
        <f t="shared" si="17"/>
        <v>300000000</v>
      </c>
      <c r="AI31" s="7"/>
      <c r="AJ31" s="7"/>
    </row>
    <row r="32" spans="1:36" x14ac:dyDescent="0.45">
      <c r="A32" t="s">
        <v>270</v>
      </c>
      <c r="B32" t="s">
        <v>272</v>
      </c>
      <c r="C32" s="7"/>
      <c r="D32" s="7">
        <f>INDEX('AEO Table 8'!19:19,MATCH(Calculations!D30,'AEO Table 8'!13:13,0))*10^6</f>
        <v>764960510</v>
      </c>
      <c r="E32" s="7">
        <f>INDEX('AEO Table 8'!19:19,MATCH(Calculations!E30,'AEO Table 8'!13:13,0))*10^6</f>
        <v>934006348</v>
      </c>
      <c r="F32" s="7">
        <f>INDEX('AEO Table 8'!19:19,MATCH(Calculations!F30,'AEO Table 8'!13:13,0))*10^6</f>
        <v>934234253</v>
      </c>
      <c r="G32" s="7">
        <f>INDEX('AEO Table 8'!19:19,MATCH(Calculations!G30,'AEO Table 8'!13:13,0))*10^6</f>
        <v>762942139</v>
      </c>
      <c r="H32" s="7">
        <f>INDEX('AEO Table 8'!19:19,MATCH(Calculations!H30,'AEO Table 8'!13:13,0))*10^6</f>
        <v>635225891</v>
      </c>
      <c r="I32" s="7">
        <f>INDEX('AEO Table 8'!19:19,MATCH(Calculations!I30,'AEO Table 8'!13:13,0))*10^6</f>
        <v>492216431</v>
      </c>
      <c r="J32" s="7">
        <f>INDEX('AEO Table 8'!19:19,MATCH(Calculations!J30,'AEO Table 8'!13:13,0))*10^6</f>
        <v>499887024</v>
      </c>
      <c r="K32" s="7">
        <f>INDEX('AEO Table 8'!19:19,MATCH(Calculations!K30,'AEO Table 8'!13:13,0))*10^6</f>
        <v>482218689</v>
      </c>
      <c r="L32" s="7">
        <f>INDEX('AEO Table 8'!19:19,MATCH(Calculations!L30,'AEO Table 8'!13:13,0))*10^6</f>
        <v>485987122</v>
      </c>
      <c r="M32" s="7">
        <f>INDEX('AEO Table 8'!19:19,MATCH(Calculations!M30,'AEO Table 8'!13:13,0))*10^6</f>
        <v>487929169</v>
      </c>
      <c r="N32" s="7">
        <f>INDEX('AEO Table 8'!19:19,MATCH(Calculations!N30,'AEO Table 8'!13:13,0))*10^6</f>
        <v>493595734</v>
      </c>
      <c r="O32" s="7">
        <f>INDEX('AEO Table 8'!19:19,MATCH(Calculations!O30,'AEO Table 8'!13:13,0))*10^6</f>
        <v>486280212</v>
      </c>
      <c r="P32" s="7">
        <f>INDEX('AEO Table 8'!19:19,MATCH(Calculations!P30,'AEO Table 8'!13:13,0))*10^6</f>
        <v>474427094</v>
      </c>
      <c r="Q32" s="7">
        <f>INDEX('AEO Table 8'!19:19,MATCH(Calculations!Q30,'AEO Table 8'!13:13,0))*10^6</f>
        <v>472208710</v>
      </c>
      <c r="R32" s="7">
        <f>INDEX('AEO Table 8'!19:19,MATCH(Calculations!R30,'AEO Table 8'!13:13,0))*10^6</f>
        <v>461417206</v>
      </c>
      <c r="S32" s="7">
        <f>INDEX('AEO Table 8'!19:19,MATCH(Calculations!S30,'AEO Table 8'!13:13,0))*10^6</f>
        <v>449094696</v>
      </c>
      <c r="T32" s="7">
        <f>INDEX('AEO Table 8'!19:19,MATCH(Calculations!T30,'AEO Table 8'!13:13,0))*10^6</f>
        <v>442454346</v>
      </c>
      <c r="U32" s="7">
        <f>INDEX('AEO Table 8'!19:19,MATCH(Calculations!U30,'AEO Table 8'!13:13,0))*10^6</f>
        <v>435752625</v>
      </c>
      <c r="V32" s="7">
        <f>INDEX('AEO Table 8'!19:19,MATCH(Calculations!V30,'AEO Table 8'!13:13,0))*10^6</f>
        <v>425239166</v>
      </c>
      <c r="W32" s="7">
        <f>INDEX('AEO Table 8'!19:19,MATCH(Calculations!W30,'AEO Table 8'!13:13,0))*10^6</f>
        <v>423414612</v>
      </c>
      <c r="X32" s="7">
        <f>INDEX('AEO Table 8'!19:19,MATCH(Calculations!X30,'AEO Table 8'!13:13,0))*10^6</f>
        <v>419805115</v>
      </c>
      <c r="Y32" s="7">
        <f>INDEX('AEO Table 8'!19:19,MATCH(Calculations!Y30,'AEO Table 8'!13:13,0))*10^6</f>
        <v>417840149</v>
      </c>
      <c r="Z32" s="7">
        <f>INDEX('AEO Table 8'!19:19,MATCH(Calculations!Z30,'AEO Table 8'!13:13,0))*10^6</f>
        <v>415523682</v>
      </c>
      <c r="AA32" s="7">
        <f>INDEX('AEO Table 8'!19:19,MATCH(Calculations!AA30,'AEO Table 8'!13:13,0))*10^6</f>
        <v>416141174</v>
      </c>
      <c r="AB32" s="7">
        <f>INDEX('AEO Table 8'!19:19,MATCH(Calculations!AB30,'AEO Table 8'!13:13,0))*10^6</f>
        <v>415630402</v>
      </c>
      <c r="AC32" s="7">
        <f>INDEX('AEO Table 8'!19:19,MATCH(Calculations!AC30,'AEO Table 8'!13:13,0))*10^6</f>
        <v>403115051</v>
      </c>
      <c r="AD32" s="7">
        <f>INDEX('AEO Table 8'!19:19,MATCH(Calculations!AD30,'AEO Table 8'!13:13,0))*10^6</f>
        <v>397337860</v>
      </c>
      <c r="AE32" s="7">
        <f>INDEX('AEO Table 8'!19:19,MATCH(Calculations!AE30,'AEO Table 8'!13:13,0))*10^6</f>
        <v>393575562</v>
      </c>
      <c r="AF32" s="7">
        <f>INDEX('AEO Table 8'!19:19,MATCH(Calculations!AF30,'AEO Table 8'!13:13,0))*10^6</f>
        <v>385151031</v>
      </c>
      <c r="AG32" s="7">
        <f>INDEX('AEO Table 8'!19:19,MATCH(Calculations!AG30,'AEO Table 8'!13:13,0))*10^6</f>
        <v>378283997</v>
      </c>
      <c r="AH32" s="7">
        <f>INDEX('AEO Table 8'!19:19,MATCH(Calculations!AH30,'AEO Table 8'!13:13,0))*10^6</f>
        <v>378798584</v>
      </c>
      <c r="AI32" s="7"/>
      <c r="AJ32" s="7"/>
    </row>
    <row r="33" spans="1:36" x14ac:dyDescent="0.45">
      <c r="A33" t="s">
        <v>273</v>
      </c>
      <c r="C33" s="7"/>
      <c r="D33" s="8">
        <f t="shared" ref="D33:P33" si="18">D31/D32</f>
        <v>0.39217710728623101</v>
      </c>
      <c r="E33" s="8">
        <f t="shared" si="18"/>
        <v>0.3211969604300805</v>
      </c>
      <c r="F33" s="8">
        <f t="shared" si="18"/>
        <v>0.32111860492873623</v>
      </c>
      <c r="G33" s="8">
        <f t="shared" si="18"/>
        <v>0.39321461571543892</v>
      </c>
      <c r="H33" s="8">
        <f t="shared" si="18"/>
        <v>0.47227294140628784</v>
      </c>
      <c r="I33" s="8">
        <f t="shared" si="18"/>
        <v>0.60948798354925293</v>
      </c>
      <c r="J33" s="8">
        <f t="shared" si="18"/>
        <v>0.60013560183950687</v>
      </c>
      <c r="K33" s="8">
        <f t="shared" si="18"/>
        <v>0.62212437394768827</v>
      </c>
      <c r="L33" s="8">
        <f t="shared" si="18"/>
        <v>0.61730030780527556</v>
      </c>
      <c r="M33" s="8">
        <f t="shared" si="18"/>
        <v>0.61484334009963648</v>
      </c>
      <c r="N33" s="8">
        <f t="shared" si="18"/>
        <v>0.60778483146290729</v>
      </c>
      <c r="O33" s="8">
        <f t="shared" si="18"/>
        <v>0.61692824959120485</v>
      </c>
      <c r="P33" s="8">
        <f t="shared" si="18"/>
        <v>0.63234162591902898</v>
      </c>
      <c r="Q33" s="8">
        <f t="shared" ref="Q33:R33" si="19">Q31/Q32</f>
        <v>0.63531229654785482</v>
      </c>
      <c r="R33" s="8">
        <f t="shared" si="19"/>
        <v>0.65017081309273927</v>
      </c>
      <c r="S33" s="8">
        <f t="shared" ref="S33:AA33" si="20">S31/S32</f>
        <v>0.66801056140729842</v>
      </c>
      <c r="T33" s="8">
        <f t="shared" si="20"/>
        <v>0.67803605662854083</v>
      </c>
      <c r="U33" s="8">
        <f t="shared" si="20"/>
        <v>0.68846401097411636</v>
      </c>
      <c r="V33" s="8">
        <f t="shared" si="20"/>
        <v>0.70548534562782961</v>
      </c>
      <c r="W33" s="8">
        <f t="shared" si="20"/>
        <v>0.7085253826809359</v>
      </c>
      <c r="X33" s="8">
        <f t="shared" si="20"/>
        <v>0.71461730522268652</v>
      </c>
      <c r="Y33" s="8">
        <f t="shared" si="20"/>
        <v>0.71797791743559813</v>
      </c>
      <c r="Z33" s="8">
        <f t="shared" si="20"/>
        <v>0.72198051036715638</v>
      </c>
      <c r="AA33" s="8">
        <f t="shared" si="20"/>
        <v>0.7209091979925063</v>
      </c>
      <c r="AB33" s="8">
        <f t="shared" ref="AB33:AH33" si="21">AB31/AB32</f>
        <v>0.72179512989523797</v>
      </c>
      <c r="AC33" s="8">
        <f t="shared" si="21"/>
        <v>0.74420441324578579</v>
      </c>
      <c r="AD33" s="8">
        <f t="shared" si="21"/>
        <v>0.75502495533649872</v>
      </c>
      <c r="AE33" s="8">
        <f t="shared" si="21"/>
        <v>0.76224244837640609</v>
      </c>
      <c r="AF33" s="8">
        <f t="shared" si="21"/>
        <v>0.77891521988422252</v>
      </c>
      <c r="AG33" s="8">
        <f t="shared" si="21"/>
        <v>0.79305495971060069</v>
      </c>
      <c r="AH33" s="8">
        <f t="shared" si="21"/>
        <v>0.79197761731865401</v>
      </c>
      <c r="AI33" s="8"/>
      <c r="AJ33" s="8"/>
    </row>
    <row r="35" spans="1:36" x14ac:dyDescent="0.45">
      <c r="A35" s="13" t="s">
        <v>352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45">
      <c r="A36" s="18" t="s">
        <v>254</v>
      </c>
      <c r="B36" s="8" t="s">
        <v>0</v>
      </c>
      <c r="C36" s="8">
        <v>2019</v>
      </c>
      <c r="D36" s="8">
        <v>2020</v>
      </c>
      <c r="E36" s="8">
        <v>2021</v>
      </c>
      <c r="F36" s="8">
        <v>2022</v>
      </c>
      <c r="G36" s="8">
        <v>2023</v>
      </c>
      <c r="H36" s="8">
        <v>2024</v>
      </c>
      <c r="I36" s="8">
        <v>2025</v>
      </c>
      <c r="J36" s="8">
        <v>2026</v>
      </c>
      <c r="K36" s="8">
        <v>2027</v>
      </c>
      <c r="L36" s="8">
        <v>2028</v>
      </c>
      <c r="M36" s="8">
        <v>2029</v>
      </c>
      <c r="N36" s="8">
        <v>2030</v>
      </c>
      <c r="O36" s="8">
        <v>2031</v>
      </c>
      <c r="P36" s="8">
        <v>2032</v>
      </c>
      <c r="Q36" s="8">
        <v>2033</v>
      </c>
      <c r="R36" s="8">
        <v>2034</v>
      </c>
      <c r="S36" s="8">
        <v>2035</v>
      </c>
      <c r="T36" s="8">
        <v>2036</v>
      </c>
      <c r="U36" s="8">
        <v>2037</v>
      </c>
      <c r="V36" s="8">
        <v>2038</v>
      </c>
      <c r="W36" s="8">
        <v>2039</v>
      </c>
      <c r="X36" s="8">
        <v>2040</v>
      </c>
      <c r="Y36" s="8">
        <v>2041</v>
      </c>
      <c r="Z36" s="8">
        <v>2042</v>
      </c>
      <c r="AA36" s="8">
        <v>2043</v>
      </c>
      <c r="AB36" s="8">
        <v>2044</v>
      </c>
      <c r="AC36" s="8">
        <v>2045</v>
      </c>
      <c r="AD36" s="8">
        <v>2046</v>
      </c>
      <c r="AE36" s="8">
        <v>2047</v>
      </c>
      <c r="AF36" s="8">
        <v>2048</v>
      </c>
      <c r="AG36" s="8">
        <v>2049</v>
      </c>
      <c r="AH36" s="8">
        <v>2050</v>
      </c>
      <c r="AI36" s="8"/>
      <c r="AJ36" s="8"/>
    </row>
    <row r="37" spans="1:36" x14ac:dyDescent="0.45">
      <c r="A37" t="s">
        <v>276</v>
      </c>
      <c r="B37" s="8" t="s">
        <v>312</v>
      </c>
      <c r="C37" s="7">
        <f>'Subsidies Paid'!K6*10^9</f>
        <v>300000000</v>
      </c>
      <c r="D37" s="7">
        <f>C37</f>
        <v>300000000</v>
      </c>
      <c r="E37" s="7">
        <f>D37</f>
        <v>300000000</v>
      </c>
      <c r="F37" s="7">
        <f t="shared" ref="F37:P37" si="22">E37</f>
        <v>300000000</v>
      </c>
      <c r="G37" s="7">
        <f t="shared" si="22"/>
        <v>300000000</v>
      </c>
      <c r="H37" s="7">
        <f t="shared" si="22"/>
        <v>300000000</v>
      </c>
      <c r="I37" s="7">
        <f t="shared" si="22"/>
        <v>300000000</v>
      </c>
      <c r="J37" s="7">
        <f t="shared" si="22"/>
        <v>300000000</v>
      </c>
      <c r="K37" s="7">
        <f t="shared" si="22"/>
        <v>300000000</v>
      </c>
      <c r="L37" s="7">
        <f t="shared" si="22"/>
        <v>300000000</v>
      </c>
      <c r="M37" s="7">
        <f t="shared" si="22"/>
        <v>300000000</v>
      </c>
      <c r="N37" s="7">
        <f t="shared" si="22"/>
        <v>300000000</v>
      </c>
      <c r="O37" s="7">
        <f t="shared" si="22"/>
        <v>300000000</v>
      </c>
      <c r="P37" s="7">
        <f t="shared" si="22"/>
        <v>300000000</v>
      </c>
      <c r="Q37" s="7">
        <f t="shared" ref="Q37" si="23">P37</f>
        <v>300000000</v>
      </c>
      <c r="R37" s="7">
        <f t="shared" ref="R37" si="24">Q37</f>
        <v>300000000</v>
      </c>
      <c r="S37" s="7">
        <f t="shared" ref="S37" si="25">R37</f>
        <v>300000000</v>
      </c>
      <c r="T37" s="7">
        <f t="shared" ref="T37" si="26">S37</f>
        <v>300000000</v>
      </c>
      <c r="U37" s="7">
        <f t="shared" ref="U37" si="27">T37</f>
        <v>300000000</v>
      </c>
      <c r="V37" s="7">
        <f t="shared" ref="V37" si="28">U37</f>
        <v>300000000</v>
      </c>
      <c r="W37" s="7">
        <f t="shared" ref="W37" si="29">V37</f>
        <v>300000000</v>
      </c>
      <c r="X37" s="7">
        <f t="shared" ref="X37" si="30">W37</f>
        <v>300000000</v>
      </c>
      <c r="Y37" s="7">
        <f t="shared" ref="Y37" si="31">X37</f>
        <v>300000000</v>
      </c>
      <c r="Z37" s="7">
        <f t="shared" ref="Z37" si="32">Y37</f>
        <v>300000000</v>
      </c>
      <c r="AA37" s="7">
        <f t="shared" ref="AA37" si="33">Z37</f>
        <v>300000000</v>
      </c>
      <c r="AB37" s="7">
        <f t="shared" ref="AB37" si="34">AA37</f>
        <v>300000000</v>
      </c>
      <c r="AC37" s="7">
        <f t="shared" ref="AC37" si="35">AB37</f>
        <v>300000000</v>
      </c>
      <c r="AD37" s="7">
        <f t="shared" ref="AD37" si="36">AC37</f>
        <v>300000000</v>
      </c>
      <c r="AE37" s="7">
        <f t="shared" ref="AE37" si="37">AD37</f>
        <v>300000000</v>
      </c>
      <c r="AF37" s="7">
        <f t="shared" ref="AF37" si="38">AE37</f>
        <v>300000000</v>
      </c>
      <c r="AG37" s="7">
        <f t="shared" ref="AG37" si="39">AF37</f>
        <v>300000000</v>
      </c>
      <c r="AH37" s="7">
        <f t="shared" ref="AH37" si="40">AG37</f>
        <v>300000000</v>
      </c>
      <c r="AI37" s="7"/>
      <c r="AJ37" s="7"/>
    </row>
    <row r="38" spans="1:36" x14ac:dyDescent="0.45">
      <c r="A38" t="s">
        <v>277</v>
      </c>
      <c r="B38" t="s">
        <v>272</v>
      </c>
      <c r="C38" s="7"/>
      <c r="D38" s="7">
        <f>INDEX('AEO Table 8'!22:22,MATCH(Calculations!D36,'AEO Table 8'!13:13,0))*10^6</f>
        <v>784792236</v>
      </c>
      <c r="E38" s="7">
        <f>INDEX('AEO Table 8'!22:22,MATCH(Calculations!E36,'AEO Table 8'!13:13,0))*10^6</f>
        <v>760580200</v>
      </c>
      <c r="F38" s="7">
        <f>INDEX('AEO Table 8'!22:22,MATCH(Calculations!F36,'AEO Table 8'!13:13,0))*10^6</f>
        <v>736682861</v>
      </c>
      <c r="G38" s="7">
        <f>INDEX('AEO Table 8'!22:22,MATCH(Calculations!G36,'AEO Table 8'!13:13,0))*10^6</f>
        <v>749797546</v>
      </c>
      <c r="H38" s="7">
        <f>INDEX('AEO Table 8'!22:22,MATCH(Calculations!H36,'AEO Table 8'!13:13,0))*10^6</f>
        <v>752926758</v>
      </c>
      <c r="I38" s="7">
        <f>INDEX('AEO Table 8'!22:22,MATCH(Calculations!I36,'AEO Table 8'!13:13,0))*10^6</f>
        <v>744938965</v>
      </c>
      <c r="J38" s="7">
        <f>INDEX('AEO Table 8'!22:22,MATCH(Calculations!J36,'AEO Table 8'!13:13,0))*10^6</f>
        <v>641466919</v>
      </c>
      <c r="K38" s="7">
        <f>INDEX('AEO Table 8'!22:22,MATCH(Calculations!K36,'AEO Table 8'!13:13,0))*10^6</f>
        <v>576479431</v>
      </c>
      <c r="L38" s="7">
        <f>INDEX('AEO Table 8'!22:22,MATCH(Calculations!L36,'AEO Table 8'!13:13,0))*10^6</f>
        <v>556949219</v>
      </c>
      <c r="M38" s="7">
        <f>INDEX('AEO Table 8'!22:22,MATCH(Calculations!M36,'AEO Table 8'!13:13,0))*10^6</f>
        <v>505982697</v>
      </c>
      <c r="N38" s="7">
        <f>INDEX('AEO Table 8'!22:22,MATCH(Calculations!N36,'AEO Table 8'!13:13,0))*10^6</f>
        <v>506731659</v>
      </c>
      <c r="O38" s="7">
        <f>INDEX('AEO Table 8'!22:22,MATCH(Calculations!O36,'AEO Table 8'!13:13,0))*10^6</f>
        <v>490309692</v>
      </c>
      <c r="P38" s="7">
        <f>INDEX('AEO Table 8'!22:22,MATCH(Calculations!P36,'AEO Table 8'!13:13,0))*10^6</f>
        <v>480153687</v>
      </c>
      <c r="Q38" s="7">
        <f>INDEX('AEO Table 8'!22:22,MATCH(Calculations!Q36,'AEO Table 8'!13:13,0))*10^6</f>
        <v>472433502</v>
      </c>
      <c r="R38" s="7">
        <f>INDEX('AEO Table 8'!22:22,MATCH(Calculations!R36,'AEO Table 8'!13:13,0))*10^6</f>
        <v>455696442</v>
      </c>
      <c r="S38" s="7">
        <f>INDEX('AEO Table 8'!22:22,MATCH(Calculations!S36,'AEO Table 8'!13:13,0))*10^6</f>
        <v>457101471</v>
      </c>
      <c r="T38" s="7">
        <f>INDEX('AEO Table 8'!22:22,MATCH(Calculations!T36,'AEO Table 8'!13:13,0))*10^6</f>
        <v>448752869</v>
      </c>
      <c r="U38" s="7">
        <f>INDEX('AEO Table 8'!22:22,MATCH(Calculations!U36,'AEO Table 8'!13:13,0))*10^6</f>
        <v>432321045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425242676</v>
      </c>
      <c r="X38" s="7">
        <f>INDEX('AEO Table 8'!22:22,MATCH(Calculations!X36,'AEO Table 8'!13:13,0))*10^6</f>
        <v>425587524</v>
      </c>
      <c r="Y38" s="7">
        <f>INDEX('AEO Table 8'!22:22,MATCH(Calculations!Y36,'AEO Table 8'!13:13,0))*10^6</f>
        <v>426839600</v>
      </c>
      <c r="Z38" s="7">
        <f>INDEX('AEO Table 8'!22:22,MATCH(Calculations!Z36,'AEO Table 8'!13:13,0))*10^6</f>
        <v>427745178</v>
      </c>
      <c r="AA38" s="7">
        <f>INDEX('AEO Table 8'!22:22,MATCH(Calculations!AA36,'AEO Table 8'!13:13,0))*10^6</f>
        <v>409677307</v>
      </c>
      <c r="AB38" s="7">
        <f>INDEX('AEO Table 8'!22:22,MATCH(Calculations!AB36,'AEO Table 8'!13:13,0))*10^6</f>
        <v>364577942</v>
      </c>
      <c r="AC38" s="7">
        <f>INDEX('AEO Table 8'!22:22,MATCH(Calculations!AC36,'AEO Table 8'!13:13,0))*10^6</f>
        <v>365396484</v>
      </c>
      <c r="AD38" s="7">
        <f>INDEX('AEO Table 8'!22:22,MATCH(Calculations!AD36,'AEO Table 8'!13:13,0))*10^6</f>
        <v>365822540</v>
      </c>
      <c r="AE38" s="7">
        <f>INDEX('AEO Table 8'!22:22,MATCH(Calculations!AE36,'AEO Table 8'!13:13,0))*10^6</f>
        <v>358454559</v>
      </c>
      <c r="AF38" s="7">
        <f>INDEX('AEO Table 8'!22:22,MATCH(Calculations!AF36,'AEO Table 8'!13:13,0))*10^6</f>
        <v>343637939</v>
      </c>
      <c r="AG38" s="7">
        <f>INDEX('AEO Table 8'!22:22,MATCH(Calculations!AG36,'AEO Table 8'!13:13,0))*10^6</f>
        <v>343958557</v>
      </c>
      <c r="AH38" s="7">
        <f>INDEX('AEO Table 8'!22:22,MATCH(Calculations!AH36,'AEO Table 8'!13:13,0))*10^6</f>
        <v>344421967</v>
      </c>
      <c r="AI38" s="7"/>
      <c r="AJ38" s="7"/>
    </row>
    <row r="39" spans="1:36" x14ac:dyDescent="0.45">
      <c r="A39" t="s">
        <v>274</v>
      </c>
      <c r="C39" s="8"/>
      <c r="D39" s="8">
        <f t="shared" ref="D39:P39" si="41">D37/D38</f>
        <v>0.3822667786942785</v>
      </c>
      <c r="E39" s="8">
        <f t="shared" si="41"/>
        <v>0.39443572157150553</v>
      </c>
      <c r="F39" s="8">
        <f t="shared" si="41"/>
        <v>0.40723086674334885</v>
      </c>
      <c r="G39" s="8">
        <f t="shared" si="41"/>
        <v>0.40010800462129015</v>
      </c>
      <c r="H39" s="8">
        <f t="shared" si="41"/>
        <v>0.39844513003746906</v>
      </c>
      <c r="I39" s="8">
        <f t="shared" si="41"/>
        <v>0.40271755686722605</v>
      </c>
      <c r="J39" s="8">
        <f t="shared" si="41"/>
        <v>0.46767805340247015</v>
      </c>
      <c r="K39" s="8">
        <f t="shared" si="41"/>
        <v>0.52040018059204618</v>
      </c>
      <c r="L39" s="8">
        <f t="shared" si="41"/>
        <v>0.53864874887274061</v>
      </c>
      <c r="M39" s="8">
        <f t="shared" si="41"/>
        <v>0.59290565028946041</v>
      </c>
      <c r="N39" s="8">
        <f t="shared" si="41"/>
        <v>0.59202932098623817</v>
      </c>
      <c r="O39" s="8">
        <f t="shared" si="41"/>
        <v>0.61185818859970653</v>
      </c>
      <c r="P39" s="8">
        <f t="shared" si="41"/>
        <v>0.62479995077076222</v>
      </c>
      <c r="Q39" s="8">
        <f t="shared" ref="Q39:AA39" si="42">Q37/Q38</f>
        <v>0.63501000401110419</v>
      </c>
      <c r="R39" s="8">
        <f t="shared" si="42"/>
        <v>0.65833298737934842</v>
      </c>
      <c r="S39" s="8">
        <f t="shared" si="42"/>
        <v>0.65630941712720936</v>
      </c>
      <c r="T39" s="8">
        <f t="shared" si="42"/>
        <v>0.66851940282525524</v>
      </c>
      <c r="U39" s="8">
        <f t="shared" si="42"/>
        <v>0.69392874455140163</v>
      </c>
      <c r="V39" s="8">
        <f t="shared" si="42"/>
        <v>0.70547952247389201</v>
      </c>
      <c r="W39" s="8">
        <f t="shared" si="42"/>
        <v>0.70547952247389201</v>
      </c>
      <c r="X39" s="8">
        <f t="shared" si="42"/>
        <v>0.70490788165115481</v>
      </c>
      <c r="Y39" s="8">
        <f t="shared" si="42"/>
        <v>0.70284013010976487</v>
      </c>
      <c r="Z39" s="8">
        <f t="shared" si="42"/>
        <v>0.70135214943323099</v>
      </c>
      <c r="AA39" s="8">
        <f t="shared" si="42"/>
        <v>0.73228366539716583</v>
      </c>
      <c r="AB39" s="8">
        <f t="shared" ref="AB39:AH39" si="43">AB37/AB38</f>
        <v>0.82286931116638973</v>
      </c>
      <c r="AC39" s="8">
        <f t="shared" si="43"/>
        <v>0.82102596258151184</v>
      </c>
      <c r="AD39" s="8">
        <f t="shared" si="43"/>
        <v>0.82006975294633289</v>
      </c>
      <c r="AE39" s="8">
        <f t="shared" si="43"/>
        <v>0.83692616669997488</v>
      </c>
      <c r="AF39" s="8">
        <f t="shared" si="43"/>
        <v>0.8730118707876432</v>
      </c>
      <c r="AG39" s="8">
        <f t="shared" si="43"/>
        <v>0.87219810030776468</v>
      </c>
      <c r="AH39" s="8">
        <f t="shared" si="43"/>
        <v>0.87102458247095493</v>
      </c>
      <c r="AI39" s="8"/>
      <c r="AJ39" s="8"/>
    </row>
    <row r="41" spans="1:36" x14ac:dyDescent="0.45">
      <c r="A41" s="15" t="s">
        <v>275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x14ac:dyDescent="0.4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ht="13.9" customHeight="1" x14ac:dyDescent="0.45">
      <c r="A43" s="18" t="s">
        <v>244</v>
      </c>
      <c r="B43" s="8" t="s">
        <v>0</v>
      </c>
      <c r="C43" s="8">
        <v>2019</v>
      </c>
      <c r="D43" s="8">
        <v>2020</v>
      </c>
      <c r="E43" s="8">
        <v>2021</v>
      </c>
      <c r="F43" s="8">
        <v>2022</v>
      </c>
      <c r="G43" s="8">
        <v>2023</v>
      </c>
      <c r="H43" s="8">
        <v>2024</v>
      </c>
      <c r="I43" s="8">
        <v>2025</v>
      </c>
      <c r="J43" s="8">
        <v>2026</v>
      </c>
      <c r="K43" s="8">
        <v>2027</v>
      </c>
      <c r="L43" s="8">
        <v>2028</v>
      </c>
      <c r="M43" s="8">
        <v>2029</v>
      </c>
      <c r="N43" s="8">
        <v>2030</v>
      </c>
      <c r="O43" s="8">
        <v>2031</v>
      </c>
      <c r="P43" s="8">
        <v>2032</v>
      </c>
      <c r="Q43" s="8">
        <v>2033</v>
      </c>
      <c r="R43" s="8">
        <v>2034</v>
      </c>
      <c r="S43" s="8">
        <v>2035</v>
      </c>
      <c r="T43" s="8">
        <v>2036</v>
      </c>
      <c r="U43" s="8">
        <v>2037</v>
      </c>
      <c r="V43" s="8">
        <v>2038</v>
      </c>
      <c r="W43" s="8">
        <v>2039</v>
      </c>
      <c r="X43" s="8">
        <v>2040</v>
      </c>
      <c r="Y43" s="8">
        <v>2041</v>
      </c>
      <c r="Z43" s="8">
        <v>2042</v>
      </c>
      <c r="AA43" s="8">
        <v>2043</v>
      </c>
      <c r="AB43" s="8">
        <v>2044</v>
      </c>
      <c r="AC43" s="8">
        <v>2045</v>
      </c>
      <c r="AD43" s="8">
        <v>2046</v>
      </c>
      <c r="AE43" s="8">
        <v>2047</v>
      </c>
      <c r="AF43" s="8">
        <v>2048</v>
      </c>
      <c r="AG43" s="8">
        <v>2049</v>
      </c>
      <c r="AH43" s="8">
        <v>2050</v>
      </c>
      <c r="AI43" s="8"/>
      <c r="AJ43" s="8"/>
    </row>
    <row r="44" spans="1:36" x14ac:dyDescent="0.45">
      <c r="A44" t="s">
        <v>280</v>
      </c>
      <c r="B44" s="8" t="s">
        <v>312</v>
      </c>
      <c r="C44" s="7">
        <f>'Subsidies Paid'!K14*10^9</f>
        <v>100000000</v>
      </c>
      <c r="D44" s="7">
        <f>C44</f>
        <v>100000000</v>
      </c>
      <c r="E44" s="7">
        <f>D44</f>
        <v>100000000</v>
      </c>
      <c r="F44" s="7">
        <f t="shared" ref="F44:P44" si="44">E44</f>
        <v>100000000</v>
      </c>
      <c r="G44" s="7">
        <f t="shared" si="44"/>
        <v>100000000</v>
      </c>
      <c r="H44" s="7">
        <f t="shared" si="44"/>
        <v>100000000</v>
      </c>
      <c r="I44" s="7">
        <f t="shared" si="44"/>
        <v>100000000</v>
      </c>
      <c r="J44" s="7">
        <f t="shared" si="44"/>
        <v>100000000</v>
      </c>
      <c r="K44" s="7">
        <f t="shared" si="44"/>
        <v>100000000</v>
      </c>
      <c r="L44" s="7">
        <f t="shared" si="44"/>
        <v>100000000</v>
      </c>
      <c r="M44" s="7">
        <f t="shared" si="44"/>
        <v>100000000</v>
      </c>
      <c r="N44" s="7">
        <f t="shared" si="44"/>
        <v>100000000</v>
      </c>
      <c r="O44" s="7">
        <f t="shared" si="44"/>
        <v>100000000</v>
      </c>
      <c r="P44" s="7">
        <f t="shared" si="44"/>
        <v>100000000</v>
      </c>
      <c r="Q44" s="7">
        <f t="shared" ref="Q44" si="45">P44</f>
        <v>100000000</v>
      </c>
      <c r="R44" s="7">
        <f t="shared" ref="R44" si="46">Q44</f>
        <v>100000000</v>
      </c>
      <c r="S44" s="7">
        <f t="shared" ref="S44" si="47">R44</f>
        <v>100000000</v>
      </c>
      <c r="T44" s="7">
        <f t="shared" ref="T44" si="48">S44</f>
        <v>100000000</v>
      </c>
      <c r="U44" s="7">
        <f t="shared" ref="U44" si="49">T44</f>
        <v>100000000</v>
      </c>
      <c r="V44" s="7">
        <f t="shared" ref="V44" si="50">U44</f>
        <v>100000000</v>
      </c>
      <c r="W44" s="7">
        <f t="shared" ref="W44" si="51">V44</f>
        <v>100000000</v>
      </c>
      <c r="X44" s="7">
        <f t="shared" ref="X44" si="52">W44</f>
        <v>100000000</v>
      </c>
      <c r="Y44" s="7">
        <f t="shared" ref="Y44" si="53">X44</f>
        <v>100000000</v>
      </c>
      <c r="Z44" s="7">
        <f t="shared" ref="Z44" si="54">Y44</f>
        <v>100000000</v>
      </c>
      <c r="AA44" s="7">
        <f t="shared" ref="AA44" si="55">Z44</f>
        <v>100000000</v>
      </c>
      <c r="AB44" s="7">
        <f t="shared" ref="AB44" si="56">AA44</f>
        <v>100000000</v>
      </c>
      <c r="AC44" s="7">
        <f t="shared" ref="AC44" si="57">AB44</f>
        <v>100000000</v>
      </c>
      <c r="AD44" s="7">
        <f t="shared" ref="AD44" si="58">AC44</f>
        <v>100000000</v>
      </c>
      <c r="AE44" s="7">
        <f t="shared" ref="AE44" si="59">AD44</f>
        <v>100000000</v>
      </c>
      <c r="AF44" s="7">
        <f t="shared" ref="AF44" si="60">AE44</f>
        <v>100000000</v>
      </c>
      <c r="AG44" s="7">
        <f t="shared" ref="AG44" si="61">AF44</f>
        <v>100000000</v>
      </c>
      <c r="AH44" s="7">
        <f t="shared" ref="AH44" si="62">AG44</f>
        <v>100000000</v>
      </c>
      <c r="AI44" s="7"/>
      <c r="AJ44" s="7"/>
    </row>
    <row r="45" spans="1:36" x14ac:dyDescent="0.45">
      <c r="A45" t="s">
        <v>281</v>
      </c>
      <c r="B45" t="s">
        <v>271</v>
      </c>
      <c r="C45" s="7"/>
      <c r="D45" s="7">
        <f>INDEX('AEO Table 1'!19:19,MATCH(Calculations!D43,'AEO Table 1'!13:13,0))*10^15</f>
        <v>1.0784114E+16</v>
      </c>
      <c r="E45" s="7">
        <f>INDEX('AEO Table 1'!19:19,MATCH(Calculations!E43,'AEO Table 1'!13:13,0))*10^15</f>
        <v>1.2618449E+16</v>
      </c>
      <c r="F45" s="7">
        <f>INDEX('AEO Table 1'!19:19,MATCH(Calculations!F43,'AEO Table 1'!13:13,0))*10^15</f>
        <v>1.3002274E+16</v>
      </c>
      <c r="G45" s="7">
        <f>INDEX('AEO Table 1'!19:19,MATCH(Calculations!G43,'AEO Table 1'!13:13,0))*10^15</f>
        <v>1.1427409E+16</v>
      </c>
      <c r="H45" s="7">
        <f>INDEX('AEO Table 1'!19:19,MATCH(Calculations!H43,'AEO Table 1'!13:13,0))*10^15</f>
        <v>1.0139303E+16</v>
      </c>
      <c r="I45" s="7">
        <f>INDEX('AEO Table 1'!19:19,MATCH(Calculations!I43,'AEO Table 1'!13:13,0))*10^15</f>
        <v>8502703000000000</v>
      </c>
      <c r="J45" s="7">
        <f>INDEX('AEO Table 1'!19:19,MATCH(Calculations!J43,'AEO Table 1'!13:13,0))*10^15</f>
        <v>8564249000000000</v>
      </c>
      <c r="K45" s="7">
        <f>INDEX('AEO Table 1'!19:19,MATCH(Calculations!K43,'AEO Table 1'!13:13,0))*10^15</f>
        <v>8376678999999999</v>
      </c>
      <c r="L45" s="7">
        <f>INDEX('AEO Table 1'!19:19,MATCH(Calculations!L43,'AEO Table 1'!13:13,0))*10^15</f>
        <v>8404305000000001</v>
      </c>
      <c r="M45" s="7">
        <f>INDEX('AEO Table 1'!19:19,MATCH(Calculations!M43,'AEO Table 1'!13:13,0))*10^15</f>
        <v>8389068999999999</v>
      </c>
      <c r="N45" s="7">
        <f>INDEX('AEO Table 1'!19:19,MATCH(Calculations!N43,'AEO Table 1'!13:13,0))*10^15</f>
        <v>8429992000000000</v>
      </c>
      <c r="O45" s="7">
        <f>INDEX('AEO Table 1'!19:19,MATCH(Calculations!O43,'AEO Table 1'!13:13,0))*10^15</f>
        <v>8341984999999999</v>
      </c>
      <c r="P45" s="7">
        <f>INDEX('AEO Table 1'!19:19,MATCH(Calculations!P43,'AEO Table 1'!13:13,0))*10^15</f>
        <v>8220649000000000</v>
      </c>
      <c r="Q45" s="7">
        <f>INDEX('AEO Table 1'!19:19,MATCH(Calculations!Q43,'AEO Table 1'!13:13,0))*10^15</f>
        <v>8189446999999999</v>
      </c>
      <c r="R45" s="7">
        <f>INDEX('AEO Table 1'!19:19,MATCH(Calculations!R43,'AEO Table 1'!13:13,0))*10^15</f>
        <v>8077508999999999</v>
      </c>
      <c r="S45" s="7">
        <f>INDEX('AEO Table 1'!19:19,MATCH(Calculations!S43,'AEO Table 1'!13:13,0))*10^15</f>
        <v>7964702000000000</v>
      </c>
      <c r="T45" s="7">
        <f>INDEX('AEO Table 1'!19:19,MATCH(Calculations!T43,'AEO Table 1'!13:13,0))*10^15</f>
        <v>7896936000000000</v>
      </c>
      <c r="U45" s="7">
        <f>INDEX('AEO Table 1'!19:19,MATCH(Calculations!U43,'AEO Table 1'!13:13,0))*10^15</f>
        <v>7827104000000000</v>
      </c>
      <c r="V45" s="7">
        <f>INDEX('AEO Table 1'!19:19,MATCH(Calculations!V43,'AEO Table 1'!13:13,0))*10^15</f>
        <v>7718163000000000</v>
      </c>
      <c r="W45" s="7">
        <f>INDEX('AEO Table 1'!19:19,MATCH(Calculations!W43,'AEO Table 1'!13:13,0))*10^15</f>
        <v>7705905000000000</v>
      </c>
      <c r="X45" s="7">
        <f>INDEX('AEO Table 1'!19:19,MATCH(Calculations!X43,'AEO Table 1'!13:13,0))*10^15</f>
        <v>7633009000000000</v>
      </c>
      <c r="Y45" s="7">
        <f>INDEX('AEO Table 1'!19:19,MATCH(Calculations!Y43,'AEO Table 1'!13:13,0))*10^15</f>
        <v>7585832000000000</v>
      </c>
      <c r="Z45" s="7">
        <f>INDEX('AEO Table 1'!19:19,MATCH(Calculations!Z43,'AEO Table 1'!13:13,0))*10^15</f>
        <v>7586134000000000</v>
      </c>
      <c r="AA45" s="7">
        <f>INDEX('AEO Table 1'!19:19,MATCH(Calculations!AA43,'AEO Table 1'!13:13,0))*10^15</f>
        <v>7613787000000000</v>
      </c>
      <c r="AB45" s="7">
        <f>INDEX('AEO Table 1'!19:19,MATCH(Calculations!AB43,'AEO Table 1'!13:13,0))*10^15</f>
        <v>7630188000000000</v>
      </c>
      <c r="AC45" s="7">
        <f>INDEX('AEO Table 1'!19:19,MATCH(Calculations!AC43,'AEO Table 1'!13:13,0))*10^15</f>
        <v>7499932000000000</v>
      </c>
      <c r="AD45" s="7">
        <f>INDEX('AEO Table 1'!19:19,MATCH(Calculations!AD43,'AEO Table 1'!13:13,0))*10^15</f>
        <v>7438654000000000</v>
      </c>
      <c r="AE45" s="7">
        <f>INDEX('AEO Table 1'!19:19,MATCH(Calculations!AE43,'AEO Table 1'!13:13,0))*10^15</f>
        <v>7403985000000000</v>
      </c>
      <c r="AF45" s="7">
        <f>INDEX('AEO Table 1'!19:19,MATCH(Calculations!AF43,'AEO Table 1'!13:13,0))*10^15</f>
        <v>7327478000000000</v>
      </c>
      <c r="AG45" s="7">
        <f>INDEX('AEO Table 1'!19:19,MATCH(Calculations!AG43,'AEO Table 1'!13:13,0))*10^15</f>
        <v>7267259000000000</v>
      </c>
      <c r="AH45" s="7">
        <f>INDEX('AEO Table 1'!19:19,MATCH(Calculations!AH43,'AEO Table 1'!13:13,0))*10^15</f>
        <v>7287380000000000</v>
      </c>
      <c r="AI45" s="7"/>
      <c r="AJ45" s="7"/>
    </row>
    <row r="46" spans="1:36" x14ac:dyDescent="0.45">
      <c r="A46" t="s">
        <v>298</v>
      </c>
      <c r="C46" s="7"/>
      <c r="D46" s="8">
        <f t="shared" ref="D46:P46" si="63">D44/D45</f>
        <v>9.2728990068168788E-9</v>
      </c>
      <c r="E46" s="7">
        <f>E44/E45</f>
        <v>7.9249042414008255E-9</v>
      </c>
      <c r="F46" s="8">
        <f t="shared" si="63"/>
        <v>7.6909623655062182E-9</v>
      </c>
      <c r="G46" s="8">
        <f t="shared" si="63"/>
        <v>8.7508900749067447E-9</v>
      </c>
      <c r="H46" s="8">
        <f t="shared" si="63"/>
        <v>9.8626108717729418E-9</v>
      </c>
      <c r="I46" s="8">
        <f t="shared" si="63"/>
        <v>1.1760965895198269E-8</v>
      </c>
      <c r="J46" s="8">
        <f t="shared" si="63"/>
        <v>1.1676447053325983E-8</v>
      </c>
      <c r="K46" s="8">
        <f t="shared" si="63"/>
        <v>1.1937905224731665E-8</v>
      </c>
      <c r="L46" s="8">
        <f t="shared" si="63"/>
        <v>1.1898663839544137E-8</v>
      </c>
      <c r="M46" s="8">
        <f t="shared" si="63"/>
        <v>1.1920273870676235E-8</v>
      </c>
      <c r="N46" s="8">
        <f t="shared" si="63"/>
        <v>1.1862407461359394E-8</v>
      </c>
      <c r="O46" s="8">
        <f t="shared" si="63"/>
        <v>1.1987554520896407E-8</v>
      </c>
      <c r="P46" s="8">
        <f t="shared" si="63"/>
        <v>1.2164489689317716E-8</v>
      </c>
      <c r="Q46" s="8">
        <f t="shared" ref="Q46:AH46" si="64">Q44/Q45</f>
        <v>1.2210836702404938E-8</v>
      </c>
      <c r="R46" s="8">
        <f t="shared" si="64"/>
        <v>1.2380054296442135E-8</v>
      </c>
      <c r="S46" s="8">
        <f t="shared" si="64"/>
        <v>1.2555397552852574E-8</v>
      </c>
      <c r="T46" s="8">
        <f t="shared" si="64"/>
        <v>1.2663139222604818E-8</v>
      </c>
      <c r="U46" s="8">
        <f t="shared" si="64"/>
        <v>1.2776117450336676E-8</v>
      </c>
      <c r="V46" s="8">
        <f t="shared" si="64"/>
        <v>1.2956450906776651E-8</v>
      </c>
      <c r="W46" s="8">
        <f t="shared" si="64"/>
        <v>1.2977061097950209E-8</v>
      </c>
      <c r="X46" s="8">
        <f t="shared" si="64"/>
        <v>1.3100993330415306E-8</v>
      </c>
      <c r="Y46" s="8">
        <f t="shared" si="64"/>
        <v>1.3182469635499441E-8</v>
      </c>
      <c r="Z46" s="8">
        <f t="shared" si="64"/>
        <v>1.3181944848324589E-8</v>
      </c>
      <c r="AA46" s="8">
        <f t="shared" si="64"/>
        <v>1.3134068499683535E-8</v>
      </c>
      <c r="AB46" s="8">
        <f t="shared" si="64"/>
        <v>1.3105836972824261E-8</v>
      </c>
      <c r="AC46" s="8">
        <f t="shared" si="64"/>
        <v>1.3333454223318291E-8</v>
      </c>
      <c r="AD46" s="8">
        <f t="shared" si="64"/>
        <v>1.3443292294546836E-8</v>
      </c>
      <c r="AE46" s="8">
        <f t="shared" si="64"/>
        <v>1.350624022063794E-8</v>
      </c>
      <c r="AF46" s="8">
        <f t="shared" si="64"/>
        <v>1.3647260353425831E-8</v>
      </c>
      <c r="AG46" s="8">
        <f t="shared" si="64"/>
        <v>1.3760346232327759E-8</v>
      </c>
      <c r="AH46" s="8">
        <f t="shared" si="64"/>
        <v>1.3722352889515848E-8</v>
      </c>
      <c r="AI46" s="8"/>
      <c r="AJ46" s="8"/>
    </row>
    <row r="48" spans="1:36" x14ac:dyDescent="0.45">
      <c r="A48" s="18" t="s">
        <v>257</v>
      </c>
    </row>
    <row r="49" spans="1:36" x14ac:dyDescent="0.45">
      <c r="A49" t="s">
        <v>280</v>
      </c>
      <c r="B49" s="8" t="s">
        <v>312</v>
      </c>
      <c r="D49" s="50">
        <f>'Subsidies Paid'!H13</f>
        <v>53000000</v>
      </c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45">
      <c r="A50" t="s">
        <v>281</v>
      </c>
      <c r="B50" t="s">
        <v>271</v>
      </c>
      <c r="C50" s="50"/>
      <c r="D50" s="50">
        <f>INDEX('AEO Table 1'!19:19,MATCH(Calculations!D43,'AEO Table 1'!13:13,0))*10^15</f>
        <v>1.0784114E+16</v>
      </c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45">
      <c r="A51" s="8" t="s">
        <v>298</v>
      </c>
      <c r="C51" s="7"/>
      <c r="D51" s="7">
        <f>D49/D50</f>
        <v>4.9146364736129455E-9</v>
      </c>
      <c r="E51" s="7">
        <f>D51</f>
        <v>4.9146364736129455E-9</v>
      </c>
      <c r="F51" s="7">
        <f>E51</f>
        <v>4.9146364736129455E-9</v>
      </c>
      <c r="G51" s="8">
        <f t="shared" ref="G51:AH51" si="65">F51</f>
        <v>4.9146364736129455E-9</v>
      </c>
      <c r="H51" s="8">
        <f t="shared" si="65"/>
        <v>4.9146364736129455E-9</v>
      </c>
      <c r="I51" s="8">
        <f t="shared" si="65"/>
        <v>4.9146364736129455E-9</v>
      </c>
      <c r="J51" s="8">
        <f t="shared" si="65"/>
        <v>4.9146364736129455E-9</v>
      </c>
      <c r="K51" s="8">
        <f t="shared" si="65"/>
        <v>4.9146364736129455E-9</v>
      </c>
      <c r="L51" s="8">
        <f t="shared" si="65"/>
        <v>4.9146364736129455E-9</v>
      </c>
      <c r="M51" s="8">
        <f t="shared" si="65"/>
        <v>4.9146364736129455E-9</v>
      </c>
      <c r="N51" s="8">
        <f t="shared" si="65"/>
        <v>4.9146364736129455E-9</v>
      </c>
      <c r="O51" s="8">
        <f t="shared" si="65"/>
        <v>4.9146364736129455E-9</v>
      </c>
      <c r="P51" s="8">
        <f t="shared" si="65"/>
        <v>4.9146364736129455E-9</v>
      </c>
      <c r="Q51" s="8">
        <f t="shared" si="65"/>
        <v>4.9146364736129455E-9</v>
      </c>
      <c r="R51" s="8">
        <f t="shared" si="65"/>
        <v>4.9146364736129455E-9</v>
      </c>
      <c r="S51" s="8">
        <f t="shared" si="65"/>
        <v>4.9146364736129455E-9</v>
      </c>
      <c r="T51" s="8">
        <f t="shared" si="65"/>
        <v>4.9146364736129455E-9</v>
      </c>
      <c r="U51" s="8">
        <f t="shared" si="65"/>
        <v>4.9146364736129455E-9</v>
      </c>
      <c r="V51" s="8">
        <f t="shared" si="65"/>
        <v>4.9146364736129455E-9</v>
      </c>
      <c r="W51" s="8">
        <f t="shared" si="65"/>
        <v>4.9146364736129455E-9</v>
      </c>
      <c r="X51" s="8">
        <f t="shared" si="65"/>
        <v>4.9146364736129455E-9</v>
      </c>
      <c r="Y51" s="8">
        <f t="shared" si="65"/>
        <v>4.9146364736129455E-9</v>
      </c>
      <c r="Z51" s="8">
        <f t="shared" si="65"/>
        <v>4.9146364736129455E-9</v>
      </c>
      <c r="AA51" s="8">
        <f t="shared" si="65"/>
        <v>4.9146364736129455E-9</v>
      </c>
      <c r="AB51" s="8">
        <f t="shared" si="65"/>
        <v>4.9146364736129455E-9</v>
      </c>
      <c r="AC51" s="8">
        <f t="shared" si="65"/>
        <v>4.9146364736129455E-9</v>
      </c>
      <c r="AD51" s="8">
        <f t="shared" si="65"/>
        <v>4.9146364736129455E-9</v>
      </c>
      <c r="AE51" s="8">
        <f t="shared" si="65"/>
        <v>4.9146364736129455E-9</v>
      </c>
      <c r="AF51" s="8">
        <f t="shared" si="65"/>
        <v>4.9146364736129455E-9</v>
      </c>
      <c r="AG51" s="8">
        <f t="shared" si="65"/>
        <v>4.9146364736129455E-9</v>
      </c>
      <c r="AH51" s="8">
        <f t="shared" si="65"/>
        <v>4.9146364736129455E-9</v>
      </c>
      <c r="AI51" s="8"/>
      <c r="AJ51" s="8"/>
    </row>
    <row r="53" spans="1:36" x14ac:dyDescent="0.45">
      <c r="A53" s="13" t="s">
        <v>282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45">
      <c r="A54" s="20" t="s">
        <v>30</v>
      </c>
      <c r="B54" s="8" t="s">
        <v>0</v>
      </c>
      <c r="C54" s="8">
        <v>2019</v>
      </c>
      <c r="D54" s="8">
        <v>2020</v>
      </c>
      <c r="E54" s="8">
        <v>2021</v>
      </c>
      <c r="F54" s="8">
        <v>2022</v>
      </c>
      <c r="G54" s="8">
        <v>2023</v>
      </c>
      <c r="H54" s="8">
        <v>2024</v>
      </c>
      <c r="I54" s="8">
        <v>2025</v>
      </c>
      <c r="J54" s="8">
        <v>2026</v>
      </c>
      <c r="K54" s="8">
        <v>2027</v>
      </c>
      <c r="L54" s="8">
        <v>2028</v>
      </c>
      <c r="M54" s="8">
        <v>2029</v>
      </c>
      <c r="N54" s="8">
        <v>2030</v>
      </c>
      <c r="O54" s="8">
        <v>2031</v>
      </c>
      <c r="P54" s="8">
        <v>2032</v>
      </c>
      <c r="Q54" s="8">
        <v>2033</v>
      </c>
      <c r="R54" s="8">
        <v>2034</v>
      </c>
      <c r="S54" s="8">
        <v>2035</v>
      </c>
      <c r="T54" s="8">
        <v>2036</v>
      </c>
      <c r="U54" s="8">
        <v>2037</v>
      </c>
      <c r="V54" s="8">
        <v>2038</v>
      </c>
      <c r="W54" s="8">
        <v>2039</v>
      </c>
      <c r="X54" s="8">
        <v>2040</v>
      </c>
      <c r="Y54" s="8">
        <v>2041</v>
      </c>
      <c r="Z54" s="8">
        <v>2042</v>
      </c>
      <c r="AA54" s="8">
        <v>2043</v>
      </c>
      <c r="AB54" s="8">
        <v>2044</v>
      </c>
      <c r="AC54" s="8">
        <v>2045</v>
      </c>
      <c r="AD54" s="8">
        <v>2046</v>
      </c>
      <c r="AE54" s="8">
        <v>2047</v>
      </c>
      <c r="AF54" s="8">
        <v>2048</v>
      </c>
      <c r="AG54" s="8">
        <v>2049</v>
      </c>
      <c r="AH54" s="8">
        <v>2050</v>
      </c>
      <c r="AI54" s="8"/>
      <c r="AJ54" s="8"/>
    </row>
    <row r="55" spans="1:36" x14ac:dyDescent="0.45">
      <c r="A55" s="8" t="s">
        <v>289</v>
      </c>
      <c r="B55" s="8" t="s">
        <v>312</v>
      </c>
      <c r="C55" s="7">
        <f>'Subsidies Paid'!J16*10^9</f>
        <v>1620000000.0000002</v>
      </c>
      <c r="D55" s="7">
        <f>'Subsidies Paid'!K16*10^9</f>
        <v>1620000000.0000002</v>
      </c>
      <c r="E55" s="7">
        <f>D55</f>
        <v>1620000000.0000002</v>
      </c>
      <c r="F55" s="7">
        <f t="shared" ref="F55:P55" si="66">E55</f>
        <v>1620000000.0000002</v>
      </c>
      <c r="G55" s="7">
        <f t="shared" si="66"/>
        <v>1620000000.0000002</v>
      </c>
      <c r="H55" s="7">
        <f t="shared" si="66"/>
        <v>1620000000.0000002</v>
      </c>
      <c r="I55" s="7">
        <f t="shared" si="66"/>
        <v>1620000000.0000002</v>
      </c>
      <c r="J55" s="7">
        <f t="shared" si="66"/>
        <v>1620000000.0000002</v>
      </c>
      <c r="K55" s="7">
        <f t="shared" si="66"/>
        <v>1620000000.0000002</v>
      </c>
      <c r="L55" s="7">
        <f t="shared" si="66"/>
        <v>1620000000.0000002</v>
      </c>
      <c r="M55" s="7">
        <f t="shared" si="66"/>
        <v>1620000000.0000002</v>
      </c>
      <c r="N55" s="7">
        <f t="shared" si="66"/>
        <v>1620000000.0000002</v>
      </c>
      <c r="O55" s="7">
        <f t="shared" si="66"/>
        <v>1620000000.0000002</v>
      </c>
      <c r="P55" s="7">
        <f t="shared" si="66"/>
        <v>1620000000.0000002</v>
      </c>
      <c r="Q55" s="7">
        <f t="shared" ref="Q55" si="67">P55</f>
        <v>1620000000.0000002</v>
      </c>
      <c r="R55" s="7">
        <f t="shared" ref="R55" si="68">Q55</f>
        <v>1620000000.0000002</v>
      </c>
      <c r="S55" s="7">
        <f t="shared" ref="S55" si="69">R55</f>
        <v>1620000000.0000002</v>
      </c>
      <c r="T55" s="7">
        <f t="shared" ref="T55" si="70">S55</f>
        <v>1620000000.0000002</v>
      </c>
      <c r="U55" s="7">
        <f t="shared" ref="U55" si="71">T55</f>
        <v>1620000000.0000002</v>
      </c>
      <c r="V55" s="7">
        <f t="shared" ref="V55" si="72">U55</f>
        <v>1620000000.0000002</v>
      </c>
      <c r="W55" s="7">
        <f t="shared" ref="W55" si="73">V55</f>
        <v>1620000000.0000002</v>
      </c>
      <c r="X55" s="7">
        <f t="shared" ref="X55" si="74">W55</f>
        <v>1620000000.0000002</v>
      </c>
      <c r="Y55" s="7">
        <f t="shared" ref="Y55" si="75">X55</f>
        <v>1620000000.0000002</v>
      </c>
      <c r="Z55" s="7">
        <f t="shared" ref="Z55" si="76">Y55</f>
        <v>1620000000.0000002</v>
      </c>
      <c r="AA55" s="7">
        <f t="shared" ref="AA55" si="77">Z55</f>
        <v>1620000000.0000002</v>
      </c>
      <c r="AB55" s="7">
        <f t="shared" ref="AB55" si="78">AA55</f>
        <v>1620000000.0000002</v>
      </c>
      <c r="AC55" s="7">
        <f t="shared" ref="AC55" si="79">AB55</f>
        <v>1620000000.0000002</v>
      </c>
      <c r="AD55" s="7">
        <f t="shared" ref="AD55" si="80">AC55</f>
        <v>1620000000.0000002</v>
      </c>
      <c r="AE55" s="7">
        <f t="shared" ref="AE55" si="81">AD55</f>
        <v>1620000000.0000002</v>
      </c>
      <c r="AF55" s="7">
        <f t="shared" ref="AF55" si="82">AE55</f>
        <v>1620000000.0000002</v>
      </c>
      <c r="AG55" s="7">
        <f t="shared" ref="AG55" si="83">AF55</f>
        <v>1620000000.0000002</v>
      </c>
      <c r="AH55" s="7">
        <f t="shared" ref="AH55" si="84">AG55</f>
        <v>1620000000.0000002</v>
      </c>
      <c r="AI55" s="7"/>
      <c r="AJ55" s="7"/>
    </row>
    <row r="56" spans="1:36" x14ac:dyDescent="0.45">
      <c r="A56" s="8" t="s">
        <v>283</v>
      </c>
      <c r="B56" s="8" t="s">
        <v>271</v>
      </c>
      <c r="C56" s="7"/>
      <c r="D56" s="7">
        <f>INDEX('AEO Table 1'!18:18,MATCH(Calculations!D43,'AEO Table 1'!13:13,0))*10^15</f>
        <v>3.5071499000000004E+16</v>
      </c>
      <c r="E56" s="7">
        <f>INDEX('AEO Table 1'!18:18,MATCH(Calculations!E43,'AEO Table 1'!13:13,0))*10^15</f>
        <v>3.3420853E+16</v>
      </c>
      <c r="F56" s="7">
        <f>INDEX('AEO Table 1'!18:18,MATCH(Calculations!F43,'AEO Table 1'!13:13,0))*10^15</f>
        <v>3.4514404E+16</v>
      </c>
      <c r="G56" s="7">
        <f>INDEX('AEO Table 1'!18:18,MATCH(Calculations!G43,'AEO Table 1'!13:13,0))*10^15</f>
        <v>3.6586662E+16</v>
      </c>
      <c r="H56" s="7">
        <f>INDEX('AEO Table 1'!18:18,MATCH(Calculations!H43,'AEO Table 1'!13:13,0))*10^15</f>
        <v>3.8453529E+16</v>
      </c>
      <c r="I56" s="7">
        <f>INDEX('AEO Table 1'!18:18,MATCH(Calculations!I43,'AEO Table 1'!13:13,0))*10^15</f>
        <v>4.0565563E+16</v>
      </c>
      <c r="J56" s="7">
        <f>INDEX('AEO Table 1'!18:18,MATCH(Calculations!J43,'AEO Table 1'!13:13,0))*10^15</f>
        <v>4.1814342E+16</v>
      </c>
      <c r="K56" s="7">
        <f>INDEX('AEO Table 1'!18:18,MATCH(Calculations!K43,'AEO Table 1'!13:13,0))*10^15</f>
        <v>4.2703667E+16</v>
      </c>
      <c r="L56" s="7">
        <f>INDEX('AEO Table 1'!18:18,MATCH(Calculations!L43,'AEO Table 1'!13:13,0))*10^15</f>
        <v>4.3344872E+16</v>
      </c>
      <c r="M56" s="7">
        <f>INDEX('AEO Table 1'!18:18,MATCH(Calculations!M43,'AEO Table 1'!13:13,0))*10^15</f>
        <v>4.4335121E+16</v>
      </c>
      <c r="N56" s="7">
        <f>INDEX('AEO Table 1'!18:18,MATCH(Calculations!N43,'AEO Table 1'!13:13,0))*10^15</f>
        <v>4.4964447E+16</v>
      </c>
      <c r="O56" s="7">
        <f>INDEX('AEO Table 1'!18:18,MATCH(Calculations!O43,'AEO Table 1'!13:13,0))*10^15</f>
        <v>4.5514584E+16</v>
      </c>
      <c r="P56" s="7">
        <f>INDEX('AEO Table 1'!18:18,MATCH(Calculations!P43,'AEO Table 1'!13:13,0))*10^15</f>
        <v>4.6237316E+16</v>
      </c>
      <c r="Q56" s="7">
        <f>INDEX('AEO Table 1'!18:18,MATCH(Calculations!Q43,'AEO Table 1'!13:13,0))*10^15</f>
        <v>4.6814991E+16</v>
      </c>
      <c r="R56" s="7">
        <f>INDEX('AEO Table 1'!18:18,MATCH(Calculations!R43,'AEO Table 1'!13:13,0))*10^15</f>
        <v>4.7414043E+16</v>
      </c>
      <c r="S56" s="7">
        <f>INDEX('AEO Table 1'!18:18,MATCH(Calculations!S43,'AEO Table 1'!13:13,0))*10^15</f>
        <v>4.7874859E+16</v>
      </c>
      <c r="T56" s="7">
        <f>INDEX('AEO Table 1'!18:18,MATCH(Calculations!T43,'AEO Table 1'!13:13,0))*10^15</f>
        <v>4.8433479E+16</v>
      </c>
      <c r="U56" s="7">
        <f>INDEX('AEO Table 1'!18:18,MATCH(Calculations!U43,'AEO Table 1'!13:13,0))*10^15</f>
        <v>4.9118267E+16</v>
      </c>
      <c r="V56" s="7">
        <f>INDEX('AEO Table 1'!18:18,MATCH(Calculations!V43,'AEO Table 1'!13:13,0))*10^15</f>
        <v>4.9758228E+16</v>
      </c>
      <c r="W56" s="7">
        <f>INDEX('AEO Table 1'!18:18,MATCH(Calculations!W43,'AEO Table 1'!13:13,0))*10^15</f>
        <v>5.0396996E+16</v>
      </c>
      <c r="X56" s="7">
        <f>INDEX('AEO Table 1'!18:18,MATCH(Calculations!X43,'AEO Table 1'!13:13,0))*10^15</f>
        <v>5.0988029E+16</v>
      </c>
      <c r="Y56" s="7">
        <f>INDEX('AEO Table 1'!18:18,MATCH(Calculations!Y43,'AEO Table 1'!13:13,0))*10^15</f>
        <v>5.1433308E+16</v>
      </c>
      <c r="Z56" s="7">
        <f>INDEX('AEO Table 1'!18:18,MATCH(Calculations!Z43,'AEO Table 1'!13:13,0))*10^15</f>
        <v>5.1869774E+16</v>
      </c>
      <c r="AA56" s="7">
        <f>INDEX('AEO Table 1'!18:18,MATCH(Calculations!AA43,'AEO Table 1'!13:13,0))*10^15</f>
        <v>5.2514465E+16</v>
      </c>
      <c r="AB56" s="7">
        <f>INDEX('AEO Table 1'!18:18,MATCH(Calculations!AB43,'AEO Table 1'!13:13,0))*10^15</f>
        <v>5.3262516E+16</v>
      </c>
      <c r="AC56" s="7">
        <f>INDEX('AEO Table 1'!18:18,MATCH(Calculations!AC43,'AEO Table 1'!13:13,0))*10^15</f>
        <v>5.3763351E+16</v>
      </c>
      <c r="AD56" s="7">
        <f>INDEX('AEO Table 1'!18:18,MATCH(Calculations!AD43,'AEO Table 1'!13:13,0))*10^15</f>
        <v>5.4110775E+16</v>
      </c>
      <c r="AE56" s="7">
        <f>INDEX('AEO Table 1'!18:18,MATCH(Calculations!AE43,'AEO Table 1'!13:13,0))*10^15</f>
        <v>5.4475609E+16</v>
      </c>
      <c r="AF56" s="7">
        <f>INDEX('AEO Table 1'!18:18,MATCH(Calculations!AF43,'AEO Table 1'!13:13,0))*10^15</f>
        <v>5.4893578E+16</v>
      </c>
      <c r="AG56" s="7">
        <f>INDEX('AEO Table 1'!18:18,MATCH(Calculations!AG43,'AEO Table 1'!13:13,0))*10^15</f>
        <v>5.5124947E+16</v>
      </c>
      <c r="AH56" s="7">
        <f>INDEX('AEO Table 1'!18:18,MATCH(Calculations!AH43,'AEO Table 1'!13:13,0))*10^15</f>
        <v>5.550584E+16</v>
      </c>
      <c r="AI56" s="7"/>
      <c r="AJ56" s="7"/>
    </row>
    <row r="57" spans="1:36" s="8" customFormat="1" x14ac:dyDescent="0.45">
      <c r="A57" s="8" t="s">
        <v>290</v>
      </c>
      <c r="B57" s="8" t="s">
        <v>271</v>
      </c>
      <c r="C57" s="7"/>
      <c r="D57" s="7">
        <f>SUM(INDEX('AEO Table 1'!16:17,0,MATCH(Calculations!D43,'AEO Table 1'!13:13,0)))*10^15</f>
        <v>3.0450764E+16</v>
      </c>
      <c r="E57" s="7">
        <f>SUM(INDEX('AEO Table 1'!16:17,0,MATCH(Calculations!E43,'AEO Table 1'!13:13,0)))*10^15</f>
        <v>3.0535249E+16</v>
      </c>
      <c r="F57" s="7">
        <f>SUM(INDEX('AEO Table 1'!16:17,0,MATCH(Calculations!F43,'AEO Table 1'!13:13,0)))*10^15</f>
        <v>3.1956132E+16</v>
      </c>
      <c r="G57" s="7">
        <f>SUM(INDEX('AEO Table 1'!16:17,0,MATCH(Calculations!G43,'AEO Table 1'!13:13,0)))*10^15</f>
        <v>3.6242433E+16</v>
      </c>
      <c r="H57" s="7">
        <f>SUM(INDEX('AEO Table 1'!16:17,0,MATCH(Calculations!H43,'AEO Table 1'!13:13,0)))*10^15</f>
        <v>3.9341878E+16</v>
      </c>
      <c r="I57" s="7">
        <f>SUM(INDEX('AEO Table 1'!16:17,0,MATCH(Calculations!I43,'AEO Table 1'!13:13,0)))*10^15</f>
        <v>4.1791988E+16</v>
      </c>
      <c r="J57" s="7">
        <f>SUM(INDEX('AEO Table 1'!16:17,0,MATCH(Calculations!J43,'AEO Table 1'!13:13,0)))*10^15</f>
        <v>4.3506528E+16</v>
      </c>
      <c r="K57" s="7">
        <f>SUM(INDEX('AEO Table 1'!16:17,0,MATCH(Calculations!K43,'AEO Table 1'!13:13,0)))*10^15</f>
        <v>4.4474967000000008E+16</v>
      </c>
      <c r="L57" s="7">
        <f>SUM(INDEX('AEO Table 1'!16:17,0,MATCH(Calculations!L43,'AEO Table 1'!13:13,0)))*10^15</f>
        <v>4.5292799E+16</v>
      </c>
      <c r="M57" s="7">
        <f>SUM(INDEX('AEO Table 1'!16:17,0,MATCH(Calculations!M43,'AEO Table 1'!13:13,0)))*10^15</f>
        <v>4.5771436E+16</v>
      </c>
      <c r="N57" s="7">
        <f>SUM(INDEX('AEO Table 1'!16:17,0,MATCH(Calculations!N43,'AEO Table 1'!13:13,0)))*10^15</f>
        <v>4.6135681999999992E+16</v>
      </c>
      <c r="O57" s="7">
        <f>SUM(INDEX('AEO Table 1'!16:17,0,MATCH(Calculations!O43,'AEO Table 1'!13:13,0)))*10^15</f>
        <v>4.65631E+16</v>
      </c>
      <c r="P57" s="7">
        <f>SUM(INDEX('AEO Table 1'!16:17,0,MATCH(Calculations!P43,'AEO Table 1'!13:13,0)))*10^15</f>
        <v>4.7070803999999992E+16</v>
      </c>
      <c r="Q57" s="7">
        <f>SUM(INDEX('AEO Table 1'!16:17,0,MATCH(Calculations!Q43,'AEO Table 1'!13:13,0)))*10^15</f>
        <v>4.7201735E+16</v>
      </c>
      <c r="R57" s="7">
        <f>SUM(INDEX('AEO Table 1'!16:17,0,MATCH(Calculations!R43,'AEO Table 1'!13:13,0)))*10^15</f>
        <v>4.761236E+16</v>
      </c>
      <c r="S57" s="7">
        <f>SUM(INDEX('AEO Table 1'!16:17,0,MATCH(Calculations!S43,'AEO Table 1'!13:13,0)))*10^15</f>
        <v>4.8039748E+16</v>
      </c>
      <c r="T57" s="7">
        <f>SUM(INDEX('AEO Table 1'!16:17,0,MATCH(Calculations!T43,'AEO Table 1'!13:13,0)))*10^15</f>
        <v>4.8266723E+16</v>
      </c>
      <c r="U57" s="7">
        <f>SUM(INDEX('AEO Table 1'!16:17,0,MATCH(Calculations!U43,'AEO Table 1'!13:13,0)))*10^15</f>
        <v>4.8448696E+16</v>
      </c>
      <c r="V57" s="7">
        <f>SUM(INDEX('AEO Table 1'!16:17,0,MATCH(Calculations!V43,'AEO Table 1'!13:13,0)))*10^15</f>
        <v>4.8282621E+16</v>
      </c>
      <c r="W57" s="7">
        <f>SUM(INDEX('AEO Table 1'!16:17,0,MATCH(Calculations!W43,'AEO Table 1'!13:13,0)))*10^15</f>
        <v>4.8504458E+16</v>
      </c>
      <c r="X57" s="7">
        <f>SUM(INDEX('AEO Table 1'!16:17,0,MATCH(Calculations!X43,'AEO Table 1'!13:13,0)))*10^15</f>
        <v>4.8737487E+16</v>
      </c>
      <c r="Y57" s="7">
        <f>SUM(INDEX('AEO Table 1'!16:17,0,MATCH(Calculations!Y43,'AEO Table 1'!13:13,0)))*10^15</f>
        <v>4.8878703E+16</v>
      </c>
      <c r="Z57" s="7">
        <f>SUM(INDEX('AEO Table 1'!16:17,0,MATCH(Calculations!Z43,'AEO Table 1'!13:13,0)))*10^15</f>
        <v>4.8981947E+16</v>
      </c>
      <c r="AA57" s="7">
        <f>SUM(INDEX('AEO Table 1'!16:17,0,MATCH(Calculations!AA43,'AEO Table 1'!13:13,0)))*10^15</f>
        <v>4.9214036E+16</v>
      </c>
      <c r="AB57" s="7">
        <f>SUM(INDEX('AEO Table 1'!16:17,0,MATCH(Calculations!AB43,'AEO Table 1'!13:13,0)))*10^15</f>
        <v>4.9167359999999992E+16</v>
      </c>
      <c r="AC57" s="7">
        <f>SUM(INDEX('AEO Table 1'!16:17,0,MATCH(Calculations!AC43,'AEO Table 1'!13:13,0)))*10^15</f>
        <v>4.9401206E+16</v>
      </c>
      <c r="AD57" s="7">
        <f>SUM(INDEX('AEO Table 1'!16:17,0,MATCH(Calculations!AD43,'AEO Table 1'!13:13,0)))*10^15</f>
        <v>4.913758E+16</v>
      </c>
      <c r="AE57" s="7">
        <f>SUM(INDEX('AEO Table 1'!16:17,0,MATCH(Calculations!AE43,'AEO Table 1'!13:13,0)))*10^15</f>
        <v>4.8998515E+16</v>
      </c>
      <c r="AF57" s="7">
        <f>SUM(INDEX('AEO Table 1'!16:17,0,MATCH(Calculations!AF43,'AEO Table 1'!13:13,0)))*10^15</f>
        <v>4.87885E+16</v>
      </c>
      <c r="AG57" s="7">
        <f>SUM(INDEX('AEO Table 1'!16:17,0,MATCH(Calculations!AG43,'AEO Table 1'!13:13,0)))*10^15</f>
        <v>4.8352509E+16</v>
      </c>
      <c r="AH57" s="7">
        <f>SUM(INDEX('AEO Table 1'!16:17,0,MATCH(Calculations!AH43,'AEO Table 1'!13:13,0)))*10^15</f>
        <v>4.7810103E+16</v>
      </c>
      <c r="AI57" s="7"/>
      <c r="AJ57" s="7"/>
    </row>
    <row r="58" spans="1:36" x14ac:dyDescent="0.45">
      <c r="A58" s="8" t="s">
        <v>297</v>
      </c>
      <c r="C58" s="7"/>
      <c r="D58" s="7">
        <f>D55*(D56/SUM(D56:D57))/D56</f>
        <v>2.472442076672474E-8</v>
      </c>
      <c r="E58" s="7">
        <f t="shared" ref="E58:P58" si="85">E55*(E56/SUM(E56:E57))/E56</f>
        <v>2.5329873918832643E-8</v>
      </c>
      <c r="F58" s="7">
        <f t="shared" si="85"/>
        <v>2.4371700568203639E-8</v>
      </c>
      <c r="G58" s="7">
        <f t="shared" si="85"/>
        <v>2.2243857348495134E-8</v>
      </c>
      <c r="H58" s="7">
        <f t="shared" si="85"/>
        <v>2.0823851464650095E-8</v>
      </c>
      <c r="I58" s="7">
        <f t="shared" si="85"/>
        <v>1.9670327496746477E-8</v>
      </c>
      <c r="J58" s="7">
        <f t="shared" si="85"/>
        <v>1.8987148161991316E-8</v>
      </c>
      <c r="K58" s="7">
        <f t="shared" si="85"/>
        <v>1.8582534798606732E-8</v>
      </c>
      <c r="L58" s="7">
        <f t="shared" si="85"/>
        <v>1.8276653500970262E-8</v>
      </c>
      <c r="M58" s="7">
        <f t="shared" si="85"/>
        <v>1.7978713802148717E-8</v>
      </c>
      <c r="N58" s="7">
        <f t="shared" si="85"/>
        <v>1.7782631240840507E-8</v>
      </c>
      <c r="O58" s="7">
        <f t="shared" si="85"/>
        <v>1.7593839567033422E-8</v>
      </c>
      <c r="P58" s="7">
        <f t="shared" si="85"/>
        <v>1.7361833032323446E-8</v>
      </c>
      <c r="Q58" s="7">
        <f t="shared" ref="Q58:AH58" si="86">Q55*(Q56/SUM(Q56:Q57))/Q56</f>
        <v>1.7230976539217078E-8</v>
      </c>
      <c r="R58" s="7">
        <f t="shared" si="86"/>
        <v>1.704789352070919E-8</v>
      </c>
      <c r="S58" s="7">
        <f t="shared" si="86"/>
        <v>1.6890023852154243E-8</v>
      </c>
      <c r="T58" s="7">
        <f t="shared" si="86"/>
        <v>1.6752808851423082E-8</v>
      </c>
      <c r="U58" s="7">
        <f t="shared" si="86"/>
        <v>1.660398100123297E-8</v>
      </c>
      <c r="V58" s="7">
        <f t="shared" si="86"/>
        <v>1.6523724718050943E-8</v>
      </c>
      <c r="W58" s="7">
        <f t="shared" si="86"/>
        <v>1.6379941188731159E-8</v>
      </c>
      <c r="X58" s="7">
        <f t="shared" si="86"/>
        <v>1.6244588797113873E-8</v>
      </c>
      <c r="Y58" s="7">
        <f t="shared" si="86"/>
        <v>1.614961143586285E-8</v>
      </c>
      <c r="Z58" s="7">
        <f t="shared" si="86"/>
        <v>1.6063186467586413E-8</v>
      </c>
      <c r="AA58" s="7">
        <f t="shared" si="86"/>
        <v>1.5924740697791273E-8</v>
      </c>
      <c r="AB58" s="7">
        <f t="shared" si="86"/>
        <v>1.5815698146505615E-8</v>
      </c>
      <c r="AC58" s="7">
        <f t="shared" si="86"/>
        <v>1.5703067478882309E-8</v>
      </c>
      <c r="AD58" s="7">
        <f t="shared" si="86"/>
        <v>1.569032262063643E-8</v>
      </c>
      <c r="AE58" s="7">
        <f t="shared" si="86"/>
        <v>1.5656088086331616E-8</v>
      </c>
      <c r="AF58" s="7">
        <f t="shared" si="86"/>
        <v>1.5624686843178436E-8</v>
      </c>
      <c r="AG58" s="7">
        <f t="shared" si="86"/>
        <v>1.5655583956374039E-8</v>
      </c>
      <c r="AH58" s="7">
        <f t="shared" si="86"/>
        <v>1.5680058207473363E-8</v>
      </c>
      <c r="AI58" s="7"/>
      <c r="AJ58" s="7"/>
    </row>
    <row r="59" spans="1:36" x14ac:dyDescent="0.45"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x14ac:dyDescent="0.45">
      <c r="A60" s="20" t="s">
        <v>31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x14ac:dyDescent="0.45">
      <c r="A61" s="8" t="s">
        <v>289</v>
      </c>
      <c r="B61" s="8" t="s">
        <v>312</v>
      </c>
      <c r="C61" s="7">
        <f>'Subsidies Paid'!J17*10^9</f>
        <v>140000000</v>
      </c>
      <c r="D61" s="7">
        <f>'Subsidies Paid'!K17*10^9</f>
        <v>140000000</v>
      </c>
      <c r="E61" s="7">
        <f>D61</f>
        <v>140000000</v>
      </c>
      <c r="F61" s="7">
        <f t="shared" ref="F61:P61" si="87">E61</f>
        <v>140000000</v>
      </c>
      <c r="G61" s="7">
        <f t="shared" si="87"/>
        <v>140000000</v>
      </c>
      <c r="H61" s="7">
        <f t="shared" si="87"/>
        <v>140000000</v>
      </c>
      <c r="I61" s="7">
        <f t="shared" si="87"/>
        <v>140000000</v>
      </c>
      <c r="J61" s="7">
        <f t="shared" si="87"/>
        <v>140000000</v>
      </c>
      <c r="K61" s="7">
        <f t="shared" si="87"/>
        <v>140000000</v>
      </c>
      <c r="L61" s="7">
        <f t="shared" si="87"/>
        <v>140000000</v>
      </c>
      <c r="M61" s="7">
        <f t="shared" si="87"/>
        <v>140000000</v>
      </c>
      <c r="N61" s="7">
        <f t="shared" si="87"/>
        <v>140000000</v>
      </c>
      <c r="O61" s="7">
        <f t="shared" si="87"/>
        <v>140000000</v>
      </c>
      <c r="P61" s="7">
        <f t="shared" si="87"/>
        <v>140000000</v>
      </c>
      <c r="Q61" s="7">
        <f t="shared" ref="Q61" si="88">P61</f>
        <v>140000000</v>
      </c>
      <c r="R61" s="7">
        <f t="shared" ref="R61" si="89">Q61</f>
        <v>140000000</v>
      </c>
      <c r="S61" s="7">
        <f t="shared" ref="S61" si="90">R61</f>
        <v>140000000</v>
      </c>
      <c r="T61" s="7">
        <f t="shared" ref="T61" si="91">S61</f>
        <v>140000000</v>
      </c>
      <c r="U61" s="7">
        <f t="shared" ref="U61" si="92">T61</f>
        <v>140000000</v>
      </c>
      <c r="V61" s="7">
        <f t="shared" ref="V61" si="93">U61</f>
        <v>140000000</v>
      </c>
      <c r="W61" s="7">
        <f t="shared" ref="W61" si="94">V61</f>
        <v>140000000</v>
      </c>
      <c r="X61" s="7">
        <f t="shared" ref="X61" si="95">W61</f>
        <v>140000000</v>
      </c>
      <c r="Y61" s="7">
        <f t="shared" ref="Y61" si="96">X61</f>
        <v>140000000</v>
      </c>
      <c r="Z61" s="7">
        <f t="shared" ref="Z61" si="97">Y61</f>
        <v>140000000</v>
      </c>
      <c r="AA61" s="7">
        <f t="shared" ref="AA61" si="98">Z61</f>
        <v>140000000</v>
      </c>
      <c r="AB61" s="7">
        <f t="shared" ref="AB61" si="99">AA61</f>
        <v>140000000</v>
      </c>
      <c r="AC61" s="7">
        <f t="shared" ref="AC61" si="100">AB61</f>
        <v>140000000</v>
      </c>
      <c r="AD61" s="7">
        <f t="shared" ref="AD61" si="101">AC61</f>
        <v>140000000</v>
      </c>
      <c r="AE61" s="7">
        <f t="shared" ref="AE61" si="102">AD61</f>
        <v>140000000</v>
      </c>
      <c r="AF61" s="7">
        <f t="shared" ref="AF61" si="103">AE61</f>
        <v>140000000</v>
      </c>
      <c r="AG61" s="7">
        <f t="shared" ref="AG61" si="104">AF61</f>
        <v>140000000</v>
      </c>
      <c r="AH61" s="7">
        <f t="shared" ref="AH61" si="105">AG61</f>
        <v>140000000</v>
      </c>
      <c r="AI61" s="7"/>
      <c r="AJ61" s="7"/>
    </row>
    <row r="62" spans="1:36" x14ac:dyDescent="0.45">
      <c r="A62" s="8" t="s">
        <v>283</v>
      </c>
      <c r="B62" s="8" t="s">
        <v>271</v>
      </c>
      <c r="C62" s="7"/>
      <c r="D62" s="7">
        <f t="shared" ref="D62:AH62" si="106">D56</f>
        <v>3.5071499000000004E+16</v>
      </c>
      <c r="E62" s="7">
        <f t="shared" si="106"/>
        <v>3.3420853E+16</v>
      </c>
      <c r="F62" s="7">
        <f t="shared" si="106"/>
        <v>3.4514404E+16</v>
      </c>
      <c r="G62" s="7">
        <f t="shared" si="106"/>
        <v>3.6586662E+16</v>
      </c>
      <c r="H62" s="7">
        <f t="shared" si="106"/>
        <v>3.8453529E+16</v>
      </c>
      <c r="I62" s="7">
        <f t="shared" si="106"/>
        <v>4.0565563E+16</v>
      </c>
      <c r="J62" s="7">
        <f t="shared" si="106"/>
        <v>4.1814342E+16</v>
      </c>
      <c r="K62" s="7">
        <f t="shared" si="106"/>
        <v>4.2703667E+16</v>
      </c>
      <c r="L62" s="7">
        <f t="shared" si="106"/>
        <v>4.3344872E+16</v>
      </c>
      <c r="M62" s="7">
        <f t="shared" si="106"/>
        <v>4.4335121E+16</v>
      </c>
      <c r="N62" s="7">
        <f t="shared" si="106"/>
        <v>4.4964447E+16</v>
      </c>
      <c r="O62" s="7">
        <f t="shared" si="106"/>
        <v>4.5514584E+16</v>
      </c>
      <c r="P62" s="7">
        <f t="shared" si="106"/>
        <v>4.6237316E+16</v>
      </c>
      <c r="Q62" s="7">
        <f t="shared" si="106"/>
        <v>4.6814991E+16</v>
      </c>
      <c r="R62" s="7">
        <f t="shared" si="106"/>
        <v>4.7414043E+16</v>
      </c>
      <c r="S62" s="7">
        <f t="shared" si="106"/>
        <v>4.7874859E+16</v>
      </c>
      <c r="T62" s="7">
        <f t="shared" si="106"/>
        <v>4.8433479E+16</v>
      </c>
      <c r="U62" s="7">
        <f t="shared" si="106"/>
        <v>4.9118267E+16</v>
      </c>
      <c r="V62" s="7">
        <f t="shared" si="106"/>
        <v>4.9758228E+16</v>
      </c>
      <c r="W62" s="7">
        <f t="shared" si="106"/>
        <v>5.0396996E+16</v>
      </c>
      <c r="X62" s="7">
        <f t="shared" si="106"/>
        <v>5.0988029E+16</v>
      </c>
      <c r="Y62" s="7">
        <f t="shared" si="106"/>
        <v>5.1433308E+16</v>
      </c>
      <c r="Z62" s="7">
        <f t="shared" si="106"/>
        <v>5.1869774E+16</v>
      </c>
      <c r="AA62" s="7">
        <f t="shared" si="106"/>
        <v>5.2514465E+16</v>
      </c>
      <c r="AB62" s="7">
        <f t="shared" si="106"/>
        <v>5.3262516E+16</v>
      </c>
      <c r="AC62" s="7">
        <f t="shared" si="106"/>
        <v>5.3763351E+16</v>
      </c>
      <c r="AD62" s="7">
        <f t="shared" si="106"/>
        <v>5.4110775E+16</v>
      </c>
      <c r="AE62" s="7">
        <f t="shared" si="106"/>
        <v>5.4475609E+16</v>
      </c>
      <c r="AF62" s="7">
        <f t="shared" si="106"/>
        <v>5.4893578E+16</v>
      </c>
      <c r="AG62" s="7">
        <f t="shared" si="106"/>
        <v>5.5124947E+16</v>
      </c>
      <c r="AH62" s="7">
        <f t="shared" si="106"/>
        <v>5.550584E+16</v>
      </c>
      <c r="AI62" s="7"/>
      <c r="AJ62" s="7"/>
    </row>
    <row r="63" spans="1:36" x14ac:dyDescent="0.45">
      <c r="A63" s="8" t="s">
        <v>290</v>
      </c>
      <c r="B63" s="8" t="s">
        <v>271</v>
      </c>
      <c r="C63" s="7"/>
      <c r="D63" s="7">
        <f t="shared" ref="D63:AH63" si="107">D57</f>
        <v>3.0450764E+16</v>
      </c>
      <c r="E63" s="7">
        <f t="shared" si="107"/>
        <v>3.0535249E+16</v>
      </c>
      <c r="F63" s="7">
        <f t="shared" si="107"/>
        <v>3.1956132E+16</v>
      </c>
      <c r="G63" s="7">
        <f t="shared" si="107"/>
        <v>3.6242433E+16</v>
      </c>
      <c r="H63" s="7">
        <f t="shared" si="107"/>
        <v>3.9341878E+16</v>
      </c>
      <c r="I63" s="7">
        <f t="shared" si="107"/>
        <v>4.1791988E+16</v>
      </c>
      <c r="J63" s="7">
        <f t="shared" si="107"/>
        <v>4.3506528E+16</v>
      </c>
      <c r="K63" s="7">
        <f t="shared" si="107"/>
        <v>4.4474967000000008E+16</v>
      </c>
      <c r="L63" s="7">
        <f t="shared" si="107"/>
        <v>4.5292799E+16</v>
      </c>
      <c r="M63" s="7">
        <f t="shared" si="107"/>
        <v>4.5771436E+16</v>
      </c>
      <c r="N63" s="7">
        <f t="shared" si="107"/>
        <v>4.6135681999999992E+16</v>
      </c>
      <c r="O63" s="7">
        <f t="shared" si="107"/>
        <v>4.65631E+16</v>
      </c>
      <c r="P63" s="7">
        <f t="shared" si="107"/>
        <v>4.7070803999999992E+16</v>
      </c>
      <c r="Q63" s="7">
        <f t="shared" si="107"/>
        <v>4.7201735E+16</v>
      </c>
      <c r="R63" s="7">
        <f t="shared" si="107"/>
        <v>4.761236E+16</v>
      </c>
      <c r="S63" s="7">
        <f t="shared" si="107"/>
        <v>4.8039748E+16</v>
      </c>
      <c r="T63" s="7">
        <f t="shared" si="107"/>
        <v>4.8266723E+16</v>
      </c>
      <c r="U63" s="7">
        <f t="shared" si="107"/>
        <v>4.8448696E+16</v>
      </c>
      <c r="V63" s="7">
        <f t="shared" si="107"/>
        <v>4.8282621E+16</v>
      </c>
      <c r="W63" s="7">
        <f t="shared" si="107"/>
        <v>4.8504458E+16</v>
      </c>
      <c r="X63" s="7">
        <f t="shared" si="107"/>
        <v>4.8737487E+16</v>
      </c>
      <c r="Y63" s="7">
        <f t="shared" si="107"/>
        <v>4.8878703E+16</v>
      </c>
      <c r="Z63" s="7">
        <f t="shared" si="107"/>
        <v>4.8981947E+16</v>
      </c>
      <c r="AA63" s="7">
        <f t="shared" si="107"/>
        <v>4.9214036E+16</v>
      </c>
      <c r="AB63" s="7">
        <f t="shared" si="107"/>
        <v>4.9167359999999992E+16</v>
      </c>
      <c r="AC63" s="7">
        <f t="shared" si="107"/>
        <v>4.9401206E+16</v>
      </c>
      <c r="AD63" s="7">
        <f t="shared" si="107"/>
        <v>4.913758E+16</v>
      </c>
      <c r="AE63" s="7">
        <f t="shared" si="107"/>
        <v>4.8998515E+16</v>
      </c>
      <c r="AF63" s="7">
        <f t="shared" si="107"/>
        <v>4.87885E+16</v>
      </c>
      <c r="AG63" s="7">
        <f t="shared" si="107"/>
        <v>4.8352509E+16</v>
      </c>
      <c r="AH63" s="7">
        <f t="shared" si="107"/>
        <v>4.7810103E+16</v>
      </c>
      <c r="AI63" s="7"/>
      <c r="AJ63" s="7"/>
    </row>
    <row r="64" spans="1:36" x14ac:dyDescent="0.45">
      <c r="A64" s="8" t="s">
        <v>297</v>
      </c>
      <c r="B64" s="8"/>
      <c r="C64" s="7"/>
      <c r="D64" s="7">
        <f t="shared" ref="D64:AH64" si="108">D61*(D62/SUM(D62:D63))/D62</f>
        <v>2.1366783378651008E-9</v>
      </c>
      <c r="E64" s="7">
        <f t="shared" si="108"/>
        <v>2.1890014497756602E-9</v>
      </c>
      <c r="F64" s="7">
        <f t="shared" si="108"/>
        <v>2.1061963454003142E-9</v>
      </c>
      <c r="G64" s="7">
        <f t="shared" si="108"/>
        <v>1.9223086597464931E-9</v>
      </c>
      <c r="H64" s="7">
        <f t="shared" si="108"/>
        <v>1.7995921018833412E-9</v>
      </c>
      <c r="I64" s="7">
        <f t="shared" si="108"/>
        <v>1.6999048453978433E-9</v>
      </c>
      <c r="J64" s="7">
        <f t="shared" si="108"/>
        <v>1.6408646559745582E-9</v>
      </c>
      <c r="K64" s="7">
        <f t="shared" si="108"/>
        <v>1.6058980690153967E-9</v>
      </c>
      <c r="L64" s="7">
        <f t="shared" si="108"/>
        <v>1.579463882799899E-9</v>
      </c>
      <c r="M64" s="7">
        <f t="shared" si="108"/>
        <v>1.5537160075930989E-9</v>
      </c>
      <c r="N64" s="7">
        <f t="shared" si="108"/>
        <v>1.5367706010602905E-9</v>
      </c>
      <c r="O64" s="7">
        <f t="shared" si="108"/>
        <v>1.5204552712251103E-9</v>
      </c>
      <c r="P64" s="7">
        <f t="shared" si="108"/>
        <v>1.5004053237810385E-9</v>
      </c>
      <c r="Q64" s="7">
        <f t="shared" si="108"/>
        <v>1.4890967379570313E-9</v>
      </c>
      <c r="R64" s="7">
        <f t="shared" si="108"/>
        <v>1.473274748703263E-9</v>
      </c>
      <c r="S64" s="7">
        <f t="shared" si="108"/>
        <v>1.4596316909269096E-9</v>
      </c>
      <c r="T64" s="7">
        <f t="shared" si="108"/>
        <v>1.4477736044439697E-9</v>
      </c>
      <c r="U64" s="7">
        <f t="shared" si="108"/>
        <v>1.4349119383781578E-9</v>
      </c>
      <c r="V64" s="7">
        <f t="shared" si="108"/>
        <v>1.4279762102019333E-9</v>
      </c>
      <c r="W64" s="7">
        <f t="shared" si="108"/>
        <v>1.4155504731002235E-9</v>
      </c>
      <c r="X64" s="7">
        <f t="shared" si="108"/>
        <v>1.4038533528370011E-9</v>
      </c>
      <c r="Y64" s="7">
        <f t="shared" si="108"/>
        <v>1.3956454327288882E-9</v>
      </c>
      <c r="Z64" s="7">
        <f t="shared" si="108"/>
        <v>1.3881766083099367E-9</v>
      </c>
      <c r="AA64" s="7">
        <f t="shared" si="108"/>
        <v>1.3762121590683815E-9</v>
      </c>
      <c r="AB64" s="7">
        <f t="shared" si="108"/>
        <v>1.3667887287103617E-9</v>
      </c>
      <c r="AC64" s="7">
        <f t="shared" si="108"/>
        <v>1.3570552142243967E-9</v>
      </c>
      <c r="AD64" s="7">
        <f t="shared" si="108"/>
        <v>1.3559538067216664E-9</v>
      </c>
      <c r="AE64" s="7">
        <f t="shared" si="108"/>
        <v>1.3529952667200159E-9</v>
      </c>
      <c r="AF64" s="7">
        <f t="shared" si="108"/>
        <v>1.3502815790401115E-9</v>
      </c>
      <c r="AG64" s="7">
        <f t="shared" si="108"/>
        <v>1.3529516999335585E-9</v>
      </c>
      <c r="AH64" s="7">
        <f t="shared" si="108"/>
        <v>1.3550667586705373E-9</v>
      </c>
      <c r="AI64" s="7"/>
      <c r="AJ64" s="7"/>
    </row>
    <row r="65" spans="1:36" s="8" customFormat="1" x14ac:dyDescent="0.45"/>
    <row r="66" spans="1:36" x14ac:dyDescent="0.45">
      <c r="A66" s="20" t="s">
        <v>38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x14ac:dyDescent="0.45">
      <c r="A67" s="8" t="s">
        <v>289</v>
      </c>
      <c r="B67" s="8" t="s">
        <v>312</v>
      </c>
      <c r="C67" s="7">
        <f>'Subsidies Paid'!J18*10^9</f>
        <v>1200000000</v>
      </c>
      <c r="D67" s="7">
        <f>'Subsidies Paid'!K18*10^9</f>
        <v>1200000000</v>
      </c>
      <c r="E67" s="7">
        <f>D67</f>
        <v>1200000000</v>
      </c>
      <c r="F67" s="7">
        <f t="shared" ref="F67:P67" si="109">E67</f>
        <v>1200000000</v>
      </c>
      <c r="G67" s="7">
        <f t="shared" si="109"/>
        <v>1200000000</v>
      </c>
      <c r="H67" s="7">
        <f t="shared" si="109"/>
        <v>1200000000</v>
      </c>
      <c r="I67" s="7">
        <f t="shared" si="109"/>
        <v>1200000000</v>
      </c>
      <c r="J67" s="7">
        <f t="shared" si="109"/>
        <v>1200000000</v>
      </c>
      <c r="K67" s="7">
        <f t="shared" si="109"/>
        <v>1200000000</v>
      </c>
      <c r="L67" s="7">
        <f t="shared" si="109"/>
        <v>1200000000</v>
      </c>
      <c r="M67" s="7">
        <f t="shared" si="109"/>
        <v>1200000000</v>
      </c>
      <c r="N67" s="7">
        <f t="shared" si="109"/>
        <v>1200000000</v>
      </c>
      <c r="O67" s="7">
        <f t="shared" si="109"/>
        <v>1200000000</v>
      </c>
      <c r="P67" s="7">
        <f t="shared" si="109"/>
        <v>1200000000</v>
      </c>
      <c r="Q67" s="7">
        <f t="shared" ref="Q67" si="110">P67</f>
        <v>1200000000</v>
      </c>
      <c r="R67" s="7">
        <f t="shared" ref="R67" si="111">Q67</f>
        <v>1200000000</v>
      </c>
      <c r="S67" s="7">
        <f t="shared" ref="S67" si="112">R67</f>
        <v>1200000000</v>
      </c>
      <c r="T67" s="7">
        <f t="shared" ref="T67" si="113">S67</f>
        <v>1200000000</v>
      </c>
      <c r="U67" s="7">
        <f t="shared" ref="U67" si="114">T67</f>
        <v>1200000000</v>
      </c>
      <c r="V67" s="7">
        <f t="shared" ref="V67" si="115">U67</f>
        <v>1200000000</v>
      </c>
      <c r="W67" s="7">
        <f t="shared" ref="W67" si="116">V67</f>
        <v>1200000000</v>
      </c>
      <c r="X67" s="7">
        <f t="shared" ref="X67" si="117">W67</f>
        <v>1200000000</v>
      </c>
      <c r="Y67" s="7">
        <f t="shared" ref="Y67" si="118">X67</f>
        <v>1200000000</v>
      </c>
      <c r="Z67" s="7">
        <f t="shared" ref="Z67" si="119">Y67</f>
        <v>1200000000</v>
      </c>
      <c r="AA67" s="7">
        <f t="shared" ref="AA67" si="120">Z67</f>
        <v>1200000000</v>
      </c>
      <c r="AB67" s="7">
        <f t="shared" ref="AB67" si="121">AA67</f>
        <v>1200000000</v>
      </c>
      <c r="AC67" s="7">
        <f t="shared" ref="AC67" si="122">AB67</f>
        <v>1200000000</v>
      </c>
      <c r="AD67" s="7">
        <f t="shared" ref="AD67" si="123">AC67</f>
        <v>1200000000</v>
      </c>
      <c r="AE67" s="7">
        <f t="shared" ref="AE67" si="124">AD67</f>
        <v>1200000000</v>
      </c>
      <c r="AF67" s="7">
        <f t="shared" ref="AF67" si="125">AE67</f>
        <v>1200000000</v>
      </c>
      <c r="AG67" s="7">
        <f t="shared" ref="AG67" si="126">AF67</f>
        <v>1200000000</v>
      </c>
      <c r="AH67" s="7">
        <f t="shared" ref="AH67" si="127">AG67</f>
        <v>1200000000</v>
      </c>
      <c r="AI67" s="7"/>
      <c r="AJ67" s="7"/>
    </row>
    <row r="68" spans="1:36" x14ac:dyDescent="0.45">
      <c r="A68" s="8" t="s">
        <v>283</v>
      </c>
      <c r="B68" s="8" t="s">
        <v>271</v>
      </c>
      <c r="C68" s="7"/>
      <c r="D68" s="7">
        <f t="shared" ref="D68:AH68" si="128">D56</f>
        <v>3.5071499000000004E+16</v>
      </c>
      <c r="E68" s="7">
        <f t="shared" si="128"/>
        <v>3.3420853E+16</v>
      </c>
      <c r="F68" s="7">
        <f t="shared" si="128"/>
        <v>3.4514404E+16</v>
      </c>
      <c r="G68" s="7">
        <f t="shared" si="128"/>
        <v>3.6586662E+16</v>
      </c>
      <c r="H68" s="7">
        <f t="shared" si="128"/>
        <v>3.8453529E+16</v>
      </c>
      <c r="I68" s="7">
        <f t="shared" si="128"/>
        <v>4.0565563E+16</v>
      </c>
      <c r="J68" s="7">
        <f t="shared" si="128"/>
        <v>4.1814342E+16</v>
      </c>
      <c r="K68" s="7">
        <f t="shared" si="128"/>
        <v>4.2703667E+16</v>
      </c>
      <c r="L68" s="7">
        <f t="shared" si="128"/>
        <v>4.3344872E+16</v>
      </c>
      <c r="M68" s="7">
        <f t="shared" si="128"/>
        <v>4.4335121E+16</v>
      </c>
      <c r="N68" s="7">
        <f t="shared" si="128"/>
        <v>4.4964447E+16</v>
      </c>
      <c r="O68" s="7">
        <f t="shared" si="128"/>
        <v>4.5514584E+16</v>
      </c>
      <c r="P68" s="7">
        <f t="shared" si="128"/>
        <v>4.6237316E+16</v>
      </c>
      <c r="Q68" s="7">
        <f t="shared" si="128"/>
        <v>4.6814991E+16</v>
      </c>
      <c r="R68" s="7">
        <f t="shared" si="128"/>
        <v>4.7414043E+16</v>
      </c>
      <c r="S68" s="7">
        <f t="shared" si="128"/>
        <v>4.7874859E+16</v>
      </c>
      <c r="T68" s="7">
        <f t="shared" si="128"/>
        <v>4.8433479E+16</v>
      </c>
      <c r="U68" s="7">
        <f t="shared" si="128"/>
        <v>4.9118267E+16</v>
      </c>
      <c r="V68" s="7">
        <f t="shared" si="128"/>
        <v>4.9758228E+16</v>
      </c>
      <c r="W68" s="7">
        <f t="shared" si="128"/>
        <v>5.0396996E+16</v>
      </c>
      <c r="X68" s="7">
        <f t="shared" si="128"/>
        <v>5.0988029E+16</v>
      </c>
      <c r="Y68" s="7">
        <f t="shared" si="128"/>
        <v>5.1433308E+16</v>
      </c>
      <c r="Z68" s="7">
        <f t="shared" si="128"/>
        <v>5.1869774E+16</v>
      </c>
      <c r="AA68" s="7">
        <f t="shared" si="128"/>
        <v>5.2514465E+16</v>
      </c>
      <c r="AB68" s="7">
        <f t="shared" si="128"/>
        <v>5.3262516E+16</v>
      </c>
      <c r="AC68" s="7">
        <f t="shared" si="128"/>
        <v>5.3763351E+16</v>
      </c>
      <c r="AD68" s="7">
        <f t="shared" si="128"/>
        <v>5.4110775E+16</v>
      </c>
      <c r="AE68" s="7">
        <f t="shared" si="128"/>
        <v>5.4475609E+16</v>
      </c>
      <c r="AF68" s="7">
        <f t="shared" si="128"/>
        <v>5.4893578E+16</v>
      </c>
      <c r="AG68" s="7">
        <f t="shared" si="128"/>
        <v>5.5124947E+16</v>
      </c>
      <c r="AH68" s="7">
        <f t="shared" si="128"/>
        <v>5.550584E+16</v>
      </c>
      <c r="AI68" s="7"/>
      <c r="AJ68" s="7"/>
    </row>
    <row r="69" spans="1:36" x14ac:dyDescent="0.45">
      <c r="A69" s="8" t="s">
        <v>290</v>
      </c>
      <c r="B69" s="8" t="s">
        <v>271</v>
      </c>
      <c r="C69" s="7"/>
      <c r="D69" s="7">
        <f t="shared" ref="D69:AH69" si="129">D57</f>
        <v>3.0450764E+16</v>
      </c>
      <c r="E69" s="7">
        <f t="shared" si="129"/>
        <v>3.0535249E+16</v>
      </c>
      <c r="F69" s="7">
        <f t="shared" si="129"/>
        <v>3.1956132E+16</v>
      </c>
      <c r="G69" s="7">
        <f t="shared" si="129"/>
        <v>3.6242433E+16</v>
      </c>
      <c r="H69" s="7">
        <f t="shared" si="129"/>
        <v>3.9341878E+16</v>
      </c>
      <c r="I69" s="7">
        <f t="shared" si="129"/>
        <v>4.1791988E+16</v>
      </c>
      <c r="J69" s="7">
        <f t="shared" si="129"/>
        <v>4.3506528E+16</v>
      </c>
      <c r="K69" s="7">
        <f t="shared" si="129"/>
        <v>4.4474967000000008E+16</v>
      </c>
      <c r="L69" s="7">
        <f t="shared" si="129"/>
        <v>4.5292799E+16</v>
      </c>
      <c r="M69" s="7">
        <f t="shared" si="129"/>
        <v>4.5771436E+16</v>
      </c>
      <c r="N69" s="7">
        <f t="shared" si="129"/>
        <v>4.6135681999999992E+16</v>
      </c>
      <c r="O69" s="7">
        <f t="shared" si="129"/>
        <v>4.65631E+16</v>
      </c>
      <c r="P69" s="7">
        <f t="shared" si="129"/>
        <v>4.7070803999999992E+16</v>
      </c>
      <c r="Q69" s="7">
        <f t="shared" si="129"/>
        <v>4.7201735E+16</v>
      </c>
      <c r="R69" s="7">
        <f t="shared" si="129"/>
        <v>4.761236E+16</v>
      </c>
      <c r="S69" s="7">
        <f t="shared" si="129"/>
        <v>4.8039748E+16</v>
      </c>
      <c r="T69" s="7">
        <f t="shared" si="129"/>
        <v>4.8266723E+16</v>
      </c>
      <c r="U69" s="7">
        <f t="shared" si="129"/>
        <v>4.8448696E+16</v>
      </c>
      <c r="V69" s="7">
        <f t="shared" si="129"/>
        <v>4.8282621E+16</v>
      </c>
      <c r="W69" s="7">
        <f t="shared" si="129"/>
        <v>4.8504458E+16</v>
      </c>
      <c r="X69" s="7">
        <f t="shared" si="129"/>
        <v>4.8737487E+16</v>
      </c>
      <c r="Y69" s="7">
        <f t="shared" si="129"/>
        <v>4.8878703E+16</v>
      </c>
      <c r="Z69" s="7">
        <f t="shared" si="129"/>
        <v>4.8981947E+16</v>
      </c>
      <c r="AA69" s="7">
        <f t="shared" si="129"/>
        <v>4.9214036E+16</v>
      </c>
      <c r="AB69" s="7">
        <f t="shared" si="129"/>
        <v>4.9167359999999992E+16</v>
      </c>
      <c r="AC69" s="7">
        <f t="shared" si="129"/>
        <v>4.9401206E+16</v>
      </c>
      <c r="AD69" s="7">
        <f t="shared" si="129"/>
        <v>4.913758E+16</v>
      </c>
      <c r="AE69" s="7">
        <f t="shared" si="129"/>
        <v>4.8998515E+16</v>
      </c>
      <c r="AF69" s="7">
        <f t="shared" si="129"/>
        <v>4.87885E+16</v>
      </c>
      <c r="AG69" s="7">
        <f t="shared" si="129"/>
        <v>4.8352509E+16</v>
      </c>
      <c r="AH69" s="7">
        <f t="shared" si="129"/>
        <v>4.7810103E+16</v>
      </c>
      <c r="AI69" s="7"/>
      <c r="AJ69" s="7"/>
    </row>
    <row r="70" spans="1:36" x14ac:dyDescent="0.45">
      <c r="A70" s="8" t="s">
        <v>297</v>
      </c>
      <c r="B70" s="8"/>
      <c r="C70" s="7"/>
      <c r="D70" s="7">
        <f t="shared" ref="D70:AH70" si="130">D67*(D68/SUM(D68:D69))/D68</f>
        <v>1.8314385753129437E-8</v>
      </c>
      <c r="E70" s="7">
        <f t="shared" si="130"/>
        <v>1.8762869569505658E-8</v>
      </c>
      <c r="F70" s="7">
        <f t="shared" si="130"/>
        <v>1.8053111532002692E-8</v>
      </c>
      <c r="G70" s="7">
        <f t="shared" si="130"/>
        <v>1.6476931369255653E-8</v>
      </c>
      <c r="H70" s="7">
        <f t="shared" si="130"/>
        <v>1.542507515900007E-8</v>
      </c>
      <c r="I70" s="7">
        <f t="shared" si="130"/>
        <v>1.4570612960552944E-8</v>
      </c>
      <c r="J70" s="7">
        <f t="shared" si="130"/>
        <v>1.4064554194067642E-8</v>
      </c>
      <c r="K70" s="7">
        <f t="shared" si="130"/>
        <v>1.3764840591560541E-8</v>
      </c>
      <c r="L70" s="7">
        <f t="shared" si="130"/>
        <v>1.3538261852570563E-8</v>
      </c>
      <c r="M70" s="7">
        <f t="shared" si="130"/>
        <v>1.331756577936942E-8</v>
      </c>
      <c r="N70" s="7">
        <f t="shared" si="130"/>
        <v>1.3172319437659634E-8</v>
      </c>
      <c r="O70" s="7">
        <f t="shared" si="130"/>
        <v>1.3032473753358087E-8</v>
      </c>
      <c r="P70" s="7">
        <f t="shared" si="130"/>
        <v>1.2860617060980331E-8</v>
      </c>
      <c r="Q70" s="7">
        <f t="shared" si="130"/>
        <v>1.2763686325345981E-8</v>
      </c>
      <c r="R70" s="7">
        <f t="shared" si="130"/>
        <v>1.2628069274599397E-8</v>
      </c>
      <c r="S70" s="7">
        <f t="shared" si="130"/>
        <v>1.2511128779373512E-8</v>
      </c>
      <c r="T70" s="7">
        <f t="shared" si="130"/>
        <v>1.240948803809117E-8</v>
      </c>
      <c r="U70" s="7">
        <f t="shared" si="130"/>
        <v>1.2299245186098495E-8</v>
      </c>
      <c r="V70" s="7">
        <f t="shared" si="130"/>
        <v>1.2239796087445141E-8</v>
      </c>
      <c r="W70" s="7">
        <f t="shared" si="130"/>
        <v>1.2133289769430487E-8</v>
      </c>
      <c r="X70" s="7">
        <f t="shared" si="130"/>
        <v>1.2033028738602868E-8</v>
      </c>
      <c r="Y70" s="7">
        <f t="shared" si="130"/>
        <v>1.1962675137676184E-8</v>
      </c>
      <c r="Z70" s="7">
        <f t="shared" si="130"/>
        <v>1.18986566426566E-8</v>
      </c>
      <c r="AA70" s="7">
        <f t="shared" si="130"/>
        <v>1.1796104220586125E-8</v>
      </c>
      <c r="AB70" s="7">
        <f t="shared" si="130"/>
        <v>1.1715331960374529E-8</v>
      </c>
      <c r="AC70" s="7">
        <f t="shared" si="130"/>
        <v>1.1631901836209115E-8</v>
      </c>
      <c r="AD70" s="7">
        <f t="shared" si="130"/>
        <v>1.1622461200471426E-8</v>
      </c>
      <c r="AE70" s="7">
        <f t="shared" si="130"/>
        <v>1.1597102286171566E-8</v>
      </c>
      <c r="AF70" s="7">
        <f t="shared" si="130"/>
        <v>1.15738421060581E-8</v>
      </c>
      <c r="AG70" s="7">
        <f t="shared" si="130"/>
        <v>1.1596728856573359E-8</v>
      </c>
      <c r="AH70" s="7">
        <f t="shared" si="130"/>
        <v>1.1614857931461748E-8</v>
      </c>
      <c r="AI70" s="7"/>
      <c r="AJ70" s="7"/>
    </row>
    <row r="71" spans="1:36" s="8" customFormat="1" x14ac:dyDescent="0.45"/>
    <row r="72" spans="1:36" x14ac:dyDescent="0.45">
      <c r="A72" s="13" t="s">
        <v>284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45">
      <c r="A73" s="20" t="s">
        <v>244</v>
      </c>
      <c r="C73" s="8">
        <v>2019</v>
      </c>
      <c r="D73" s="8">
        <v>2020</v>
      </c>
      <c r="E73" s="8">
        <v>2021</v>
      </c>
      <c r="F73" s="8">
        <v>2022</v>
      </c>
      <c r="G73" s="8">
        <v>2023</v>
      </c>
      <c r="H73" s="8">
        <v>2024</v>
      </c>
      <c r="I73" s="8">
        <v>2025</v>
      </c>
      <c r="J73" s="8">
        <v>2026</v>
      </c>
      <c r="K73" s="8">
        <v>2027</v>
      </c>
      <c r="L73" s="8">
        <v>2028</v>
      </c>
      <c r="M73" s="8">
        <v>2029</v>
      </c>
      <c r="N73" s="8">
        <v>2030</v>
      </c>
      <c r="O73" s="8">
        <v>2031</v>
      </c>
      <c r="P73" s="8">
        <v>2032</v>
      </c>
      <c r="Q73" s="8">
        <v>2033</v>
      </c>
      <c r="R73" s="8">
        <v>2034</v>
      </c>
      <c r="S73" s="8">
        <v>2035</v>
      </c>
      <c r="T73" s="8">
        <v>2036</v>
      </c>
      <c r="U73" s="8">
        <v>2037</v>
      </c>
      <c r="V73" s="8">
        <v>2038</v>
      </c>
      <c r="W73" s="8">
        <v>2039</v>
      </c>
      <c r="X73" s="8">
        <v>2040</v>
      </c>
      <c r="Y73" s="8">
        <v>2041</v>
      </c>
      <c r="Z73" s="8">
        <v>2042</v>
      </c>
      <c r="AA73" s="8">
        <v>2043</v>
      </c>
      <c r="AB73" s="8">
        <v>2044</v>
      </c>
      <c r="AC73" s="8">
        <v>2045</v>
      </c>
      <c r="AD73" s="8">
        <v>2046</v>
      </c>
      <c r="AE73" s="8">
        <v>2047</v>
      </c>
      <c r="AF73" s="8">
        <v>2048</v>
      </c>
      <c r="AG73" s="8">
        <v>2049</v>
      </c>
      <c r="AH73" s="8">
        <v>2050</v>
      </c>
      <c r="AI73" s="8"/>
      <c r="AJ73" s="8"/>
    </row>
    <row r="74" spans="1:36" x14ac:dyDescent="0.45">
      <c r="A74" s="8" t="s">
        <v>285</v>
      </c>
      <c r="B74" s="8" t="s">
        <v>312</v>
      </c>
      <c r="C74" s="8">
        <f>'Subsidies Paid'!J15*10^9</f>
        <v>1300000000</v>
      </c>
      <c r="D74" s="8">
        <f>'Subsidies Paid'!K15*10^9</f>
        <v>1300000000</v>
      </c>
      <c r="E74">
        <f>D74</f>
        <v>1300000000</v>
      </c>
      <c r="F74" s="8">
        <f t="shared" ref="F74:P74" si="131">E74</f>
        <v>1300000000</v>
      </c>
      <c r="G74" s="8">
        <f t="shared" si="131"/>
        <v>1300000000</v>
      </c>
      <c r="H74" s="8">
        <f t="shared" si="131"/>
        <v>1300000000</v>
      </c>
      <c r="I74" s="8">
        <f t="shared" si="131"/>
        <v>1300000000</v>
      </c>
      <c r="J74" s="8">
        <f t="shared" si="131"/>
        <v>1300000000</v>
      </c>
      <c r="K74" s="8">
        <f t="shared" si="131"/>
        <v>1300000000</v>
      </c>
      <c r="L74" s="8">
        <f t="shared" si="131"/>
        <v>1300000000</v>
      </c>
      <c r="M74" s="8">
        <f t="shared" si="131"/>
        <v>1300000000</v>
      </c>
      <c r="N74" s="8">
        <f t="shared" si="131"/>
        <v>1300000000</v>
      </c>
      <c r="O74" s="8">
        <f t="shared" si="131"/>
        <v>1300000000</v>
      </c>
      <c r="P74" s="8">
        <f t="shared" si="131"/>
        <v>1300000000</v>
      </c>
      <c r="Q74" s="8">
        <f t="shared" ref="Q74" si="132">P74</f>
        <v>1300000000</v>
      </c>
      <c r="R74" s="8">
        <f t="shared" ref="R74" si="133">Q74</f>
        <v>1300000000</v>
      </c>
      <c r="S74" s="8">
        <f t="shared" ref="S74" si="134">R74</f>
        <v>1300000000</v>
      </c>
      <c r="T74" s="8">
        <f t="shared" ref="T74" si="135">S74</f>
        <v>1300000000</v>
      </c>
      <c r="U74" s="8">
        <f t="shared" ref="U74" si="136">T74</f>
        <v>1300000000</v>
      </c>
      <c r="V74" s="8">
        <f t="shared" ref="V74" si="137">U74</f>
        <v>1300000000</v>
      </c>
      <c r="W74" s="8">
        <f t="shared" ref="W74" si="138">V74</f>
        <v>1300000000</v>
      </c>
      <c r="X74" s="8">
        <f t="shared" ref="X74" si="139">W74</f>
        <v>1300000000</v>
      </c>
      <c r="Y74" s="8">
        <f t="shared" ref="Y74" si="140">X74</f>
        <v>1300000000</v>
      </c>
      <c r="Z74" s="8">
        <f t="shared" ref="Z74" si="141">Y74</f>
        <v>1300000000</v>
      </c>
      <c r="AA74" s="8">
        <f t="shared" ref="AA74" si="142">Z74</f>
        <v>1300000000</v>
      </c>
      <c r="AB74" s="8">
        <f t="shared" ref="AB74" si="143">AA74</f>
        <v>1300000000</v>
      </c>
      <c r="AC74" s="8">
        <f t="shared" ref="AC74" si="144">AB74</f>
        <v>1300000000</v>
      </c>
      <c r="AD74" s="8">
        <f t="shared" ref="AD74" si="145">AC74</f>
        <v>1300000000</v>
      </c>
      <c r="AE74" s="8">
        <f t="shared" ref="AE74" si="146">AD74</f>
        <v>1300000000</v>
      </c>
      <c r="AF74" s="8">
        <f t="shared" ref="AF74" si="147">AE74</f>
        <v>1300000000</v>
      </c>
      <c r="AG74" s="8">
        <f t="shared" ref="AG74" si="148">AF74</f>
        <v>1300000000</v>
      </c>
      <c r="AH74" s="8">
        <f t="shared" ref="AH74" si="149">AG74</f>
        <v>1300000000</v>
      </c>
      <c r="AI74" s="8"/>
      <c r="AJ74" s="8"/>
    </row>
    <row r="75" spans="1:36" x14ac:dyDescent="0.45">
      <c r="A75" s="8" t="s">
        <v>292</v>
      </c>
      <c r="B75" t="s">
        <v>294</v>
      </c>
      <c r="C75" s="4"/>
      <c r="D75" s="4">
        <f>INDEX('AEO Table 11'!16:16,MATCH(Calculations!D43,'AEO Table 11'!13:13,0))</f>
        <v>11.470048</v>
      </c>
      <c r="E75" s="4">
        <f>INDEX('AEO Table 11'!16:16,MATCH(Calculations!E43,'AEO Table 11'!13:13,0))</f>
        <v>11.393803</v>
      </c>
      <c r="F75" s="4">
        <f>INDEX('AEO Table 11'!16:16,MATCH(Calculations!F43,'AEO Table 11'!13:13,0))</f>
        <v>11.802375</v>
      </c>
      <c r="G75" s="4">
        <f>INDEX('AEO Table 11'!16:16,MATCH(Calculations!G43,'AEO Table 11'!13:13,0))</f>
        <v>13.463839</v>
      </c>
      <c r="H75" s="4">
        <f>INDEX('AEO Table 11'!16:16,MATCH(Calculations!H43,'AEO Table 11'!13:13,0))</f>
        <v>14.764208999999999</v>
      </c>
      <c r="I75" s="4">
        <f>INDEX('AEO Table 11'!16:16,MATCH(Calculations!I43,'AEO Table 11'!13:13,0))</f>
        <v>15.909644</v>
      </c>
      <c r="J75" s="4">
        <f>INDEX('AEO Table 11'!16:16,MATCH(Calculations!J43,'AEO Table 11'!13:13,0))</f>
        <v>16.658766</v>
      </c>
      <c r="K75" s="4">
        <f>INDEX('AEO Table 11'!16:16,MATCH(Calculations!K43,'AEO Table 11'!13:13,0))</f>
        <v>17.065017999999998</v>
      </c>
      <c r="L75" s="4">
        <f>INDEX('AEO Table 11'!16:16,MATCH(Calculations!L43,'AEO Table 11'!13:13,0))</f>
        <v>17.395396999999999</v>
      </c>
      <c r="M75" s="4">
        <f>INDEX('AEO Table 11'!16:16,MATCH(Calculations!M43,'AEO Table 11'!13:13,0))</f>
        <v>17.593847</v>
      </c>
      <c r="N75" s="4">
        <f>INDEX('AEO Table 11'!16:16,MATCH(Calculations!N43,'AEO Table 11'!13:13,0))</f>
        <v>17.711957999999999</v>
      </c>
      <c r="O75" s="4">
        <f>INDEX('AEO Table 11'!16:16,MATCH(Calculations!O43,'AEO Table 11'!13:13,0))</f>
        <v>17.862158000000001</v>
      </c>
      <c r="P75" s="4">
        <f>INDEX('AEO Table 11'!16:16,MATCH(Calculations!P43,'AEO Table 11'!13:13,0))</f>
        <v>18.046313999999999</v>
      </c>
      <c r="Q75" s="4">
        <f>INDEX('AEO Table 11'!16:16,MATCH(Calculations!Q43,'AEO Table 11'!13:13,0))</f>
        <v>18.076929</v>
      </c>
      <c r="R75" s="4">
        <f>INDEX('AEO Table 11'!16:16,MATCH(Calculations!R43,'AEO Table 11'!13:13,0))</f>
        <v>18.215654000000001</v>
      </c>
      <c r="S75" s="4">
        <f>INDEX('AEO Table 11'!16:16,MATCH(Calculations!S43,'AEO Table 11'!13:13,0))</f>
        <v>18.377293000000002</v>
      </c>
      <c r="T75" s="4">
        <f>INDEX('AEO Table 11'!16:16,MATCH(Calculations!T43,'AEO Table 11'!13:13,0))</f>
        <v>18.469908</v>
      </c>
      <c r="U75" s="4">
        <f>INDEX('AEO Table 11'!16:16,MATCH(Calculations!U43,'AEO Table 11'!13:13,0))</f>
        <v>18.521104999999999</v>
      </c>
      <c r="V75" s="4">
        <f>INDEX('AEO Table 11'!16:16,MATCH(Calculations!V43,'AEO Table 11'!13:13,0))</f>
        <v>18.442879000000001</v>
      </c>
      <c r="W75" s="4">
        <f>INDEX('AEO Table 11'!16:16,MATCH(Calculations!W43,'AEO Table 11'!13:13,0))</f>
        <v>18.536311999999999</v>
      </c>
      <c r="X75" s="4">
        <f>INDEX('AEO Table 11'!16:16,MATCH(Calculations!X43,'AEO Table 11'!13:13,0))</f>
        <v>18.643000000000001</v>
      </c>
      <c r="Y75" s="4">
        <f>INDEX('AEO Table 11'!16:16,MATCH(Calculations!Y43,'AEO Table 11'!13:13,0))</f>
        <v>18.699743000000002</v>
      </c>
      <c r="Z75" s="4">
        <f>INDEX('AEO Table 11'!16:16,MATCH(Calculations!Z43,'AEO Table 11'!13:13,0))</f>
        <v>18.727302999999999</v>
      </c>
      <c r="AA75" s="4">
        <f>INDEX('AEO Table 11'!16:16,MATCH(Calculations!AA43,'AEO Table 11'!13:13,0))</f>
        <v>18.785596999999999</v>
      </c>
      <c r="AB75" s="4">
        <f>INDEX('AEO Table 11'!16:16,MATCH(Calculations!AB43,'AEO Table 11'!13:13,0))</f>
        <v>18.724299999999999</v>
      </c>
      <c r="AC75" s="4">
        <f>INDEX('AEO Table 11'!16:16,MATCH(Calculations!AC43,'AEO Table 11'!13:13,0))</f>
        <v>18.783881999999998</v>
      </c>
      <c r="AD75" s="4">
        <f>INDEX('AEO Table 11'!16:16,MATCH(Calculations!AD43,'AEO Table 11'!13:13,0))</f>
        <v>18.666398999999998</v>
      </c>
      <c r="AE75" s="4">
        <f>INDEX('AEO Table 11'!16:16,MATCH(Calculations!AE43,'AEO Table 11'!13:13,0))</f>
        <v>18.600128000000002</v>
      </c>
      <c r="AF75" s="4">
        <f>INDEX('AEO Table 11'!16:16,MATCH(Calculations!AF43,'AEO Table 11'!13:13,0))</f>
        <v>18.491758000000001</v>
      </c>
      <c r="AG75" s="4">
        <f>INDEX('AEO Table 11'!16:16,MATCH(Calculations!AG43,'AEO Table 11'!13:13,0))</f>
        <v>18.308938999999999</v>
      </c>
      <c r="AH75" s="4">
        <f>INDEX('AEO Table 11'!16:16,MATCH(Calculations!AH43,'AEO Table 11'!13:13,0))</f>
        <v>18.083735000000001</v>
      </c>
      <c r="AI75" s="4"/>
      <c r="AJ75" s="4"/>
    </row>
    <row r="76" spans="1:36" x14ac:dyDescent="0.45">
      <c r="A76" t="s">
        <v>295</v>
      </c>
      <c r="B76" s="8" t="s">
        <v>293</v>
      </c>
      <c r="C76" s="8">
        <f t="shared" ref="C76:AH76" si="150">5.751*10^6</f>
        <v>5751000</v>
      </c>
      <c r="D76" s="8">
        <f t="shared" si="150"/>
        <v>5751000</v>
      </c>
      <c r="E76" s="8">
        <f t="shared" si="150"/>
        <v>5751000</v>
      </c>
      <c r="F76" s="8">
        <f t="shared" si="150"/>
        <v>5751000</v>
      </c>
      <c r="G76" s="8">
        <f t="shared" si="150"/>
        <v>5751000</v>
      </c>
      <c r="H76" s="8">
        <f t="shared" si="150"/>
        <v>5751000</v>
      </c>
      <c r="I76" s="8">
        <f t="shared" si="150"/>
        <v>5751000</v>
      </c>
      <c r="J76" s="8">
        <f t="shared" si="150"/>
        <v>5751000</v>
      </c>
      <c r="K76" s="8">
        <f t="shared" si="150"/>
        <v>5751000</v>
      </c>
      <c r="L76" s="8">
        <f t="shared" si="150"/>
        <v>5751000</v>
      </c>
      <c r="M76" s="8">
        <f t="shared" si="150"/>
        <v>5751000</v>
      </c>
      <c r="N76" s="8">
        <f t="shared" si="150"/>
        <v>5751000</v>
      </c>
      <c r="O76" s="8">
        <f t="shared" si="150"/>
        <v>5751000</v>
      </c>
      <c r="P76" s="8">
        <f t="shared" si="150"/>
        <v>5751000</v>
      </c>
      <c r="Q76" s="8">
        <f t="shared" si="150"/>
        <v>5751000</v>
      </c>
      <c r="R76" s="8">
        <f t="shared" si="150"/>
        <v>5751000</v>
      </c>
      <c r="S76" s="8">
        <f t="shared" si="150"/>
        <v>5751000</v>
      </c>
      <c r="T76" s="8">
        <f t="shared" si="150"/>
        <v>5751000</v>
      </c>
      <c r="U76" s="8">
        <f t="shared" si="150"/>
        <v>5751000</v>
      </c>
      <c r="V76" s="8">
        <f t="shared" si="150"/>
        <v>5751000</v>
      </c>
      <c r="W76" s="8">
        <f t="shared" si="150"/>
        <v>5751000</v>
      </c>
      <c r="X76" s="8">
        <f t="shared" si="150"/>
        <v>5751000</v>
      </c>
      <c r="Y76" s="8">
        <f t="shared" si="150"/>
        <v>5751000</v>
      </c>
      <c r="Z76" s="8">
        <f t="shared" si="150"/>
        <v>5751000</v>
      </c>
      <c r="AA76" s="8">
        <f t="shared" si="150"/>
        <v>5751000</v>
      </c>
      <c r="AB76" s="8">
        <f t="shared" si="150"/>
        <v>5751000</v>
      </c>
      <c r="AC76" s="8">
        <f t="shared" si="150"/>
        <v>5751000</v>
      </c>
      <c r="AD76" s="8">
        <f t="shared" si="150"/>
        <v>5751000</v>
      </c>
      <c r="AE76" s="8">
        <f t="shared" si="150"/>
        <v>5751000</v>
      </c>
      <c r="AF76" s="8">
        <f t="shared" si="150"/>
        <v>5751000</v>
      </c>
      <c r="AG76" s="8">
        <f t="shared" si="150"/>
        <v>5751000</v>
      </c>
      <c r="AH76" s="8">
        <f t="shared" si="150"/>
        <v>5751000</v>
      </c>
      <c r="AI76" s="8"/>
      <c r="AJ76" s="8"/>
    </row>
    <row r="77" spans="1:36" x14ac:dyDescent="0.45">
      <c r="A77" t="s">
        <v>296</v>
      </c>
      <c r="B77" t="s">
        <v>294</v>
      </c>
      <c r="C77" s="14"/>
      <c r="D77" s="14">
        <f>(INDEX('AEO Table 11'!16:16,MATCH(Calculations!D43,'AEO Table 11'!13:13,0))-INDEX('AEO Table 11'!21:21,MATCH(Calculations!D43,'AEO Table 11'!13:13,0)))/INDEX('AEO Table 11'!23:23,MATCH(Calculations!D43,'AEO Table 11'!13:13,0))</f>
        <v>0.57502582615816089</v>
      </c>
      <c r="E77" s="14">
        <f>(INDEX('AEO Table 11'!16:16,MATCH(Calculations!E43,'AEO Table 11'!13:13,0))-INDEX('AEO Table 11'!21:21,MATCH(Calculations!E43,'AEO Table 11'!13:13,0)))/INDEX('AEO Table 11'!23:23,MATCH(Calculations!E43,'AEO Table 11'!13:13,0))</f>
        <v>0.51537399901493552</v>
      </c>
      <c r="F77" s="14">
        <f>(INDEX('AEO Table 11'!16:16,MATCH(Calculations!F43,'AEO Table 11'!13:13,0))-INDEX('AEO Table 11'!21:21,MATCH(Calculations!F43,'AEO Table 11'!13:13,0)))/INDEX('AEO Table 11'!23:23,MATCH(Calculations!F43,'AEO Table 11'!13:13,0))</f>
        <v>0.53868017622643938</v>
      </c>
      <c r="G77" s="14">
        <f>(INDEX('AEO Table 11'!16:16,MATCH(Calculations!G43,'AEO Table 11'!13:13,0))-INDEX('AEO Table 11'!21:21,MATCH(Calculations!G43,'AEO Table 11'!13:13,0)))/INDEX('AEO Table 11'!23:23,MATCH(Calculations!G43,'AEO Table 11'!13:13,0))</f>
        <v>0.61148647209367968</v>
      </c>
      <c r="H77" s="14">
        <f>(INDEX('AEO Table 11'!16:16,MATCH(Calculations!H43,'AEO Table 11'!13:13,0))-INDEX('AEO Table 11'!21:21,MATCH(Calculations!H43,'AEO Table 11'!13:13,0)))/INDEX('AEO Table 11'!23:23,MATCH(Calculations!H43,'AEO Table 11'!13:13,0))</f>
        <v>0.66973103847400706</v>
      </c>
      <c r="I77" s="14">
        <f>(INDEX('AEO Table 11'!16:16,MATCH(Calculations!I43,'AEO Table 11'!13:13,0))-INDEX('AEO Table 11'!21:21,MATCH(Calculations!I43,'AEO Table 11'!13:13,0)))/INDEX('AEO Table 11'!23:23,MATCH(Calculations!I43,'AEO Table 11'!13:13,0))</f>
        <v>0.73602233799005257</v>
      </c>
      <c r="J77" s="14">
        <f>(INDEX('AEO Table 11'!16:16,MATCH(Calculations!J43,'AEO Table 11'!13:13,0))-INDEX('AEO Table 11'!21:21,MATCH(Calculations!J43,'AEO Table 11'!13:13,0)))/INDEX('AEO Table 11'!23:23,MATCH(Calculations!J43,'AEO Table 11'!13:13,0))</f>
        <v>0.76285699625959225</v>
      </c>
      <c r="K77" s="14">
        <f>(INDEX('AEO Table 11'!16:16,MATCH(Calculations!K43,'AEO Table 11'!13:13,0))-INDEX('AEO Table 11'!21:21,MATCH(Calculations!K43,'AEO Table 11'!13:13,0)))/INDEX('AEO Table 11'!23:23,MATCH(Calculations!K43,'AEO Table 11'!13:13,0))</f>
        <v>0.78530752156360162</v>
      </c>
      <c r="L77" s="14">
        <f>(INDEX('AEO Table 11'!16:16,MATCH(Calculations!L43,'AEO Table 11'!13:13,0))-INDEX('AEO Table 11'!21:21,MATCH(Calculations!L43,'AEO Table 11'!13:13,0)))/INDEX('AEO Table 11'!23:23,MATCH(Calculations!L43,'AEO Table 11'!13:13,0))</f>
        <v>0.80306025377256152</v>
      </c>
      <c r="M77" s="14">
        <f>(INDEX('AEO Table 11'!16:16,MATCH(Calculations!M43,'AEO Table 11'!13:13,0))-INDEX('AEO Table 11'!21:21,MATCH(Calculations!M43,'AEO Table 11'!13:13,0)))/INDEX('AEO Table 11'!23:23,MATCH(Calculations!M43,'AEO Table 11'!13:13,0))</f>
        <v>0.81110213148833443</v>
      </c>
      <c r="N77" s="14">
        <f>(INDEX('AEO Table 11'!16:16,MATCH(Calculations!N43,'AEO Table 11'!13:13,0))-INDEX('AEO Table 11'!21:21,MATCH(Calculations!N43,'AEO Table 11'!13:13,0)))/INDEX('AEO Table 11'!23:23,MATCH(Calculations!N43,'AEO Table 11'!13:13,0))</f>
        <v>0.81762293442843037</v>
      </c>
      <c r="O77" s="14">
        <f>(INDEX('AEO Table 11'!16:16,MATCH(Calculations!O43,'AEO Table 11'!13:13,0))-INDEX('AEO Table 11'!21:21,MATCH(Calculations!O43,'AEO Table 11'!13:13,0)))/INDEX('AEO Table 11'!23:23,MATCH(Calculations!O43,'AEO Table 11'!13:13,0))</f>
        <v>0.8315291946217791</v>
      </c>
      <c r="P77" s="14">
        <f>(INDEX('AEO Table 11'!16:16,MATCH(Calculations!P43,'AEO Table 11'!13:13,0))-INDEX('AEO Table 11'!21:21,MATCH(Calculations!P43,'AEO Table 11'!13:13,0)))/INDEX('AEO Table 11'!23:23,MATCH(Calculations!P43,'AEO Table 11'!13:13,0))</f>
        <v>0.84108956927646461</v>
      </c>
      <c r="Q77" s="14">
        <f>(INDEX('AEO Table 11'!16:16,MATCH(Calculations!Q43,'AEO Table 11'!13:13,0))-INDEX('AEO Table 11'!21:21,MATCH(Calculations!Q43,'AEO Table 11'!13:13,0)))/INDEX('AEO Table 11'!23:23,MATCH(Calculations!Q43,'AEO Table 11'!13:13,0))</f>
        <v>0.84552346869587502</v>
      </c>
      <c r="R77" s="14">
        <f>(INDEX('AEO Table 11'!16:16,MATCH(Calculations!R43,'AEO Table 11'!13:13,0))-INDEX('AEO Table 11'!21:21,MATCH(Calculations!R43,'AEO Table 11'!13:13,0)))/INDEX('AEO Table 11'!23:23,MATCH(Calculations!R43,'AEO Table 11'!13:13,0))</f>
        <v>0.85147027870019698</v>
      </c>
      <c r="S77" s="14">
        <f>(INDEX('AEO Table 11'!16:16,MATCH(Calculations!S43,'AEO Table 11'!13:13,0))-INDEX('AEO Table 11'!21:21,MATCH(Calculations!S43,'AEO Table 11'!13:13,0)))/INDEX('AEO Table 11'!23:23,MATCH(Calculations!S43,'AEO Table 11'!13:13,0))</f>
        <v>0.85684343820273789</v>
      </c>
      <c r="T77" s="14">
        <f>(INDEX('AEO Table 11'!16:16,MATCH(Calculations!T43,'AEO Table 11'!13:13,0))-INDEX('AEO Table 11'!21:21,MATCH(Calculations!T43,'AEO Table 11'!13:13,0)))/INDEX('AEO Table 11'!23:23,MATCH(Calculations!T43,'AEO Table 11'!13:13,0))</f>
        <v>0.85545759635495355</v>
      </c>
      <c r="U77" s="14">
        <f>(INDEX('AEO Table 11'!16:16,MATCH(Calculations!U43,'AEO Table 11'!13:13,0))-INDEX('AEO Table 11'!21:21,MATCH(Calculations!U43,'AEO Table 11'!13:13,0)))/INDEX('AEO Table 11'!23:23,MATCH(Calculations!U43,'AEO Table 11'!13:13,0))</f>
        <v>0.85319515613762842</v>
      </c>
      <c r="V77" s="14">
        <f>(INDEX('AEO Table 11'!16:16,MATCH(Calculations!V43,'AEO Table 11'!13:13,0))-INDEX('AEO Table 11'!21:21,MATCH(Calculations!V43,'AEO Table 11'!13:13,0)))/INDEX('AEO Table 11'!23:23,MATCH(Calculations!V43,'AEO Table 11'!13:13,0))</f>
        <v>0.85244848263990558</v>
      </c>
      <c r="W77" s="14">
        <f>(INDEX('AEO Table 11'!16:16,MATCH(Calculations!W43,'AEO Table 11'!13:13,0))-INDEX('AEO Table 11'!21:21,MATCH(Calculations!W43,'AEO Table 11'!13:13,0)))/INDEX('AEO Table 11'!23:23,MATCH(Calculations!W43,'AEO Table 11'!13:13,0))</f>
        <v>0.84963800382745014</v>
      </c>
      <c r="X77" s="14">
        <f>(INDEX('AEO Table 11'!16:16,MATCH(Calculations!X43,'AEO Table 11'!13:13,0))-INDEX('AEO Table 11'!21:21,MATCH(Calculations!X43,'AEO Table 11'!13:13,0)))/INDEX('AEO Table 11'!23:23,MATCH(Calculations!X43,'AEO Table 11'!13:13,0))</f>
        <v>0.86299945740501105</v>
      </c>
      <c r="Y77" s="14">
        <f>(INDEX('AEO Table 11'!16:16,MATCH(Calculations!Y43,'AEO Table 11'!13:13,0))-INDEX('AEO Table 11'!21:21,MATCH(Calculations!Y43,'AEO Table 11'!13:13,0)))/INDEX('AEO Table 11'!23:23,MATCH(Calculations!Y43,'AEO Table 11'!13:13,0))</f>
        <v>0.8643649037507819</v>
      </c>
      <c r="Z77" s="14">
        <f>(INDEX('AEO Table 11'!16:16,MATCH(Calculations!Z43,'AEO Table 11'!13:13,0))-INDEX('AEO Table 11'!21:21,MATCH(Calculations!Z43,'AEO Table 11'!13:13,0)))/INDEX('AEO Table 11'!23:23,MATCH(Calculations!Z43,'AEO Table 11'!13:13,0))</f>
        <v>0.86255863041585645</v>
      </c>
      <c r="AA77" s="14">
        <f>(INDEX('AEO Table 11'!16:16,MATCH(Calculations!AA43,'AEO Table 11'!13:13,0))-INDEX('AEO Table 11'!21:21,MATCH(Calculations!AA43,'AEO Table 11'!13:13,0)))/INDEX('AEO Table 11'!23:23,MATCH(Calculations!AA43,'AEO Table 11'!13:13,0))</f>
        <v>0.86319000996899686</v>
      </c>
      <c r="AB77" s="14">
        <f>(INDEX('AEO Table 11'!16:16,MATCH(Calculations!AB43,'AEO Table 11'!13:13,0))-INDEX('AEO Table 11'!21:21,MATCH(Calculations!AB43,'AEO Table 11'!13:13,0)))/INDEX('AEO Table 11'!23:23,MATCH(Calculations!AB43,'AEO Table 11'!13:13,0))</f>
        <v>0.87044533016905334</v>
      </c>
      <c r="AC77" s="14">
        <f>(INDEX('AEO Table 11'!16:16,MATCH(Calculations!AC43,'AEO Table 11'!13:13,0))-INDEX('AEO Table 11'!21:21,MATCH(Calculations!AC43,'AEO Table 11'!13:13,0)))/INDEX('AEO Table 11'!23:23,MATCH(Calculations!AC43,'AEO Table 11'!13:13,0))</f>
        <v>0.87733173581841561</v>
      </c>
      <c r="AD77" s="14">
        <f>(INDEX('AEO Table 11'!16:16,MATCH(Calculations!AD43,'AEO Table 11'!13:13,0))-INDEX('AEO Table 11'!21:21,MATCH(Calculations!AD43,'AEO Table 11'!13:13,0)))/INDEX('AEO Table 11'!23:23,MATCH(Calculations!AD43,'AEO Table 11'!13:13,0))</f>
        <v>0.88027305727951766</v>
      </c>
      <c r="AE77" s="14">
        <f>(INDEX('AEO Table 11'!16:16,MATCH(Calculations!AE43,'AEO Table 11'!13:13,0))-INDEX('AEO Table 11'!21:21,MATCH(Calculations!AE43,'AEO Table 11'!13:13,0)))/INDEX('AEO Table 11'!23:23,MATCH(Calculations!AE43,'AEO Table 11'!13:13,0))</f>
        <v>0.87032754328556816</v>
      </c>
      <c r="AF77" s="14">
        <f>(INDEX('AEO Table 11'!16:16,MATCH(Calculations!AF43,'AEO Table 11'!13:13,0))-INDEX('AEO Table 11'!21:21,MATCH(Calculations!AF43,'AEO Table 11'!13:13,0)))/INDEX('AEO Table 11'!23:23,MATCH(Calculations!AF43,'AEO Table 11'!13:13,0))</f>
        <v>0.86395571602548071</v>
      </c>
      <c r="AG77" s="14">
        <f>(INDEX('AEO Table 11'!16:16,MATCH(Calculations!AG43,'AEO Table 11'!13:13,0))-INDEX('AEO Table 11'!21:21,MATCH(Calculations!AG43,'AEO Table 11'!13:13,0)))/INDEX('AEO Table 11'!23:23,MATCH(Calculations!AG43,'AEO Table 11'!13:13,0))</f>
        <v>0.85861172975013977</v>
      </c>
      <c r="AH77" s="14">
        <f>(INDEX('AEO Table 11'!16:16,MATCH(Calculations!AH43,'AEO Table 11'!13:13,0))-INDEX('AEO Table 11'!21:21,MATCH(Calculations!AH43,'AEO Table 11'!13:13,0)))/INDEX('AEO Table 11'!23:23,MATCH(Calculations!AH43,'AEO Table 11'!13:13,0))</f>
        <v>0.84922017285223617</v>
      </c>
      <c r="AI77" s="14"/>
      <c r="AJ77" s="14"/>
    </row>
    <row r="78" spans="1:36" x14ac:dyDescent="0.45">
      <c r="A78" s="8" t="s">
        <v>299</v>
      </c>
      <c r="C78" s="8"/>
      <c r="D78" s="8">
        <f t="shared" ref="D78:AH78" si="151">D74/(D75*D76*10^6*365)*D77</f>
        <v>3.1047685856458885E-8</v>
      </c>
      <c r="E78" s="8">
        <f t="shared" si="151"/>
        <v>2.8013083665580686E-8</v>
      </c>
      <c r="F78" s="8">
        <f t="shared" si="151"/>
        <v>2.8266283099839232E-8</v>
      </c>
      <c r="G78" s="8">
        <f t="shared" si="151"/>
        <v>2.8127106922490773E-8</v>
      </c>
      <c r="H78" s="8">
        <f t="shared" si="151"/>
        <v>2.8092951053646729E-8</v>
      </c>
      <c r="I78" s="8">
        <f t="shared" si="151"/>
        <v>2.8650859413701235E-8</v>
      </c>
      <c r="J78" s="8">
        <f t="shared" si="151"/>
        <v>2.8360078325716788E-8</v>
      </c>
      <c r="K78" s="8">
        <f t="shared" si="151"/>
        <v>2.849968938009512E-8</v>
      </c>
      <c r="L78" s="8">
        <f t="shared" si="151"/>
        <v>2.8590444485629134E-8</v>
      </c>
      <c r="M78" s="8">
        <f t="shared" si="151"/>
        <v>2.8551034709532348E-8</v>
      </c>
      <c r="N78" s="8">
        <f t="shared" si="151"/>
        <v>2.8588647612998735E-8</v>
      </c>
      <c r="O78" s="8">
        <f t="shared" si="151"/>
        <v>2.8830401820207982E-8</v>
      </c>
      <c r="P78" s="8">
        <f t="shared" si="151"/>
        <v>2.8864288568122129E-8</v>
      </c>
      <c r="Q78" s="8">
        <f t="shared" si="151"/>
        <v>2.8967307831341059E-8</v>
      </c>
      <c r="R78" s="8">
        <f t="shared" si="151"/>
        <v>2.8948885263530892E-8</v>
      </c>
      <c r="S78" s="8">
        <f t="shared" si="151"/>
        <v>2.887533662369258E-8</v>
      </c>
      <c r="T78" s="8">
        <f t="shared" si="151"/>
        <v>2.8684076705422556E-8</v>
      </c>
      <c r="U78" s="8">
        <f t="shared" si="151"/>
        <v>2.8529135227094937E-8</v>
      </c>
      <c r="V78" s="8">
        <f t="shared" si="151"/>
        <v>2.8625069208104268E-8</v>
      </c>
      <c r="W78" s="8">
        <f t="shared" si="151"/>
        <v>2.8386883757426186E-8</v>
      </c>
      <c r="X78" s="8">
        <f t="shared" si="151"/>
        <v>2.8668293585978796E-8</v>
      </c>
      <c r="Y78" s="8">
        <f t="shared" si="151"/>
        <v>2.8626523370212246E-8</v>
      </c>
      <c r="Z78" s="8">
        <f t="shared" si="151"/>
        <v>2.8524662060095023E-8</v>
      </c>
      <c r="AA78" s="8">
        <f t="shared" si="151"/>
        <v>2.8456961371394422E-8</v>
      </c>
      <c r="AB78" s="8">
        <f t="shared" si="151"/>
        <v>2.8790090441853298E-8</v>
      </c>
      <c r="AC78" s="8">
        <f t="shared" si="151"/>
        <v>2.892581527047253E-8</v>
      </c>
      <c r="AD78" s="8">
        <f t="shared" si="151"/>
        <v>2.9205455562691483E-8</v>
      </c>
      <c r="AE78" s="8">
        <f t="shared" si="151"/>
        <v>2.8978367462251159E-8</v>
      </c>
      <c r="AF78" s="8">
        <f t="shared" si="151"/>
        <v>2.8934794437807899E-8</v>
      </c>
      <c r="AG78" s="8">
        <f t="shared" si="151"/>
        <v>2.9042952177268344E-8</v>
      </c>
      <c r="AH78" s="8">
        <f t="shared" si="151"/>
        <v>2.9083005679606127E-8</v>
      </c>
      <c r="AI78" s="8"/>
      <c r="AJ78" s="8"/>
    </row>
    <row r="79" spans="1:36" x14ac:dyDescent="0.45"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20" t="s">
        <v>30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x14ac:dyDescent="0.45">
      <c r="A81" s="8" t="s">
        <v>300</v>
      </c>
      <c r="B81" s="8" t="s">
        <v>312</v>
      </c>
      <c r="C81" s="8">
        <f>'Subsidies Paid'!J16*10^9</f>
        <v>1620000000.0000002</v>
      </c>
      <c r="D81" s="8">
        <f>'Subsidies Paid'!K16*10^9</f>
        <v>1620000000.0000002</v>
      </c>
      <c r="E81" s="8">
        <f>D81</f>
        <v>1620000000.0000002</v>
      </c>
      <c r="F81" s="8">
        <f t="shared" ref="F81:P81" si="152">E81</f>
        <v>1620000000.0000002</v>
      </c>
      <c r="G81" s="8">
        <f t="shared" si="152"/>
        <v>1620000000.0000002</v>
      </c>
      <c r="H81" s="8">
        <f t="shared" si="152"/>
        <v>1620000000.0000002</v>
      </c>
      <c r="I81" s="8">
        <f t="shared" si="152"/>
        <v>1620000000.0000002</v>
      </c>
      <c r="J81" s="8">
        <f t="shared" si="152"/>
        <v>1620000000.0000002</v>
      </c>
      <c r="K81" s="8">
        <f t="shared" si="152"/>
        <v>1620000000.0000002</v>
      </c>
      <c r="L81" s="8">
        <f t="shared" si="152"/>
        <v>1620000000.0000002</v>
      </c>
      <c r="M81" s="8">
        <f t="shared" si="152"/>
        <v>1620000000.0000002</v>
      </c>
      <c r="N81" s="8">
        <f t="shared" si="152"/>
        <v>1620000000.0000002</v>
      </c>
      <c r="O81" s="8">
        <f t="shared" si="152"/>
        <v>1620000000.0000002</v>
      </c>
      <c r="P81" s="8">
        <f t="shared" si="152"/>
        <v>1620000000.0000002</v>
      </c>
      <c r="Q81" s="8">
        <f t="shared" ref="Q81" si="153">P81</f>
        <v>1620000000.0000002</v>
      </c>
      <c r="R81" s="8">
        <f t="shared" ref="R81" si="154">Q81</f>
        <v>1620000000.0000002</v>
      </c>
      <c r="S81" s="8">
        <f t="shared" ref="S81" si="155">R81</f>
        <v>1620000000.0000002</v>
      </c>
      <c r="T81" s="8">
        <f t="shared" ref="T81" si="156">S81</f>
        <v>1620000000.0000002</v>
      </c>
      <c r="U81" s="8">
        <f t="shared" ref="U81" si="157">T81</f>
        <v>1620000000.0000002</v>
      </c>
      <c r="V81" s="8">
        <f t="shared" ref="V81" si="158">U81</f>
        <v>1620000000.0000002</v>
      </c>
      <c r="W81" s="8">
        <f t="shared" ref="W81" si="159">V81</f>
        <v>1620000000.0000002</v>
      </c>
      <c r="X81" s="8">
        <f t="shared" ref="X81" si="160">W81</f>
        <v>1620000000.0000002</v>
      </c>
      <c r="Y81" s="8">
        <f t="shared" ref="Y81" si="161">X81</f>
        <v>1620000000.0000002</v>
      </c>
      <c r="Z81" s="8">
        <f t="shared" ref="Z81" si="162">Y81</f>
        <v>1620000000.0000002</v>
      </c>
      <c r="AA81" s="8">
        <f t="shared" ref="AA81" si="163">Z81</f>
        <v>1620000000.0000002</v>
      </c>
      <c r="AB81" s="8">
        <f t="shared" ref="AB81" si="164">AA81</f>
        <v>1620000000.0000002</v>
      </c>
      <c r="AC81" s="8">
        <f t="shared" ref="AC81" si="165">AB81</f>
        <v>1620000000.0000002</v>
      </c>
      <c r="AD81" s="8">
        <f t="shared" ref="AD81" si="166">AC81</f>
        <v>1620000000.0000002</v>
      </c>
      <c r="AE81" s="8">
        <f t="shared" ref="AE81" si="167">AD81</f>
        <v>1620000000.0000002</v>
      </c>
      <c r="AF81" s="8">
        <f t="shared" ref="AF81" si="168">AE81</f>
        <v>1620000000.0000002</v>
      </c>
      <c r="AG81" s="8">
        <f t="shared" ref="AG81" si="169">AF81</f>
        <v>1620000000.0000002</v>
      </c>
      <c r="AH81" s="8">
        <f t="shared" ref="AH81" si="170">AG81</f>
        <v>1620000000.0000002</v>
      </c>
      <c r="AI81" s="8"/>
      <c r="AJ81" s="8"/>
    </row>
    <row r="82" spans="1:36" s="8" customFormat="1" x14ac:dyDescent="0.45">
      <c r="A82" s="8" t="s">
        <v>301</v>
      </c>
      <c r="B82" s="8" t="s">
        <v>294</v>
      </c>
      <c r="C82" s="14"/>
      <c r="D82" s="14">
        <f>INDEX('AEO Table 1'!16:16,MATCH(Calculations!D43,'AEO Table 1'!13:13,0))/SUM(INDEX('AEO Table 1'!16:18,0,MATCH(Calculations!D43,'AEO Table 1'!13:13,0)))</f>
        <v>0.36426803512570982</v>
      </c>
      <c r="E82" s="14">
        <f>INDEX('AEO Table 1'!16:16,MATCH(Calculations!E43,'AEO Table 1'!13:13,0))/SUM(INDEX('AEO Table 1'!16:18,0,MATCH(Calculations!E43,'AEO Table 1'!13:13,0)))</f>
        <v>0.37081692377062003</v>
      </c>
      <c r="F82" s="14">
        <f>INDEX('AEO Table 1'!16:16,MATCH(Calculations!F43,'AEO Table 1'!13:13,0))/SUM(INDEX('AEO Table 1'!16:18,0,MATCH(Calculations!F43,'AEO Table 1'!13:13,0)))</f>
        <v>0.36917153789763335</v>
      </c>
      <c r="G82" s="14">
        <f>INDEX('AEO Table 1'!16:16,MATCH(Calculations!G43,'AEO Table 1'!13:13,0))/SUM(INDEX('AEO Table 1'!16:18,0,MATCH(Calculations!G43,'AEO Table 1'!13:13,0)))</f>
        <v>0.38343822616496887</v>
      </c>
      <c r="H82" s="14">
        <f>INDEX('AEO Table 1'!16:16,MATCH(Calculations!H43,'AEO Table 1'!13:13,0))/SUM(INDEX('AEO Table 1'!16:18,0,MATCH(Calculations!H43,'AEO Table 1'!13:13,0)))</f>
        <v>0.3930178937170416</v>
      </c>
      <c r="I82" s="14">
        <f>INDEX('AEO Table 1'!16:16,MATCH(Calculations!I43,'AEO Table 1'!13:13,0))/SUM(INDEX('AEO Table 1'!16:18,0,MATCH(Calculations!I43,'AEO Table 1'!13:13,0)))</f>
        <v>0.39955890626228063</v>
      </c>
      <c r="J82" s="14">
        <f>INDEX('AEO Table 1'!16:16,MATCH(Calculations!J43,'AEO Table 1'!13:13,0))/SUM(INDEX('AEO Table 1'!16:18,0,MATCH(Calculations!J43,'AEO Table 1'!13:13,0)))</f>
        <v>0.40381284203970252</v>
      </c>
      <c r="K82" s="14">
        <f>INDEX('AEO Table 1'!16:16,MATCH(Calculations!K43,'AEO Table 1'!13:13,0))/SUM(INDEX('AEO Table 1'!16:18,0,MATCH(Calculations!K43,'AEO Table 1'!13:13,0)))</f>
        <v>0.40479626005610497</v>
      </c>
      <c r="L82" s="14">
        <f>INDEX('AEO Table 1'!16:16,MATCH(Calculations!L43,'AEO Table 1'!13:13,0))/SUM(INDEX('AEO Table 1'!16:18,0,MATCH(Calculations!L43,'AEO Table 1'!13:13,0)))</f>
        <v>0.40604533708923823</v>
      </c>
      <c r="M82" s="14">
        <f>INDEX('AEO Table 1'!16:16,MATCH(Calculations!M43,'AEO Table 1'!13:13,0))/SUM(INDEX('AEO Table 1'!16:18,0,MATCH(Calculations!M43,'AEO Table 1'!13:13,0)))</f>
        <v>0.40406608810943689</v>
      </c>
      <c r="N82" s="14">
        <f>INDEX('AEO Table 1'!16:16,MATCH(Calculations!N43,'AEO Table 1'!13:13,0))/SUM(INDEX('AEO Table 1'!16:18,0,MATCH(Calculations!N43,'AEO Table 1'!13:13,0)))</f>
        <v>0.40244110960589308</v>
      </c>
      <c r="O82" s="14">
        <f>INDEX('AEO Table 1'!16:16,MATCH(Calculations!O43,'AEO Table 1'!13:13,0))/SUM(INDEX('AEO Table 1'!16:18,0,MATCH(Calculations!O43,'AEO Table 1'!13:13,0)))</f>
        <v>0.40167854352201127</v>
      </c>
      <c r="P82" s="14">
        <f>INDEX('AEO Table 1'!16:16,MATCH(Calculations!P43,'AEO Table 1'!13:13,0))/SUM(INDEX('AEO Table 1'!16:18,0,MATCH(Calculations!P43,'AEO Table 1'!13:13,0)))</f>
        <v>0.40062940931614527</v>
      </c>
      <c r="Q82" s="14">
        <f>INDEX('AEO Table 1'!16:16,MATCH(Calculations!Q43,'AEO Table 1'!13:13,0))/SUM(INDEX('AEO Table 1'!16:18,0,MATCH(Calculations!Q43,'AEO Table 1'!13:13,0)))</f>
        <v>0.39830036200154428</v>
      </c>
      <c r="R82" s="14">
        <f>INDEX('AEO Table 1'!16:16,MATCH(Calculations!R43,'AEO Table 1'!13:13,0))/SUM(INDEX('AEO Table 1'!16:18,0,MATCH(Calculations!R43,'AEO Table 1'!13:13,0)))</f>
        <v>0.39717543554710788</v>
      </c>
      <c r="S82" s="14">
        <f>INDEX('AEO Table 1'!16:16,MATCH(Calculations!S43,'AEO Table 1'!13:13,0))/SUM(INDEX('AEO Table 1'!16:18,0,MATCH(Calculations!S43,'AEO Table 1'!13:13,0)))</f>
        <v>0.39714292943930846</v>
      </c>
      <c r="T82" s="14">
        <f>INDEX('AEO Table 1'!16:16,MATCH(Calculations!T43,'AEO Table 1'!13:13,0))/SUM(INDEX('AEO Table 1'!16:18,0,MATCH(Calculations!T43,'AEO Table 1'!13:13,0)))</f>
        <v>0.39599922448972757</v>
      </c>
      <c r="U82" s="14">
        <f>INDEX('AEO Table 1'!16:16,MATCH(Calculations!U43,'AEO Table 1'!13:13,0))/SUM(INDEX('AEO Table 1'!16:18,0,MATCH(Calculations!U43,'AEO Table 1'!13:13,0)))</f>
        <v>0.39358630031356007</v>
      </c>
      <c r="V82" s="14">
        <f>INDEX('AEO Table 1'!16:16,MATCH(Calculations!V43,'AEO Table 1'!13:13,0))/SUM(INDEX('AEO Table 1'!16:18,0,MATCH(Calculations!V43,'AEO Table 1'!13:13,0)))</f>
        <v>0.38995565001686183</v>
      </c>
      <c r="W82" s="14">
        <f>INDEX('AEO Table 1'!16:16,MATCH(Calculations!W43,'AEO Table 1'!13:13,0))/SUM(INDEX('AEO Table 1'!16:18,0,MATCH(Calculations!W43,'AEO Table 1'!13:13,0)))</f>
        <v>0.38874129191265483</v>
      </c>
      <c r="X82" s="14">
        <f>INDEX('AEO Table 1'!16:16,MATCH(Calculations!X43,'AEO Table 1'!13:13,0))/SUM(INDEX('AEO Table 1'!16:18,0,MATCH(Calculations!X43,'AEO Table 1'!13:13,0)))</f>
        <v>0.38777603316687781</v>
      </c>
      <c r="Y82" s="14">
        <f>INDEX('AEO Table 1'!16:16,MATCH(Calculations!Y43,'AEO Table 1'!13:13,0))/SUM(INDEX('AEO Table 1'!16:18,0,MATCH(Calculations!Y43,'AEO Table 1'!13:13,0)))</f>
        <v>0.38669480965743974</v>
      </c>
      <c r="Z82" s="14">
        <f>INDEX('AEO Table 1'!16:16,MATCH(Calculations!Z43,'AEO Table 1'!13:13,0))/SUM(INDEX('AEO Table 1'!16:18,0,MATCH(Calculations!Z43,'AEO Table 1'!13:13,0)))</f>
        <v>0.38515907923871717</v>
      </c>
      <c r="AA82" s="14">
        <f>INDEX('AEO Table 1'!16:16,MATCH(Calculations!AA43,'AEO Table 1'!13:13,0))/SUM(INDEX('AEO Table 1'!16:18,0,MATCH(Calculations!AA43,'AEO Table 1'!13:13,0)))</f>
        <v>0.38306717013356956</v>
      </c>
      <c r="AB82" s="14">
        <f>INDEX('AEO Table 1'!16:16,MATCH(Calculations!AB43,'AEO Table 1'!13:13,0))/SUM(INDEX('AEO Table 1'!16:18,0,MATCH(Calculations!AB43,'AEO Table 1'!13:13,0)))</f>
        <v>0.3792061312267917</v>
      </c>
      <c r="AC82" s="14">
        <f>INDEX('AEO Table 1'!16:16,MATCH(Calculations!AC43,'AEO Table 1'!13:13,0))/SUM(INDEX('AEO Table 1'!16:18,0,MATCH(Calculations!AC43,'AEO Table 1'!13:13,0)))</f>
        <v>0.37769743924747334</v>
      </c>
      <c r="AD82" s="14">
        <f>INDEX('AEO Table 1'!16:16,MATCH(Calculations!AD43,'AEO Table 1'!13:13,0))/SUM(INDEX('AEO Table 1'!16:18,0,MATCH(Calculations!AD43,'AEO Table 1'!13:13,0)))</f>
        <v>0.37491183273573703</v>
      </c>
      <c r="AE82" s="14">
        <f>INDEX('AEO Table 1'!16:16,MATCH(Calculations!AE43,'AEO Table 1'!13:13,0))/SUM(INDEX('AEO Table 1'!16:18,0,MATCH(Calculations!AE43,'AEO Table 1'!13:13,0)))</f>
        <v>0.37265975791203609</v>
      </c>
      <c r="AF82" s="14">
        <f>INDEX('AEO Table 1'!16:16,MATCH(Calculations!AF43,'AEO Table 1'!13:13,0))/SUM(INDEX('AEO Table 1'!16:18,0,MATCH(Calculations!AF43,'AEO Table 1'!13:13,0)))</f>
        <v>0.36954294068064497</v>
      </c>
      <c r="AG82" s="14">
        <f>INDEX('AEO Table 1'!16:16,MATCH(Calculations!AG43,'AEO Table 1'!13:13,0))/SUM(INDEX('AEO Table 1'!16:18,0,MATCH(Calculations!AG43,'AEO Table 1'!13:13,0)))</f>
        <v>0.36639678308287754</v>
      </c>
      <c r="AH82" s="14">
        <f>INDEX('AEO Table 1'!16:16,MATCH(Calculations!AH43,'AEO Table 1'!13:13,0))/SUM(INDEX('AEO Table 1'!16:18,0,MATCH(Calculations!AH43,'AEO Table 1'!13:13,0)))</f>
        <v>0.36216327232283985</v>
      </c>
      <c r="AI82" s="14"/>
      <c r="AJ82" s="14"/>
    </row>
    <row r="83" spans="1:36" x14ac:dyDescent="0.45">
      <c r="A83" s="8" t="s">
        <v>292</v>
      </c>
      <c r="B83" s="8" t="s">
        <v>294</v>
      </c>
      <c r="C83" s="4"/>
      <c r="D83" s="4">
        <f t="shared" ref="D83:AH85" si="171">D75</f>
        <v>11.470048</v>
      </c>
      <c r="E83" s="4">
        <f t="shared" si="171"/>
        <v>11.393803</v>
      </c>
      <c r="F83" s="4">
        <f t="shared" si="171"/>
        <v>11.802375</v>
      </c>
      <c r="G83" s="4">
        <f t="shared" si="171"/>
        <v>13.463839</v>
      </c>
      <c r="H83" s="4">
        <f t="shared" si="171"/>
        <v>14.764208999999999</v>
      </c>
      <c r="I83" s="4">
        <f t="shared" si="171"/>
        <v>15.909644</v>
      </c>
      <c r="J83" s="4">
        <f t="shared" si="171"/>
        <v>16.658766</v>
      </c>
      <c r="K83" s="4">
        <f t="shared" si="171"/>
        <v>17.065017999999998</v>
      </c>
      <c r="L83" s="4">
        <f t="shared" si="171"/>
        <v>17.395396999999999</v>
      </c>
      <c r="M83" s="4">
        <f t="shared" si="171"/>
        <v>17.593847</v>
      </c>
      <c r="N83" s="4">
        <f t="shared" si="171"/>
        <v>17.711957999999999</v>
      </c>
      <c r="O83" s="4">
        <f t="shared" si="171"/>
        <v>17.862158000000001</v>
      </c>
      <c r="P83" s="4">
        <f t="shared" si="171"/>
        <v>18.046313999999999</v>
      </c>
      <c r="Q83" s="4">
        <f t="shared" si="171"/>
        <v>18.076929</v>
      </c>
      <c r="R83" s="4">
        <f t="shared" si="171"/>
        <v>18.215654000000001</v>
      </c>
      <c r="S83" s="4">
        <f t="shared" si="171"/>
        <v>18.377293000000002</v>
      </c>
      <c r="T83" s="4">
        <f t="shared" si="171"/>
        <v>18.469908</v>
      </c>
      <c r="U83" s="4">
        <f t="shared" si="171"/>
        <v>18.521104999999999</v>
      </c>
      <c r="V83" s="4">
        <f t="shared" si="171"/>
        <v>18.442879000000001</v>
      </c>
      <c r="W83" s="4">
        <f t="shared" si="171"/>
        <v>18.536311999999999</v>
      </c>
      <c r="X83" s="4">
        <f t="shared" si="171"/>
        <v>18.643000000000001</v>
      </c>
      <c r="Y83" s="4">
        <f t="shared" si="171"/>
        <v>18.699743000000002</v>
      </c>
      <c r="Z83" s="4">
        <f t="shared" si="171"/>
        <v>18.727302999999999</v>
      </c>
      <c r="AA83" s="4">
        <f t="shared" si="171"/>
        <v>18.785596999999999</v>
      </c>
      <c r="AB83" s="4">
        <f t="shared" si="171"/>
        <v>18.724299999999999</v>
      </c>
      <c r="AC83" s="4">
        <f t="shared" si="171"/>
        <v>18.783881999999998</v>
      </c>
      <c r="AD83" s="4">
        <f t="shared" si="171"/>
        <v>18.666398999999998</v>
      </c>
      <c r="AE83" s="4">
        <f t="shared" si="171"/>
        <v>18.600128000000002</v>
      </c>
      <c r="AF83" s="4">
        <f t="shared" si="171"/>
        <v>18.491758000000001</v>
      </c>
      <c r="AG83" s="4">
        <f t="shared" si="171"/>
        <v>18.308938999999999</v>
      </c>
      <c r="AH83" s="4">
        <f t="shared" si="171"/>
        <v>18.083735000000001</v>
      </c>
      <c r="AI83" s="4"/>
      <c r="AJ83" s="4"/>
    </row>
    <row r="84" spans="1:36" x14ac:dyDescent="0.45">
      <c r="A84" s="8" t="s">
        <v>295</v>
      </c>
      <c r="B84" s="8" t="s">
        <v>293</v>
      </c>
      <c r="C84" s="8">
        <f t="shared" ref="C84:R84" si="172">C76</f>
        <v>5751000</v>
      </c>
      <c r="D84" s="8">
        <f t="shared" si="172"/>
        <v>5751000</v>
      </c>
      <c r="E84" s="8">
        <f t="shared" si="172"/>
        <v>5751000</v>
      </c>
      <c r="F84" s="8">
        <f t="shared" si="172"/>
        <v>5751000</v>
      </c>
      <c r="G84" s="8">
        <f t="shared" si="172"/>
        <v>5751000</v>
      </c>
      <c r="H84" s="8">
        <f t="shared" si="172"/>
        <v>5751000</v>
      </c>
      <c r="I84" s="8">
        <f t="shared" si="172"/>
        <v>5751000</v>
      </c>
      <c r="J84" s="8">
        <f t="shared" si="172"/>
        <v>5751000</v>
      </c>
      <c r="K84" s="8">
        <f t="shared" si="172"/>
        <v>5751000</v>
      </c>
      <c r="L84" s="8">
        <f t="shared" si="172"/>
        <v>5751000</v>
      </c>
      <c r="M84" s="8">
        <f t="shared" si="172"/>
        <v>5751000</v>
      </c>
      <c r="N84" s="8">
        <f t="shared" si="172"/>
        <v>5751000</v>
      </c>
      <c r="O84" s="8">
        <f t="shared" si="172"/>
        <v>5751000</v>
      </c>
      <c r="P84" s="8">
        <f t="shared" si="172"/>
        <v>5751000</v>
      </c>
      <c r="Q84" s="8">
        <f t="shared" si="172"/>
        <v>5751000</v>
      </c>
      <c r="R84" s="8">
        <f t="shared" si="172"/>
        <v>5751000</v>
      </c>
      <c r="S84" s="8">
        <f t="shared" si="171"/>
        <v>5751000</v>
      </c>
      <c r="T84" s="8">
        <f t="shared" si="171"/>
        <v>5751000</v>
      </c>
      <c r="U84" s="8">
        <f t="shared" si="171"/>
        <v>5751000</v>
      </c>
      <c r="V84" s="8">
        <f t="shared" si="171"/>
        <v>5751000</v>
      </c>
      <c r="W84" s="8">
        <f t="shared" si="171"/>
        <v>5751000</v>
      </c>
      <c r="X84" s="8">
        <f t="shared" si="171"/>
        <v>5751000</v>
      </c>
      <c r="Y84" s="8">
        <f t="shared" si="171"/>
        <v>5751000</v>
      </c>
      <c r="Z84" s="8">
        <f t="shared" si="171"/>
        <v>5751000</v>
      </c>
      <c r="AA84" s="8">
        <f t="shared" si="171"/>
        <v>5751000</v>
      </c>
      <c r="AB84" s="8">
        <f t="shared" si="171"/>
        <v>5751000</v>
      </c>
      <c r="AC84" s="8">
        <f t="shared" si="171"/>
        <v>5751000</v>
      </c>
      <c r="AD84" s="8">
        <f t="shared" si="171"/>
        <v>5751000</v>
      </c>
      <c r="AE84" s="8">
        <f t="shared" si="171"/>
        <v>5751000</v>
      </c>
      <c r="AF84" s="8">
        <f t="shared" si="171"/>
        <v>5751000</v>
      </c>
      <c r="AG84" s="8">
        <f t="shared" si="171"/>
        <v>5751000</v>
      </c>
      <c r="AH84" s="8">
        <f t="shared" si="171"/>
        <v>5751000</v>
      </c>
      <c r="AI84" s="8"/>
      <c r="AJ84" s="8"/>
    </row>
    <row r="85" spans="1:36" x14ac:dyDescent="0.45">
      <c r="A85" s="8" t="s">
        <v>296</v>
      </c>
      <c r="B85" s="8" t="s">
        <v>294</v>
      </c>
      <c r="C85" s="14"/>
      <c r="D85" s="14">
        <f t="shared" si="171"/>
        <v>0.57502582615816089</v>
      </c>
      <c r="E85" s="14">
        <f t="shared" si="171"/>
        <v>0.51537399901493552</v>
      </c>
      <c r="F85" s="14">
        <f t="shared" si="171"/>
        <v>0.53868017622643938</v>
      </c>
      <c r="G85" s="14">
        <f t="shared" si="171"/>
        <v>0.61148647209367968</v>
      </c>
      <c r="H85" s="14">
        <f t="shared" si="171"/>
        <v>0.66973103847400706</v>
      </c>
      <c r="I85" s="14">
        <f t="shared" si="171"/>
        <v>0.73602233799005257</v>
      </c>
      <c r="J85" s="14">
        <f t="shared" si="171"/>
        <v>0.76285699625959225</v>
      </c>
      <c r="K85" s="14">
        <f t="shared" si="171"/>
        <v>0.78530752156360162</v>
      </c>
      <c r="L85" s="14">
        <f t="shared" si="171"/>
        <v>0.80306025377256152</v>
      </c>
      <c r="M85" s="14">
        <f t="shared" si="171"/>
        <v>0.81110213148833443</v>
      </c>
      <c r="N85" s="14">
        <f t="shared" si="171"/>
        <v>0.81762293442843037</v>
      </c>
      <c r="O85" s="14">
        <f t="shared" si="171"/>
        <v>0.8315291946217791</v>
      </c>
      <c r="P85" s="14">
        <f t="shared" si="171"/>
        <v>0.84108956927646461</v>
      </c>
      <c r="Q85" s="14">
        <f t="shared" si="171"/>
        <v>0.84552346869587502</v>
      </c>
      <c r="R85" s="14">
        <f t="shared" si="171"/>
        <v>0.85147027870019698</v>
      </c>
      <c r="S85" s="14">
        <f t="shared" si="171"/>
        <v>0.85684343820273789</v>
      </c>
      <c r="T85" s="14">
        <f t="shared" si="171"/>
        <v>0.85545759635495355</v>
      </c>
      <c r="U85" s="14">
        <f t="shared" si="171"/>
        <v>0.85319515613762842</v>
      </c>
      <c r="V85" s="14">
        <f t="shared" si="171"/>
        <v>0.85244848263990558</v>
      </c>
      <c r="W85" s="14">
        <f t="shared" si="171"/>
        <v>0.84963800382745014</v>
      </c>
      <c r="X85" s="14">
        <f t="shared" si="171"/>
        <v>0.86299945740501105</v>
      </c>
      <c r="Y85" s="14">
        <f t="shared" si="171"/>
        <v>0.8643649037507819</v>
      </c>
      <c r="Z85" s="14">
        <f t="shared" si="171"/>
        <v>0.86255863041585645</v>
      </c>
      <c r="AA85" s="14">
        <f t="shared" si="171"/>
        <v>0.86319000996899686</v>
      </c>
      <c r="AB85" s="14">
        <f t="shared" si="171"/>
        <v>0.87044533016905334</v>
      </c>
      <c r="AC85" s="14">
        <f t="shared" si="171"/>
        <v>0.87733173581841561</v>
      </c>
      <c r="AD85" s="14">
        <f t="shared" si="171"/>
        <v>0.88027305727951766</v>
      </c>
      <c r="AE85" s="14">
        <f t="shared" si="171"/>
        <v>0.87032754328556816</v>
      </c>
      <c r="AF85" s="14">
        <f t="shared" si="171"/>
        <v>0.86395571602548071</v>
      </c>
      <c r="AG85" s="14">
        <f t="shared" si="171"/>
        <v>0.85861172975013977</v>
      </c>
      <c r="AH85" s="14">
        <f t="shared" si="171"/>
        <v>0.84922017285223617</v>
      </c>
      <c r="AI85" s="14"/>
      <c r="AJ85" s="14"/>
    </row>
    <row r="86" spans="1:36" x14ac:dyDescent="0.45">
      <c r="A86" s="8" t="s">
        <v>299</v>
      </c>
      <c r="B86" s="8"/>
      <c r="C86" s="8"/>
      <c r="D86" s="8">
        <f t="shared" ref="D86:AH86" si="173">(D81*D82)/(D83*10^6*D84*365)*D85</f>
        <v>1.4093600635272896E-8</v>
      </c>
      <c r="E86" s="8">
        <f t="shared" si="173"/>
        <v>1.29447040973257E-8</v>
      </c>
      <c r="F86" s="8">
        <f t="shared" si="173"/>
        <v>1.3003748975569541E-8</v>
      </c>
      <c r="G86" s="8">
        <f t="shared" si="173"/>
        <v>1.3439779181946074E-8</v>
      </c>
      <c r="H86" s="8">
        <f t="shared" si="173"/>
        <v>1.3758825054821764E-8</v>
      </c>
      <c r="I86" s="8">
        <f t="shared" si="173"/>
        <v>1.4265602924859071E-8</v>
      </c>
      <c r="J86" s="8">
        <f t="shared" si="173"/>
        <v>1.4271158002511961E-8</v>
      </c>
      <c r="K86" s="8">
        <f t="shared" si="173"/>
        <v>1.4376338178148907E-8</v>
      </c>
      <c r="L86" s="8">
        <f t="shared" si="173"/>
        <v>1.4466620771762664E-8</v>
      </c>
      <c r="M86" s="8">
        <f t="shared" si="173"/>
        <v>1.4376259960479335E-8</v>
      </c>
      <c r="N86" s="8">
        <f t="shared" si="173"/>
        <v>1.4337307884124204E-8</v>
      </c>
      <c r="O86" s="8">
        <f t="shared" si="173"/>
        <v>1.4431151673783608E-8</v>
      </c>
      <c r="P86" s="8">
        <f t="shared" si="173"/>
        <v>1.4410377126608929E-8</v>
      </c>
      <c r="Q86" s="8">
        <f t="shared" si="173"/>
        <v>1.4377735766616898E-8</v>
      </c>
      <c r="R86" s="8">
        <f t="shared" si="173"/>
        <v>1.432801038715134E-8</v>
      </c>
      <c r="S86" s="8">
        <f t="shared" si="173"/>
        <v>1.4290438427655899E-8</v>
      </c>
      <c r="T86" s="8">
        <f t="shared" si="173"/>
        <v>1.4154902193456102E-8</v>
      </c>
      <c r="U86" s="8">
        <f t="shared" si="173"/>
        <v>1.3992658763067412E-8</v>
      </c>
      <c r="V86" s="8">
        <f t="shared" si="173"/>
        <v>1.3910201616242166E-8</v>
      </c>
      <c r="W86" s="8">
        <f t="shared" si="173"/>
        <v>1.3751499432063589E-8</v>
      </c>
      <c r="X86" s="8">
        <f t="shared" si="173"/>
        <v>1.3853339235679672E-8</v>
      </c>
      <c r="Y86" s="8">
        <f t="shared" si="173"/>
        <v>1.3794584130302718E-8</v>
      </c>
      <c r="Z86" s="8">
        <f t="shared" si="173"/>
        <v>1.369090982380928E-8</v>
      </c>
      <c r="AA86" s="8">
        <f t="shared" si="173"/>
        <v>1.3584232934067224E-8</v>
      </c>
      <c r="AB86" s="8">
        <f t="shared" si="173"/>
        <v>1.3604733599139917E-8</v>
      </c>
      <c r="AC86" s="8">
        <f t="shared" si="173"/>
        <v>1.3614487920308272E-8</v>
      </c>
      <c r="AD86" s="8">
        <f t="shared" si="173"/>
        <v>1.3644725239110063E-8</v>
      </c>
      <c r="AE86" s="8">
        <f t="shared" si="173"/>
        <v>1.3457304363948491E-8</v>
      </c>
      <c r="AF86" s="8">
        <f t="shared" si="173"/>
        <v>1.332468570750058E-8</v>
      </c>
      <c r="AG86" s="8">
        <f t="shared" si="173"/>
        <v>1.3260627448730139E-8</v>
      </c>
      <c r="AH86" s="8">
        <f t="shared" si="173"/>
        <v>1.3125484876595403E-8</v>
      </c>
      <c r="AI86" s="8"/>
      <c r="AJ86" s="8"/>
    </row>
    <row r="87" spans="1:36" x14ac:dyDescent="0.45"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20" t="s">
        <v>31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x14ac:dyDescent="0.45">
      <c r="A89" s="8" t="s">
        <v>300</v>
      </c>
      <c r="B89" s="8" t="s">
        <v>312</v>
      </c>
      <c r="C89" s="8">
        <f>'Subsidies Paid'!J17*10^9</f>
        <v>140000000</v>
      </c>
      <c r="D89" s="8">
        <f>'Subsidies Paid'!K17*10^9</f>
        <v>140000000</v>
      </c>
      <c r="E89">
        <f>D89</f>
        <v>140000000</v>
      </c>
      <c r="F89" s="8">
        <f t="shared" ref="F89:P89" si="174">E89</f>
        <v>140000000</v>
      </c>
      <c r="G89" s="8">
        <f t="shared" si="174"/>
        <v>140000000</v>
      </c>
      <c r="H89" s="8">
        <f t="shared" si="174"/>
        <v>140000000</v>
      </c>
      <c r="I89" s="8">
        <f t="shared" si="174"/>
        <v>140000000</v>
      </c>
      <c r="J89" s="8">
        <f t="shared" si="174"/>
        <v>140000000</v>
      </c>
      <c r="K89" s="8">
        <f t="shared" si="174"/>
        <v>140000000</v>
      </c>
      <c r="L89" s="8">
        <f t="shared" si="174"/>
        <v>140000000</v>
      </c>
      <c r="M89" s="8">
        <f t="shared" si="174"/>
        <v>140000000</v>
      </c>
      <c r="N89" s="8">
        <f t="shared" si="174"/>
        <v>140000000</v>
      </c>
      <c r="O89" s="8">
        <f t="shared" si="174"/>
        <v>140000000</v>
      </c>
      <c r="P89" s="8">
        <f t="shared" si="174"/>
        <v>140000000</v>
      </c>
      <c r="Q89" s="8">
        <f t="shared" ref="Q89" si="175">P89</f>
        <v>140000000</v>
      </c>
      <c r="R89" s="8">
        <f t="shared" ref="R89" si="176">Q89</f>
        <v>140000000</v>
      </c>
      <c r="S89" s="8">
        <f t="shared" ref="S89" si="177">R89</f>
        <v>140000000</v>
      </c>
      <c r="T89" s="8">
        <f t="shared" ref="T89" si="178">S89</f>
        <v>140000000</v>
      </c>
      <c r="U89" s="8">
        <f t="shared" ref="U89" si="179">T89</f>
        <v>140000000</v>
      </c>
      <c r="V89" s="8">
        <f t="shared" ref="V89" si="180">U89</f>
        <v>140000000</v>
      </c>
      <c r="W89" s="8">
        <f t="shared" ref="W89" si="181">V89</f>
        <v>140000000</v>
      </c>
      <c r="X89" s="8">
        <f t="shared" ref="X89" si="182">W89</f>
        <v>140000000</v>
      </c>
      <c r="Y89" s="8">
        <f t="shared" ref="Y89" si="183">X89</f>
        <v>140000000</v>
      </c>
      <c r="Z89" s="8">
        <f t="shared" ref="Z89" si="184">Y89</f>
        <v>140000000</v>
      </c>
      <c r="AA89" s="8">
        <f t="shared" ref="AA89" si="185">Z89</f>
        <v>140000000</v>
      </c>
      <c r="AB89" s="8">
        <f t="shared" ref="AB89" si="186">AA89</f>
        <v>140000000</v>
      </c>
      <c r="AC89" s="8">
        <f t="shared" ref="AC89" si="187">AB89</f>
        <v>140000000</v>
      </c>
      <c r="AD89" s="8">
        <f t="shared" ref="AD89" si="188">AC89</f>
        <v>140000000</v>
      </c>
      <c r="AE89" s="8">
        <f t="shared" ref="AE89" si="189">AD89</f>
        <v>140000000</v>
      </c>
      <c r="AF89" s="8">
        <f t="shared" ref="AF89" si="190">AE89</f>
        <v>140000000</v>
      </c>
      <c r="AG89" s="8">
        <f t="shared" ref="AG89" si="191">AF89</f>
        <v>140000000</v>
      </c>
      <c r="AH89" s="8">
        <f t="shared" ref="AH89" si="192">AG89</f>
        <v>140000000</v>
      </c>
      <c r="AI89" s="8"/>
      <c r="AJ89" s="8"/>
    </row>
    <row r="90" spans="1:36" x14ac:dyDescent="0.45">
      <c r="A90" s="8" t="s">
        <v>301</v>
      </c>
      <c r="B90" s="8" t="s">
        <v>294</v>
      </c>
      <c r="C90" s="14"/>
      <c r="D90" s="14">
        <f t="shared" ref="D90:AH93" si="193">D82</f>
        <v>0.36426803512570982</v>
      </c>
      <c r="E90" s="14">
        <f t="shared" si="193"/>
        <v>0.37081692377062003</v>
      </c>
      <c r="F90" s="14">
        <f t="shared" si="193"/>
        <v>0.36917153789763335</v>
      </c>
      <c r="G90" s="14">
        <f t="shared" si="193"/>
        <v>0.38343822616496887</v>
      </c>
      <c r="H90" s="14">
        <f t="shared" si="193"/>
        <v>0.3930178937170416</v>
      </c>
      <c r="I90" s="14">
        <f t="shared" si="193"/>
        <v>0.39955890626228063</v>
      </c>
      <c r="J90" s="14">
        <f t="shared" si="193"/>
        <v>0.40381284203970252</v>
      </c>
      <c r="K90" s="14">
        <f t="shared" si="193"/>
        <v>0.40479626005610497</v>
      </c>
      <c r="L90" s="14">
        <f t="shared" si="193"/>
        <v>0.40604533708923823</v>
      </c>
      <c r="M90" s="14">
        <f t="shared" si="193"/>
        <v>0.40406608810943689</v>
      </c>
      <c r="N90" s="14">
        <f t="shared" si="193"/>
        <v>0.40244110960589308</v>
      </c>
      <c r="O90" s="14">
        <f t="shared" si="193"/>
        <v>0.40167854352201127</v>
      </c>
      <c r="P90" s="14">
        <f t="shared" si="193"/>
        <v>0.40062940931614527</v>
      </c>
      <c r="Q90" s="14">
        <f t="shared" si="193"/>
        <v>0.39830036200154428</v>
      </c>
      <c r="R90" s="14">
        <f t="shared" si="193"/>
        <v>0.39717543554710788</v>
      </c>
      <c r="S90" s="14">
        <f t="shared" si="193"/>
        <v>0.39714292943930846</v>
      </c>
      <c r="T90" s="14">
        <f t="shared" si="193"/>
        <v>0.39599922448972757</v>
      </c>
      <c r="U90" s="14">
        <f t="shared" si="193"/>
        <v>0.39358630031356007</v>
      </c>
      <c r="V90" s="14">
        <f t="shared" si="193"/>
        <v>0.38995565001686183</v>
      </c>
      <c r="W90" s="14">
        <f t="shared" si="193"/>
        <v>0.38874129191265483</v>
      </c>
      <c r="X90" s="14">
        <f t="shared" si="193"/>
        <v>0.38777603316687781</v>
      </c>
      <c r="Y90" s="14">
        <f t="shared" si="193"/>
        <v>0.38669480965743974</v>
      </c>
      <c r="Z90" s="14">
        <f t="shared" si="193"/>
        <v>0.38515907923871717</v>
      </c>
      <c r="AA90" s="14">
        <f t="shared" si="193"/>
        <v>0.38306717013356956</v>
      </c>
      <c r="AB90" s="14">
        <f t="shared" si="193"/>
        <v>0.3792061312267917</v>
      </c>
      <c r="AC90" s="14">
        <f t="shared" si="193"/>
        <v>0.37769743924747334</v>
      </c>
      <c r="AD90" s="14">
        <f t="shared" si="193"/>
        <v>0.37491183273573703</v>
      </c>
      <c r="AE90" s="14">
        <f t="shared" si="193"/>
        <v>0.37265975791203609</v>
      </c>
      <c r="AF90" s="14">
        <f t="shared" si="193"/>
        <v>0.36954294068064497</v>
      </c>
      <c r="AG90" s="14">
        <f t="shared" si="193"/>
        <v>0.36639678308287754</v>
      </c>
      <c r="AH90" s="14">
        <f t="shared" si="193"/>
        <v>0.36216327232283985</v>
      </c>
      <c r="AI90" s="14"/>
      <c r="AJ90" s="14"/>
    </row>
    <row r="91" spans="1:36" x14ac:dyDescent="0.45">
      <c r="A91" s="8" t="s">
        <v>292</v>
      </c>
      <c r="B91" s="8" t="s">
        <v>294</v>
      </c>
      <c r="C91" s="4"/>
      <c r="D91" s="4">
        <f t="shared" ref="C91:R92" si="194">D83</f>
        <v>11.470048</v>
      </c>
      <c r="E91" s="4">
        <f t="shared" si="194"/>
        <v>11.393803</v>
      </c>
      <c r="F91" s="4">
        <f t="shared" si="194"/>
        <v>11.802375</v>
      </c>
      <c r="G91" s="4">
        <f t="shared" si="194"/>
        <v>13.463839</v>
      </c>
      <c r="H91" s="4">
        <f t="shared" si="194"/>
        <v>14.764208999999999</v>
      </c>
      <c r="I91" s="4">
        <f t="shared" si="194"/>
        <v>15.909644</v>
      </c>
      <c r="J91" s="4">
        <f t="shared" si="194"/>
        <v>16.658766</v>
      </c>
      <c r="K91" s="4">
        <f t="shared" si="194"/>
        <v>17.065017999999998</v>
      </c>
      <c r="L91" s="4">
        <f t="shared" si="194"/>
        <v>17.395396999999999</v>
      </c>
      <c r="M91" s="4">
        <f t="shared" si="194"/>
        <v>17.593847</v>
      </c>
      <c r="N91" s="4">
        <f t="shared" si="194"/>
        <v>17.711957999999999</v>
      </c>
      <c r="O91" s="4">
        <f t="shared" si="194"/>
        <v>17.862158000000001</v>
      </c>
      <c r="P91" s="4">
        <f t="shared" si="194"/>
        <v>18.046313999999999</v>
      </c>
      <c r="Q91" s="4">
        <f t="shared" si="194"/>
        <v>18.076929</v>
      </c>
      <c r="R91" s="4">
        <f t="shared" si="194"/>
        <v>18.215654000000001</v>
      </c>
      <c r="S91" s="4">
        <f t="shared" si="193"/>
        <v>18.377293000000002</v>
      </c>
      <c r="T91" s="4">
        <f t="shared" si="193"/>
        <v>18.469908</v>
      </c>
      <c r="U91" s="4">
        <f t="shared" si="193"/>
        <v>18.521104999999999</v>
      </c>
      <c r="V91" s="4">
        <f t="shared" si="193"/>
        <v>18.442879000000001</v>
      </c>
      <c r="W91" s="4">
        <f t="shared" si="193"/>
        <v>18.536311999999999</v>
      </c>
      <c r="X91" s="4">
        <f t="shared" si="193"/>
        <v>18.643000000000001</v>
      </c>
      <c r="Y91" s="4">
        <f t="shared" si="193"/>
        <v>18.699743000000002</v>
      </c>
      <c r="Z91" s="4">
        <f t="shared" si="193"/>
        <v>18.727302999999999</v>
      </c>
      <c r="AA91" s="4">
        <f t="shared" si="193"/>
        <v>18.785596999999999</v>
      </c>
      <c r="AB91" s="4">
        <f t="shared" si="193"/>
        <v>18.724299999999999</v>
      </c>
      <c r="AC91" s="4">
        <f t="shared" si="193"/>
        <v>18.783881999999998</v>
      </c>
      <c r="AD91" s="4">
        <f t="shared" si="193"/>
        <v>18.666398999999998</v>
      </c>
      <c r="AE91" s="4">
        <f t="shared" si="193"/>
        <v>18.600128000000002</v>
      </c>
      <c r="AF91" s="4">
        <f t="shared" si="193"/>
        <v>18.491758000000001</v>
      </c>
      <c r="AG91" s="4">
        <f t="shared" si="193"/>
        <v>18.308938999999999</v>
      </c>
      <c r="AH91" s="4">
        <f t="shared" si="193"/>
        <v>18.083735000000001</v>
      </c>
      <c r="AI91" s="4"/>
      <c r="AJ91" s="4"/>
    </row>
    <row r="92" spans="1:36" x14ac:dyDescent="0.45">
      <c r="A92" s="8" t="s">
        <v>295</v>
      </c>
      <c r="B92" s="8" t="s">
        <v>293</v>
      </c>
      <c r="C92" s="8">
        <f t="shared" si="194"/>
        <v>5751000</v>
      </c>
      <c r="D92" s="8">
        <f t="shared" si="193"/>
        <v>5751000</v>
      </c>
      <c r="E92" s="8">
        <f t="shared" si="193"/>
        <v>5751000</v>
      </c>
      <c r="F92" s="8">
        <f t="shared" si="193"/>
        <v>5751000</v>
      </c>
      <c r="G92" s="8">
        <f t="shared" si="193"/>
        <v>5751000</v>
      </c>
      <c r="H92" s="8">
        <f t="shared" si="193"/>
        <v>5751000</v>
      </c>
      <c r="I92" s="8">
        <f t="shared" si="193"/>
        <v>5751000</v>
      </c>
      <c r="J92" s="8">
        <f t="shared" si="193"/>
        <v>5751000</v>
      </c>
      <c r="K92" s="8">
        <f t="shared" si="193"/>
        <v>5751000</v>
      </c>
      <c r="L92" s="8">
        <f t="shared" si="193"/>
        <v>5751000</v>
      </c>
      <c r="M92" s="8">
        <f t="shared" si="193"/>
        <v>5751000</v>
      </c>
      <c r="N92" s="8">
        <f t="shared" si="193"/>
        <v>5751000</v>
      </c>
      <c r="O92" s="8">
        <f t="shared" si="193"/>
        <v>5751000</v>
      </c>
      <c r="P92" s="8">
        <f t="shared" si="193"/>
        <v>5751000</v>
      </c>
      <c r="Q92" s="8">
        <f t="shared" si="193"/>
        <v>5751000</v>
      </c>
      <c r="R92" s="8">
        <f t="shared" si="193"/>
        <v>5751000</v>
      </c>
      <c r="S92" s="8">
        <f t="shared" si="193"/>
        <v>5751000</v>
      </c>
      <c r="T92" s="8">
        <f t="shared" si="193"/>
        <v>5751000</v>
      </c>
      <c r="U92" s="8">
        <f t="shared" si="193"/>
        <v>5751000</v>
      </c>
      <c r="V92" s="8">
        <f t="shared" si="193"/>
        <v>5751000</v>
      </c>
      <c r="W92" s="8">
        <f t="shared" si="193"/>
        <v>5751000</v>
      </c>
      <c r="X92" s="8">
        <f t="shared" si="193"/>
        <v>5751000</v>
      </c>
      <c r="Y92" s="8">
        <f t="shared" si="193"/>
        <v>5751000</v>
      </c>
      <c r="Z92" s="8">
        <f t="shared" si="193"/>
        <v>5751000</v>
      </c>
      <c r="AA92" s="8">
        <f t="shared" si="193"/>
        <v>5751000</v>
      </c>
      <c r="AB92" s="8">
        <f t="shared" si="193"/>
        <v>5751000</v>
      </c>
      <c r="AC92" s="8">
        <f t="shared" si="193"/>
        <v>5751000</v>
      </c>
      <c r="AD92" s="8">
        <f t="shared" si="193"/>
        <v>5751000</v>
      </c>
      <c r="AE92" s="8">
        <f t="shared" si="193"/>
        <v>5751000</v>
      </c>
      <c r="AF92" s="8">
        <f t="shared" si="193"/>
        <v>5751000</v>
      </c>
      <c r="AG92" s="8">
        <f t="shared" si="193"/>
        <v>5751000</v>
      </c>
      <c r="AH92" s="8">
        <f t="shared" si="193"/>
        <v>5751000</v>
      </c>
      <c r="AI92" s="8"/>
      <c r="AJ92" s="8"/>
    </row>
    <row r="93" spans="1:36" x14ac:dyDescent="0.45">
      <c r="A93" s="8" t="s">
        <v>296</v>
      </c>
      <c r="B93" s="8" t="s">
        <v>294</v>
      </c>
      <c r="C93" s="14"/>
      <c r="D93" s="14">
        <f t="shared" si="193"/>
        <v>0.57502582615816089</v>
      </c>
      <c r="E93" s="14">
        <f t="shared" si="193"/>
        <v>0.51537399901493552</v>
      </c>
      <c r="F93" s="14">
        <f t="shared" si="193"/>
        <v>0.53868017622643938</v>
      </c>
      <c r="G93" s="14">
        <f t="shared" si="193"/>
        <v>0.61148647209367968</v>
      </c>
      <c r="H93" s="14">
        <f t="shared" si="193"/>
        <v>0.66973103847400706</v>
      </c>
      <c r="I93" s="14">
        <f t="shared" si="193"/>
        <v>0.73602233799005257</v>
      </c>
      <c r="J93" s="14">
        <f t="shared" si="193"/>
        <v>0.76285699625959225</v>
      </c>
      <c r="K93" s="14">
        <f t="shared" si="193"/>
        <v>0.78530752156360162</v>
      </c>
      <c r="L93" s="14">
        <f t="shared" si="193"/>
        <v>0.80306025377256152</v>
      </c>
      <c r="M93" s="14">
        <f t="shared" si="193"/>
        <v>0.81110213148833443</v>
      </c>
      <c r="N93" s="14">
        <f t="shared" si="193"/>
        <v>0.81762293442843037</v>
      </c>
      <c r="O93" s="14">
        <f t="shared" si="193"/>
        <v>0.8315291946217791</v>
      </c>
      <c r="P93" s="14">
        <f t="shared" si="193"/>
        <v>0.84108956927646461</v>
      </c>
      <c r="Q93" s="14">
        <f t="shared" si="193"/>
        <v>0.84552346869587502</v>
      </c>
      <c r="R93" s="14">
        <f t="shared" si="193"/>
        <v>0.85147027870019698</v>
      </c>
      <c r="S93" s="14">
        <f t="shared" si="193"/>
        <v>0.85684343820273789</v>
      </c>
      <c r="T93" s="14">
        <f t="shared" si="193"/>
        <v>0.85545759635495355</v>
      </c>
      <c r="U93" s="14">
        <f t="shared" si="193"/>
        <v>0.85319515613762842</v>
      </c>
      <c r="V93" s="14">
        <f t="shared" si="193"/>
        <v>0.85244848263990558</v>
      </c>
      <c r="W93" s="14">
        <f t="shared" si="193"/>
        <v>0.84963800382745014</v>
      </c>
      <c r="X93" s="14">
        <f t="shared" si="193"/>
        <v>0.86299945740501105</v>
      </c>
      <c r="Y93" s="14">
        <f t="shared" si="193"/>
        <v>0.8643649037507819</v>
      </c>
      <c r="Z93" s="14">
        <f t="shared" si="193"/>
        <v>0.86255863041585645</v>
      </c>
      <c r="AA93" s="14">
        <f t="shared" si="193"/>
        <v>0.86319000996899686</v>
      </c>
      <c r="AB93" s="14">
        <f t="shared" si="193"/>
        <v>0.87044533016905334</v>
      </c>
      <c r="AC93" s="14">
        <f t="shared" si="193"/>
        <v>0.87733173581841561</v>
      </c>
      <c r="AD93" s="14">
        <f t="shared" si="193"/>
        <v>0.88027305727951766</v>
      </c>
      <c r="AE93" s="14">
        <f t="shared" si="193"/>
        <v>0.87032754328556816</v>
      </c>
      <c r="AF93" s="14">
        <f t="shared" si="193"/>
        <v>0.86395571602548071</v>
      </c>
      <c r="AG93" s="14">
        <f t="shared" si="193"/>
        <v>0.85861172975013977</v>
      </c>
      <c r="AH93" s="14">
        <f t="shared" si="193"/>
        <v>0.84922017285223617</v>
      </c>
      <c r="AI93" s="14"/>
      <c r="AJ93" s="14"/>
    </row>
    <row r="94" spans="1:36" x14ac:dyDescent="0.45">
      <c r="A94" s="8" t="s">
        <v>299</v>
      </c>
      <c r="B94" s="8"/>
      <c r="C94" s="8"/>
      <c r="D94" s="8">
        <f t="shared" ref="D94:AH94" si="195">(D89*D90)/(D91*10^6*D92*365)*D93</f>
        <v>1.217965486998892E-9</v>
      </c>
      <c r="E94" s="8">
        <f t="shared" si="195"/>
        <v>1.1186781318676529E-9</v>
      </c>
      <c r="F94" s="8">
        <f t="shared" si="195"/>
        <v>1.1237807756665033E-9</v>
      </c>
      <c r="G94" s="8">
        <f t="shared" si="195"/>
        <v>1.1614623984397839E-9</v>
      </c>
      <c r="H94" s="8">
        <f t="shared" si="195"/>
        <v>1.1890342639969424E-9</v>
      </c>
      <c r="I94" s="8">
        <f t="shared" si="195"/>
        <v>1.2328298823952281E-9</v>
      </c>
      <c r="J94" s="8">
        <f t="shared" si="195"/>
        <v>1.2333099508343669E-9</v>
      </c>
      <c r="K94" s="8">
        <f t="shared" si="195"/>
        <v>1.2423995956424982E-9</v>
      </c>
      <c r="L94" s="8">
        <f t="shared" si="195"/>
        <v>1.2502017950906004E-9</v>
      </c>
      <c r="M94" s="8">
        <f t="shared" si="195"/>
        <v>1.2423928360908064E-9</v>
      </c>
      <c r="N94" s="8">
        <f t="shared" si="195"/>
        <v>1.2390266072699928E-9</v>
      </c>
      <c r="O94" s="8">
        <f t="shared" si="195"/>
        <v>1.2471365644010524E-9</v>
      </c>
      <c r="P94" s="8">
        <f t="shared" si="195"/>
        <v>1.2453412331637343E-9</v>
      </c>
      <c r="Q94" s="8">
        <f t="shared" si="195"/>
        <v>1.2425203748928184E-9</v>
      </c>
      <c r="R94" s="8">
        <f t="shared" si="195"/>
        <v>1.2382231198772763E-9</v>
      </c>
      <c r="S94" s="8">
        <f t="shared" si="195"/>
        <v>1.2349761604147071E-9</v>
      </c>
      <c r="T94" s="8">
        <f t="shared" si="195"/>
        <v>1.2232631525208974E-9</v>
      </c>
      <c r="U94" s="8">
        <f t="shared" si="195"/>
        <v>1.2092421153268133E-9</v>
      </c>
      <c r="V94" s="8">
        <f t="shared" si="195"/>
        <v>1.2021161890579647E-9</v>
      </c>
      <c r="W94" s="8">
        <f t="shared" si="195"/>
        <v>1.1884011854869767E-9</v>
      </c>
      <c r="X94" s="8">
        <f t="shared" si="195"/>
        <v>1.197202156169848E-9</v>
      </c>
      <c r="Y94" s="8">
        <f t="shared" si="195"/>
        <v>1.1921245544706054E-9</v>
      </c>
      <c r="Z94" s="8">
        <f t="shared" si="195"/>
        <v>1.1831650465020362E-9</v>
      </c>
      <c r="AA94" s="8">
        <f t="shared" si="195"/>
        <v>1.1739460560305007E-9</v>
      </c>
      <c r="AB94" s="8">
        <f t="shared" si="195"/>
        <v>1.1757177184441902E-9</v>
      </c>
      <c r="AC94" s="8">
        <f t="shared" si="195"/>
        <v>1.176560684471085E-9</v>
      </c>
      <c r="AD94" s="8">
        <f t="shared" si="195"/>
        <v>1.1791737860959312E-9</v>
      </c>
      <c r="AE94" s="8">
        <f t="shared" si="195"/>
        <v>1.1629769203412275E-9</v>
      </c>
      <c r="AF94" s="8">
        <f t="shared" si="195"/>
        <v>1.1515160487963463E-9</v>
      </c>
      <c r="AG94" s="8">
        <f t="shared" si="195"/>
        <v>1.1459801498902588E-9</v>
      </c>
      <c r="AH94" s="8">
        <f t="shared" si="195"/>
        <v>1.1343011621749115E-9</v>
      </c>
      <c r="AI94" s="8"/>
      <c r="AJ94" s="8"/>
    </row>
    <row r="95" spans="1:36" x14ac:dyDescent="0.45"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20" t="s">
        <v>38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300</v>
      </c>
      <c r="B97" s="8" t="s">
        <v>312</v>
      </c>
      <c r="C97" s="8">
        <f>'Subsidies Paid'!J18*10^9</f>
        <v>1200000000</v>
      </c>
      <c r="D97" s="8">
        <f>'Subsidies Paid'!K18*10^9</f>
        <v>1200000000</v>
      </c>
      <c r="E97" s="8">
        <f>D97</f>
        <v>1200000000</v>
      </c>
      <c r="F97" s="8">
        <f t="shared" ref="F97:P97" si="196">E97</f>
        <v>1200000000</v>
      </c>
      <c r="G97" s="8">
        <f t="shared" si="196"/>
        <v>1200000000</v>
      </c>
      <c r="H97" s="8">
        <f t="shared" si="196"/>
        <v>1200000000</v>
      </c>
      <c r="I97" s="8">
        <f t="shared" si="196"/>
        <v>1200000000</v>
      </c>
      <c r="J97" s="8">
        <f t="shared" si="196"/>
        <v>1200000000</v>
      </c>
      <c r="K97" s="8">
        <f t="shared" si="196"/>
        <v>1200000000</v>
      </c>
      <c r="L97" s="8">
        <f t="shared" si="196"/>
        <v>1200000000</v>
      </c>
      <c r="M97" s="8">
        <f t="shared" si="196"/>
        <v>1200000000</v>
      </c>
      <c r="N97" s="8">
        <f t="shared" si="196"/>
        <v>1200000000</v>
      </c>
      <c r="O97" s="8">
        <f t="shared" si="196"/>
        <v>1200000000</v>
      </c>
      <c r="P97" s="8">
        <f t="shared" si="196"/>
        <v>1200000000</v>
      </c>
      <c r="Q97" s="8">
        <f t="shared" ref="Q97" si="197">P97</f>
        <v>1200000000</v>
      </c>
      <c r="R97" s="8">
        <f t="shared" ref="R97" si="198">Q97</f>
        <v>1200000000</v>
      </c>
      <c r="S97" s="8">
        <f t="shared" ref="S97" si="199">R97</f>
        <v>1200000000</v>
      </c>
      <c r="T97" s="8">
        <f t="shared" ref="T97" si="200">S97</f>
        <v>1200000000</v>
      </c>
      <c r="U97" s="8">
        <f t="shared" ref="U97" si="201">T97</f>
        <v>1200000000</v>
      </c>
      <c r="V97" s="8">
        <f t="shared" ref="V97" si="202">U97</f>
        <v>1200000000</v>
      </c>
      <c r="W97" s="8">
        <f t="shared" ref="W97" si="203">V97</f>
        <v>1200000000</v>
      </c>
      <c r="X97" s="8">
        <f t="shared" ref="X97" si="204">W97</f>
        <v>1200000000</v>
      </c>
      <c r="Y97" s="8">
        <f t="shared" ref="Y97" si="205">X97</f>
        <v>1200000000</v>
      </c>
      <c r="Z97" s="8">
        <f t="shared" ref="Z97" si="206">Y97</f>
        <v>1200000000</v>
      </c>
      <c r="AA97" s="8">
        <f t="shared" ref="AA97" si="207">Z97</f>
        <v>1200000000</v>
      </c>
      <c r="AB97" s="8">
        <f t="shared" ref="AB97" si="208">AA97</f>
        <v>1200000000</v>
      </c>
      <c r="AC97" s="8">
        <f t="shared" ref="AC97" si="209">AB97</f>
        <v>1200000000</v>
      </c>
      <c r="AD97" s="8">
        <f t="shared" ref="AD97" si="210">AC97</f>
        <v>1200000000</v>
      </c>
      <c r="AE97" s="8">
        <f t="shared" ref="AE97" si="211">AD97</f>
        <v>1200000000</v>
      </c>
      <c r="AF97" s="8">
        <f t="shared" ref="AF97" si="212">AE97</f>
        <v>1200000000</v>
      </c>
      <c r="AG97" s="8">
        <f t="shared" ref="AG97" si="213">AF97</f>
        <v>1200000000</v>
      </c>
      <c r="AH97" s="8">
        <f t="shared" ref="AH97" si="214">AG97</f>
        <v>1200000000</v>
      </c>
      <c r="AI97" s="8"/>
      <c r="AJ97" s="8"/>
    </row>
    <row r="98" spans="1:36" x14ac:dyDescent="0.45">
      <c r="A98" s="8" t="s">
        <v>301</v>
      </c>
      <c r="B98" s="8" t="s">
        <v>294</v>
      </c>
      <c r="C98" s="14"/>
      <c r="D98" s="14">
        <f t="shared" ref="D98:AH101" si="215">D90</f>
        <v>0.36426803512570982</v>
      </c>
      <c r="E98" s="14">
        <f>E90</f>
        <v>0.37081692377062003</v>
      </c>
      <c r="F98" s="14">
        <f t="shared" si="215"/>
        <v>0.36917153789763335</v>
      </c>
      <c r="G98" s="14">
        <f t="shared" si="215"/>
        <v>0.38343822616496887</v>
      </c>
      <c r="H98" s="14">
        <f t="shared" si="215"/>
        <v>0.3930178937170416</v>
      </c>
      <c r="I98" s="14">
        <f t="shared" si="215"/>
        <v>0.39955890626228063</v>
      </c>
      <c r="J98" s="14">
        <f t="shared" si="215"/>
        <v>0.40381284203970252</v>
      </c>
      <c r="K98" s="14">
        <f t="shared" si="215"/>
        <v>0.40479626005610497</v>
      </c>
      <c r="L98" s="14">
        <f t="shared" si="215"/>
        <v>0.40604533708923823</v>
      </c>
      <c r="M98" s="14">
        <f t="shared" si="215"/>
        <v>0.40406608810943689</v>
      </c>
      <c r="N98" s="14">
        <f t="shared" si="215"/>
        <v>0.40244110960589308</v>
      </c>
      <c r="O98" s="14">
        <f t="shared" si="215"/>
        <v>0.40167854352201127</v>
      </c>
      <c r="P98" s="14">
        <f t="shared" si="215"/>
        <v>0.40062940931614527</v>
      </c>
      <c r="Q98" s="14">
        <f t="shared" si="215"/>
        <v>0.39830036200154428</v>
      </c>
      <c r="R98" s="14">
        <f t="shared" si="215"/>
        <v>0.39717543554710788</v>
      </c>
      <c r="S98" s="14">
        <f t="shared" si="215"/>
        <v>0.39714292943930846</v>
      </c>
      <c r="T98" s="14">
        <f t="shared" si="215"/>
        <v>0.39599922448972757</v>
      </c>
      <c r="U98" s="14">
        <f t="shared" si="215"/>
        <v>0.39358630031356007</v>
      </c>
      <c r="V98" s="14">
        <f t="shared" si="215"/>
        <v>0.38995565001686183</v>
      </c>
      <c r="W98" s="14">
        <f t="shared" si="215"/>
        <v>0.38874129191265483</v>
      </c>
      <c r="X98" s="14">
        <f t="shared" si="215"/>
        <v>0.38777603316687781</v>
      </c>
      <c r="Y98" s="14">
        <f t="shared" si="215"/>
        <v>0.38669480965743974</v>
      </c>
      <c r="Z98" s="14">
        <f t="shared" si="215"/>
        <v>0.38515907923871717</v>
      </c>
      <c r="AA98" s="14">
        <f t="shared" si="215"/>
        <v>0.38306717013356956</v>
      </c>
      <c r="AB98" s="14">
        <f t="shared" si="215"/>
        <v>0.3792061312267917</v>
      </c>
      <c r="AC98" s="14">
        <f t="shared" si="215"/>
        <v>0.37769743924747334</v>
      </c>
      <c r="AD98" s="14">
        <f t="shared" si="215"/>
        <v>0.37491183273573703</v>
      </c>
      <c r="AE98" s="14">
        <f t="shared" si="215"/>
        <v>0.37265975791203609</v>
      </c>
      <c r="AF98" s="14">
        <f t="shared" si="215"/>
        <v>0.36954294068064497</v>
      </c>
      <c r="AG98" s="14">
        <f t="shared" si="215"/>
        <v>0.36639678308287754</v>
      </c>
      <c r="AH98" s="14">
        <f t="shared" si="215"/>
        <v>0.36216327232283985</v>
      </c>
      <c r="AI98" s="14"/>
      <c r="AJ98" s="14"/>
    </row>
    <row r="99" spans="1:36" x14ac:dyDescent="0.45">
      <c r="A99" s="8" t="s">
        <v>292</v>
      </c>
      <c r="B99" s="8" t="s">
        <v>294</v>
      </c>
      <c r="C99" s="4"/>
      <c r="D99" s="4">
        <f t="shared" ref="C99:R100" si="216">D91</f>
        <v>11.470048</v>
      </c>
      <c r="E99" s="4">
        <f t="shared" si="216"/>
        <v>11.393803</v>
      </c>
      <c r="F99" s="4">
        <f t="shared" si="216"/>
        <v>11.802375</v>
      </c>
      <c r="G99" s="4">
        <f t="shared" si="216"/>
        <v>13.463839</v>
      </c>
      <c r="H99" s="4">
        <f t="shared" si="216"/>
        <v>14.764208999999999</v>
      </c>
      <c r="I99" s="4">
        <f t="shared" si="216"/>
        <v>15.909644</v>
      </c>
      <c r="J99" s="4">
        <f t="shared" si="216"/>
        <v>16.658766</v>
      </c>
      <c r="K99" s="4">
        <f t="shared" si="216"/>
        <v>17.065017999999998</v>
      </c>
      <c r="L99" s="4">
        <f t="shared" si="216"/>
        <v>17.395396999999999</v>
      </c>
      <c r="M99" s="4">
        <f t="shared" si="216"/>
        <v>17.593847</v>
      </c>
      <c r="N99" s="4">
        <f t="shared" si="216"/>
        <v>17.711957999999999</v>
      </c>
      <c r="O99" s="4">
        <f t="shared" si="216"/>
        <v>17.862158000000001</v>
      </c>
      <c r="P99" s="4">
        <f t="shared" si="216"/>
        <v>18.046313999999999</v>
      </c>
      <c r="Q99" s="4">
        <f t="shared" si="216"/>
        <v>18.076929</v>
      </c>
      <c r="R99" s="4">
        <f t="shared" si="216"/>
        <v>18.215654000000001</v>
      </c>
      <c r="S99" s="4">
        <f t="shared" si="215"/>
        <v>18.377293000000002</v>
      </c>
      <c r="T99" s="4">
        <f t="shared" si="215"/>
        <v>18.469908</v>
      </c>
      <c r="U99" s="4">
        <f t="shared" si="215"/>
        <v>18.521104999999999</v>
      </c>
      <c r="V99" s="4">
        <f t="shared" si="215"/>
        <v>18.442879000000001</v>
      </c>
      <c r="W99" s="4">
        <f t="shared" si="215"/>
        <v>18.536311999999999</v>
      </c>
      <c r="X99" s="4">
        <f t="shared" si="215"/>
        <v>18.643000000000001</v>
      </c>
      <c r="Y99" s="4">
        <f t="shared" si="215"/>
        <v>18.699743000000002</v>
      </c>
      <c r="Z99" s="4">
        <f t="shared" si="215"/>
        <v>18.727302999999999</v>
      </c>
      <c r="AA99" s="4">
        <f t="shared" si="215"/>
        <v>18.785596999999999</v>
      </c>
      <c r="AB99" s="4">
        <f t="shared" si="215"/>
        <v>18.724299999999999</v>
      </c>
      <c r="AC99" s="4">
        <f t="shared" si="215"/>
        <v>18.783881999999998</v>
      </c>
      <c r="AD99" s="4">
        <f t="shared" si="215"/>
        <v>18.666398999999998</v>
      </c>
      <c r="AE99" s="4">
        <f t="shared" si="215"/>
        <v>18.600128000000002</v>
      </c>
      <c r="AF99" s="4">
        <f t="shared" si="215"/>
        <v>18.491758000000001</v>
      </c>
      <c r="AG99" s="4">
        <f t="shared" si="215"/>
        <v>18.308938999999999</v>
      </c>
      <c r="AH99" s="4">
        <f t="shared" si="215"/>
        <v>18.083735000000001</v>
      </c>
      <c r="AI99" s="4"/>
      <c r="AJ99" s="4"/>
    </row>
    <row r="100" spans="1:36" x14ac:dyDescent="0.45">
      <c r="A100" s="8" t="s">
        <v>295</v>
      </c>
      <c r="B100" s="8" t="s">
        <v>293</v>
      </c>
      <c r="C100" s="8">
        <f t="shared" si="216"/>
        <v>5751000</v>
      </c>
      <c r="D100" s="8">
        <f t="shared" si="215"/>
        <v>5751000</v>
      </c>
      <c r="E100" s="8">
        <f t="shared" si="215"/>
        <v>5751000</v>
      </c>
      <c r="F100" s="8">
        <f t="shared" si="215"/>
        <v>5751000</v>
      </c>
      <c r="G100" s="8">
        <f t="shared" si="215"/>
        <v>5751000</v>
      </c>
      <c r="H100" s="8">
        <f t="shared" si="215"/>
        <v>5751000</v>
      </c>
      <c r="I100" s="8">
        <f t="shared" si="215"/>
        <v>5751000</v>
      </c>
      <c r="J100" s="8">
        <f t="shared" si="215"/>
        <v>5751000</v>
      </c>
      <c r="K100" s="8">
        <f t="shared" si="215"/>
        <v>5751000</v>
      </c>
      <c r="L100" s="8">
        <f t="shared" si="215"/>
        <v>5751000</v>
      </c>
      <c r="M100" s="8">
        <f t="shared" si="215"/>
        <v>5751000</v>
      </c>
      <c r="N100" s="8">
        <f t="shared" si="215"/>
        <v>5751000</v>
      </c>
      <c r="O100" s="8">
        <f t="shared" si="215"/>
        <v>5751000</v>
      </c>
      <c r="P100" s="8">
        <f t="shared" si="215"/>
        <v>5751000</v>
      </c>
      <c r="Q100" s="8">
        <f t="shared" si="215"/>
        <v>5751000</v>
      </c>
      <c r="R100" s="8">
        <f t="shared" si="215"/>
        <v>5751000</v>
      </c>
      <c r="S100" s="8">
        <f t="shared" si="215"/>
        <v>5751000</v>
      </c>
      <c r="T100" s="8">
        <f t="shared" si="215"/>
        <v>5751000</v>
      </c>
      <c r="U100" s="8">
        <f t="shared" si="215"/>
        <v>5751000</v>
      </c>
      <c r="V100" s="8">
        <f t="shared" si="215"/>
        <v>5751000</v>
      </c>
      <c r="W100" s="8">
        <f t="shared" si="215"/>
        <v>5751000</v>
      </c>
      <c r="X100" s="8">
        <f t="shared" si="215"/>
        <v>5751000</v>
      </c>
      <c r="Y100" s="8">
        <f t="shared" si="215"/>
        <v>5751000</v>
      </c>
      <c r="Z100" s="8">
        <f t="shared" si="215"/>
        <v>5751000</v>
      </c>
      <c r="AA100" s="8">
        <f t="shared" si="215"/>
        <v>5751000</v>
      </c>
      <c r="AB100" s="8">
        <f t="shared" si="215"/>
        <v>5751000</v>
      </c>
      <c r="AC100" s="8">
        <f t="shared" si="215"/>
        <v>5751000</v>
      </c>
      <c r="AD100" s="8">
        <f t="shared" si="215"/>
        <v>5751000</v>
      </c>
      <c r="AE100" s="8">
        <f t="shared" si="215"/>
        <v>5751000</v>
      </c>
      <c r="AF100" s="8">
        <f t="shared" si="215"/>
        <v>5751000</v>
      </c>
      <c r="AG100" s="8">
        <f t="shared" si="215"/>
        <v>5751000</v>
      </c>
      <c r="AH100" s="8">
        <f t="shared" si="215"/>
        <v>5751000</v>
      </c>
      <c r="AI100" s="8"/>
      <c r="AJ100" s="8"/>
    </row>
    <row r="101" spans="1:36" x14ac:dyDescent="0.45">
      <c r="A101" s="8" t="s">
        <v>296</v>
      </c>
      <c r="B101" s="8" t="s">
        <v>294</v>
      </c>
      <c r="C101" s="14"/>
      <c r="D101" s="14">
        <f t="shared" si="215"/>
        <v>0.57502582615816089</v>
      </c>
      <c r="E101" s="14">
        <f t="shared" si="215"/>
        <v>0.51537399901493552</v>
      </c>
      <c r="F101" s="14">
        <f t="shared" si="215"/>
        <v>0.53868017622643938</v>
      </c>
      <c r="G101" s="14">
        <f t="shared" si="215"/>
        <v>0.61148647209367968</v>
      </c>
      <c r="H101" s="14">
        <f t="shared" si="215"/>
        <v>0.66973103847400706</v>
      </c>
      <c r="I101" s="14">
        <f t="shared" si="215"/>
        <v>0.73602233799005257</v>
      </c>
      <c r="J101" s="14">
        <f t="shared" si="215"/>
        <v>0.76285699625959225</v>
      </c>
      <c r="K101" s="14">
        <f t="shared" si="215"/>
        <v>0.78530752156360162</v>
      </c>
      <c r="L101" s="14">
        <f t="shared" si="215"/>
        <v>0.80306025377256152</v>
      </c>
      <c r="M101" s="14">
        <f t="shared" si="215"/>
        <v>0.81110213148833443</v>
      </c>
      <c r="N101" s="14">
        <f t="shared" si="215"/>
        <v>0.81762293442843037</v>
      </c>
      <c r="O101" s="14">
        <f t="shared" si="215"/>
        <v>0.8315291946217791</v>
      </c>
      <c r="P101" s="14">
        <f t="shared" si="215"/>
        <v>0.84108956927646461</v>
      </c>
      <c r="Q101" s="14">
        <f t="shared" si="215"/>
        <v>0.84552346869587502</v>
      </c>
      <c r="R101" s="14">
        <f t="shared" si="215"/>
        <v>0.85147027870019698</v>
      </c>
      <c r="S101" s="14">
        <f t="shared" si="215"/>
        <v>0.85684343820273789</v>
      </c>
      <c r="T101" s="14">
        <f t="shared" si="215"/>
        <v>0.85545759635495355</v>
      </c>
      <c r="U101" s="14">
        <f t="shared" si="215"/>
        <v>0.85319515613762842</v>
      </c>
      <c r="V101" s="14">
        <f t="shared" si="215"/>
        <v>0.85244848263990558</v>
      </c>
      <c r="W101" s="14">
        <f t="shared" si="215"/>
        <v>0.84963800382745014</v>
      </c>
      <c r="X101" s="14">
        <f t="shared" si="215"/>
        <v>0.86299945740501105</v>
      </c>
      <c r="Y101" s="14">
        <f t="shared" si="215"/>
        <v>0.8643649037507819</v>
      </c>
      <c r="Z101" s="14">
        <f t="shared" si="215"/>
        <v>0.86255863041585645</v>
      </c>
      <c r="AA101" s="14">
        <f t="shared" si="215"/>
        <v>0.86319000996899686</v>
      </c>
      <c r="AB101" s="14">
        <f t="shared" si="215"/>
        <v>0.87044533016905334</v>
      </c>
      <c r="AC101" s="14">
        <f t="shared" si="215"/>
        <v>0.87733173581841561</v>
      </c>
      <c r="AD101" s="14">
        <f t="shared" si="215"/>
        <v>0.88027305727951766</v>
      </c>
      <c r="AE101" s="14">
        <f t="shared" si="215"/>
        <v>0.87032754328556816</v>
      </c>
      <c r="AF101" s="14">
        <f t="shared" si="215"/>
        <v>0.86395571602548071</v>
      </c>
      <c r="AG101" s="14">
        <f t="shared" si="215"/>
        <v>0.85861172975013977</v>
      </c>
      <c r="AH101" s="14">
        <f t="shared" si="215"/>
        <v>0.84922017285223617</v>
      </c>
      <c r="AI101" s="14"/>
      <c r="AJ101" s="14"/>
    </row>
    <row r="102" spans="1:36" x14ac:dyDescent="0.45">
      <c r="A102" s="8" t="s">
        <v>299</v>
      </c>
      <c r="B102" s="8"/>
      <c r="C102" s="8"/>
      <c r="D102" s="8">
        <f t="shared" ref="D102:AH102" si="217">(D97*D98)/(D99*10^6*D100*365)*D101</f>
        <v>1.0439704174276216E-8</v>
      </c>
      <c r="E102" s="8">
        <f t="shared" si="217"/>
        <v>9.5886697017227389E-9</v>
      </c>
      <c r="F102" s="8">
        <f t="shared" si="217"/>
        <v>9.6324066485700293E-9</v>
      </c>
      <c r="G102" s="8">
        <f t="shared" si="217"/>
        <v>9.9553919866267193E-9</v>
      </c>
      <c r="H102" s="8">
        <f t="shared" si="217"/>
        <v>1.0191722262830936E-8</v>
      </c>
      <c r="I102" s="8">
        <f t="shared" si="217"/>
        <v>1.0567113277673384E-8</v>
      </c>
      <c r="J102" s="8">
        <f t="shared" si="217"/>
        <v>1.0571228150008859E-8</v>
      </c>
      <c r="K102" s="8">
        <f t="shared" si="217"/>
        <v>1.0649139391221413E-8</v>
      </c>
      <c r="L102" s="8">
        <f t="shared" si="217"/>
        <v>1.0716015386490862E-8</v>
      </c>
      <c r="M102" s="8">
        <f t="shared" si="217"/>
        <v>1.0649081452206912E-8</v>
      </c>
      <c r="N102" s="8">
        <f t="shared" si="217"/>
        <v>1.0620228062314224E-8</v>
      </c>
      <c r="O102" s="8">
        <f t="shared" si="217"/>
        <v>1.068974198058045E-8</v>
      </c>
      <c r="P102" s="8">
        <f t="shared" si="217"/>
        <v>1.0674353427117724E-8</v>
      </c>
      <c r="Q102" s="8">
        <f t="shared" si="217"/>
        <v>1.0650174641938441E-8</v>
      </c>
      <c r="R102" s="8">
        <f t="shared" si="217"/>
        <v>1.061334102751951E-8</v>
      </c>
      <c r="S102" s="8">
        <f t="shared" si="217"/>
        <v>1.0585509946411775E-8</v>
      </c>
      <c r="T102" s="8">
        <f t="shared" si="217"/>
        <v>1.0485112735893407E-8</v>
      </c>
      <c r="U102" s="8">
        <f t="shared" si="217"/>
        <v>1.0364932417086973E-8</v>
      </c>
      <c r="V102" s="8">
        <f t="shared" si="217"/>
        <v>1.030385304906827E-8</v>
      </c>
      <c r="W102" s="8">
        <f t="shared" si="217"/>
        <v>1.0186295875602658E-8</v>
      </c>
      <c r="X102" s="8">
        <f t="shared" si="217"/>
        <v>1.0261732767170127E-8</v>
      </c>
      <c r="Y102" s="8">
        <f t="shared" si="217"/>
        <v>1.0218210466890902E-8</v>
      </c>
      <c r="Z102" s="8">
        <f t="shared" si="217"/>
        <v>1.0141414684303169E-8</v>
      </c>
      <c r="AA102" s="8">
        <f t="shared" si="217"/>
        <v>1.006239476597572E-8</v>
      </c>
      <c r="AB102" s="8">
        <f t="shared" si="217"/>
        <v>1.0077580443807344E-8</v>
      </c>
      <c r="AC102" s="8">
        <f t="shared" si="217"/>
        <v>1.0084805866895014E-8</v>
      </c>
      <c r="AD102" s="8">
        <f t="shared" si="217"/>
        <v>1.0107203880822265E-8</v>
      </c>
      <c r="AE102" s="8">
        <f t="shared" si="217"/>
        <v>9.9683736029248067E-9</v>
      </c>
      <c r="AF102" s="8">
        <f t="shared" si="217"/>
        <v>9.8701375611115387E-9</v>
      </c>
      <c r="AG102" s="8">
        <f t="shared" si="217"/>
        <v>9.8226869990593625E-9</v>
      </c>
      <c r="AH102" s="8">
        <f t="shared" si="217"/>
        <v>9.7225813900706689E-9</v>
      </c>
      <c r="AI102" s="8"/>
      <c r="AJ102" s="8"/>
    </row>
    <row r="103" spans="1:36" x14ac:dyDescent="0.45"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x14ac:dyDescent="0.45">
      <c r="A104" s="20" t="s">
        <v>260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x14ac:dyDescent="0.45">
      <c r="A105" s="8" t="s">
        <v>285</v>
      </c>
      <c r="B105" s="8" t="s">
        <v>291</v>
      </c>
      <c r="D105" s="8">
        <f>'Subsidies Paid'!H19</f>
        <v>10000000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x14ac:dyDescent="0.45">
      <c r="A106" s="8" t="s">
        <v>292</v>
      </c>
      <c r="B106" s="8" t="s">
        <v>294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45">
      <c r="A107" s="8" t="s">
        <v>295</v>
      </c>
      <c r="B107" s="8" t="s">
        <v>293</v>
      </c>
      <c r="D107" s="8">
        <f t="shared" ref="D107" si="218">5.751*10^6</f>
        <v>5751000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45">
      <c r="A108" s="8" t="s">
        <v>296</v>
      </c>
      <c r="B108" s="8" t="s">
        <v>294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45">
      <c r="A109" s="8" t="s">
        <v>299</v>
      </c>
      <c r="B109" s="8"/>
      <c r="D109" s="8">
        <f>D105/(D106*10^6*D107*365)*D108</f>
        <v>2.3882835274199142E-10</v>
      </c>
      <c r="E109" s="8">
        <f>D109</f>
        <v>2.3882835274199142E-10</v>
      </c>
      <c r="F109" s="8">
        <f t="shared" ref="F109:AH109" si="219">E109</f>
        <v>2.3882835274199142E-10</v>
      </c>
      <c r="G109" s="8">
        <f t="shared" si="219"/>
        <v>2.3882835274199142E-10</v>
      </c>
      <c r="H109" s="8">
        <f t="shared" si="219"/>
        <v>2.3882835274199142E-10</v>
      </c>
      <c r="I109" s="8">
        <f t="shared" si="219"/>
        <v>2.3882835274199142E-10</v>
      </c>
      <c r="J109" s="8">
        <f t="shared" si="219"/>
        <v>2.3882835274199142E-10</v>
      </c>
      <c r="K109" s="8">
        <f t="shared" si="219"/>
        <v>2.3882835274199142E-10</v>
      </c>
      <c r="L109" s="8">
        <f t="shared" si="219"/>
        <v>2.3882835274199142E-10</v>
      </c>
      <c r="M109" s="8">
        <f t="shared" si="219"/>
        <v>2.3882835274199142E-10</v>
      </c>
      <c r="N109" s="8">
        <f t="shared" si="219"/>
        <v>2.3882835274199142E-10</v>
      </c>
      <c r="O109" s="8">
        <f t="shared" si="219"/>
        <v>2.3882835274199142E-10</v>
      </c>
      <c r="P109" s="8">
        <f t="shared" si="219"/>
        <v>2.3882835274199142E-10</v>
      </c>
      <c r="Q109" s="8">
        <f t="shared" si="219"/>
        <v>2.3882835274199142E-10</v>
      </c>
      <c r="R109" s="8">
        <f t="shared" si="219"/>
        <v>2.3882835274199142E-10</v>
      </c>
      <c r="S109" s="8">
        <f t="shared" si="219"/>
        <v>2.3882835274199142E-10</v>
      </c>
      <c r="T109" s="8">
        <f t="shared" si="219"/>
        <v>2.3882835274199142E-10</v>
      </c>
      <c r="U109" s="8">
        <f t="shared" si="219"/>
        <v>2.3882835274199142E-10</v>
      </c>
      <c r="V109" s="8">
        <f t="shared" si="219"/>
        <v>2.3882835274199142E-10</v>
      </c>
      <c r="W109" s="8">
        <f t="shared" si="219"/>
        <v>2.3882835274199142E-10</v>
      </c>
      <c r="X109" s="8">
        <f t="shared" si="219"/>
        <v>2.3882835274199142E-10</v>
      </c>
      <c r="Y109" s="8">
        <f t="shared" si="219"/>
        <v>2.3882835274199142E-10</v>
      </c>
      <c r="Z109" s="8">
        <f t="shared" si="219"/>
        <v>2.3882835274199142E-10</v>
      </c>
      <c r="AA109" s="8">
        <f t="shared" si="219"/>
        <v>2.3882835274199142E-10</v>
      </c>
      <c r="AB109" s="8">
        <f t="shared" si="219"/>
        <v>2.3882835274199142E-10</v>
      </c>
      <c r="AC109" s="8">
        <f t="shared" si="219"/>
        <v>2.3882835274199142E-10</v>
      </c>
      <c r="AD109" s="8">
        <f t="shared" si="219"/>
        <v>2.3882835274199142E-10</v>
      </c>
      <c r="AE109" s="8">
        <f t="shared" si="219"/>
        <v>2.3882835274199142E-10</v>
      </c>
      <c r="AF109" s="8">
        <f t="shared" si="219"/>
        <v>2.3882835274199142E-10</v>
      </c>
      <c r="AG109" s="8">
        <f t="shared" si="219"/>
        <v>2.3882835274199142E-10</v>
      </c>
      <c r="AH109" s="8">
        <f t="shared" si="219"/>
        <v>2.3882835274199142E-10</v>
      </c>
      <c r="AI109" s="8"/>
      <c r="AJ109" s="8"/>
    </row>
    <row r="114" spans="3:34" x14ac:dyDescent="0.4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4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J13:L13"/>
    <mergeCell ref="C6:I6"/>
    <mergeCell ref="C20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0"/>
  <sheetViews>
    <sheetView workbookViewId="0">
      <selection activeCell="A30" sqref="A30"/>
    </sheetView>
  </sheetViews>
  <sheetFormatPr defaultRowHeight="14.25" x14ac:dyDescent="0.45"/>
  <sheetData>
    <row r="29" spans="1:1" x14ac:dyDescent="0.45">
      <c r="A29" t="s">
        <v>568</v>
      </c>
    </row>
    <row r="30" spans="1:1" x14ac:dyDescent="0.4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2"/>
  <sheetViews>
    <sheetView workbookViewId="0">
      <selection activeCell="E27" sqref="E27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4" x14ac:dyDescent="0.4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4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45">
      <c r="A3" s="6" t="s">
        <v>331</v>
      </c>
      <c r="B3" s="25">
        <f>SUM(Calculations!D46,Calculations!D51)</f>
        <v>1.4187535480429823E-8</v>
      </c>
      <c r="C3" s="25">
        <f>SUM(Calculations!E46,Calculations!E51)</f>
        <v>1.283954071501377E-8</v>
      </c>
      <c r="D3" s="25">
        <f>SUM(Calculations!F46,Calculations!F51)</f>
        <v>1.2605598839119163E-8</v>
      </c>
      <c r="E3" s="25">
        <f>SUM(Calculations!G46,Calculations!G51)</f>
        <v>1.3665526548519689E-8</v>
      </c>
      <c r="F3" s="25">
        <f>SUM(Calculations!H46,Calculations!H51)</f>
        <v>1.4777247345385886E-8</v>
      </c>
      <c r="G3" s="25">
        <f>SUM(Calculations!I46,Calculations!I51)</f>
        <v>1.6675602368811213E-8</v>
      </c>
      <c r="H3" s="25">
        <f>SUM(Calculations!J46,Calculations!J51)</f>
        <v>1.6591083526938928E-8</v>
      </c>
      <c r="I3" s="25">
        <f>SUM(Calculations!K46,Calculations!K51)</f>
        <v>1.685254169834461E-8</v>
      </c>
      <c r="J3" s="25">
        <f>SUM(Calculations!L46,Calculations!L51)</f>
        <v>1.6813300313157083E-8</v>
      </c>
      <c r="K3" s="25">
        <f>SUM(Calculations!M46,Calculations!M51)</f>
        <v>1.683491034428918E-8</v>
      </c>
      <c r="L3" s="25">
        <f>SUM(Calculations!N46,Calculations!N51)</f>
        <v>1.677704393497234E-8</v>
      </c>
      <c r="M3" s="25">
        <f>SUM(Calculations!O46,Calculations!O51)</f>
        <v>1.6902190994509353E-8</v>
      </c>
      <c r="N3" s="25">
        <f>SUM(Calculations!P46,Calculations!P51)</f>
        <v>1.7079126162930663E-8</v>
      </c>
      <c r="O3" s="25">
        <f>SUM(Calculations!Q46,Calculations!Q51)</f>
        <v>1.7125473176017885E-8</v>
      </c>
      <c r="P3" s="25">
        <f>SUM(Calculations!R46,Calculations!R51)</f>
        <v>1.729469077005508E-8</v>
      </c>
      <c r="Q3" s="25">
        <f>SUM(Calculations!S46,Calculations!S51)</f>
        <v>1.7470034026465519E-8</v>
      </c>
      <c r="R3" s="25">
        <f>SUM(Calculations!T46,Calculations!T51)</f>
        <v>1.7577775696217763E-8</v>
      </c>
      <c r="S3" s="25">
        <f>SUM(Calculations!U46,Calculations!U51)</f>
        <v>1.769075392394962E-8</v>
      </c>
      <c r="T3" s="25">
        <f>SUM(Calculations!V46,Calculations!V51)</f>
        <v>1.7871087380389596E-8</v>
      </c>
      <c r="U3" s="25">
        <f>SUM(Calculations!W46,Calculations!W51)</f>
        <v>1.7891697571563154E-8</v>
      </c>
      <c r="V3" s="25">
        <f>SUM(Calculations!X46,Calculations!X51)</f>
        <v>1.8015629804028252E-8</v>
      </c>
      <c r="W3" s="25">
        <f>SUM(Calculations!Y46,Calculations!Y51)</f>
        <v>1.8097106109112386E-8</v>
      </c>
      <c r="X3" s="25">
        <f>SUM(Calculations!Z46,Calculations!Z51)</f>
        <v>1.8096581321937535E-8</v>
      </c>
      <c r="Y3" s="25">
        <f>SUM(Calculations!AA46,Calculations!AA51)</f>
        <v>1.8048704973296479E-8</v>
      </c>
      <c r="Z3" s="25">
        <f>SUM(Calculations!AB46,Calculations!AB51)</f>
        <v>1.8020473446437205E-8</v>
      </c>
      <c r="AA3" s="25">
        <f>SUM(Calculations!AC46,Calculations!AC51)</f>
        <v>1.8248090696931236E-8</v>
      </c>
      <c r="AB3" s="25">
        <f>SUM(Calculations!AD46,Calculations!AD51)</f>
        <v>1.8357928768159782E-8</v>
      </c>
      <c r="AC3" s="25">
        <f>SUM(Calculations!AE46,Calculations!AE51)</f>
        <v>1.8420876694250885E-8</v>
      </c>
      <c r="AD3" s="25">
        <f>SUM(Calculations!AF46,Calculations!AF51)</f>
        <v>1.8561896827038775E-8</v>
      </c>
      <c r="AE3" s="25">
        <f>SUM(Calculations!AG46,Calculations!AG51)</f>
        <v>1.8674982705940705E-8</v>
      </c>
      <c r="AF3" s="25">
        <f>SUM(Calculations!AH46,Calculations!AH51)</f>
        <v>1.8636989363128795E-8</v>
      </c>
      <c r="AG3" s="25"/>
      <c r="AH3" s="25"/>
    </row>
    <row r="4" spans="1:34" x14ac:dyDescent="0.45">
      <c r="A4" s="6" t="s">
        <v>183</v>
      </c>
      <c r="B4" s="25">
        <f>SUM(Calculations!D58,Calculations!D64,Calculations!D70)</f>
        <v>4.5175484857719275E-8</v>
      </c>
      <c r="C4" s="25">
        <f>SUM(Calculations!E58,Calculations!E64,Calculations!E70)</f>
        <v>4.6281744938113965E-8</v>
      </c>
      <c r="D4" s="25">
        <f>SUM(Calculations!F58,Calculations!F64,Calculations!F70)</f>
        <v>4.4531008445606649E-8</v>
      </c>
      <c r="E4" s="25">
        <f>SUM(Calculations!G58,Calculations!G64,Calculations!G70)</f>
        <v>4.0643097377497276E-8</v>
      </c>
      <c r="F4" s="25">
        <f>SUM(Calculations!H58,Calculations!H64,Calculations!H70)</f>
        <v>3.8048518725533506E-8</v>
      </c>
      <c r="G4" s="25">
        <f>SUM(Calculations!I58,Calculations!I64,Calculations!I70)</f>
        <v>3.5940845302697267E-8</v>
      </c>
      <c r="H4" s="25">
        <f>SUM(Calculations!J58,Calculations!J64,Calculations!J70)</f>
        <v>3.4692567012033515E-8</v>
      </c>
      <c r="I4" s="25">
        <f>SUM(Calculations!K58,Calculations!K64,Calculations!K70)</f>
        <v>3.3953273459182673E-8</v>
      </c>
      <c r="J4" s="25">
        <f>SUM(Calculations!L58,Calculations!L64,Calculations!L70)</f>
        <v>3.3394379236340721E-8</v>
      </c>
      <c r="K4" s="25">
        <f>SUM(Calculations!M58,Calculations!M64,Calculations!M70)</f>
        <v>3.2849995589111238E-8</v>
      </c>
      <c r="L4" s="25">
        <f>SUM(Calculations!N58,Calculations!N64,Calculations!N70)</f>
        <v>3.2491721279560429E-8</v>
      </c>
      <c r="M4" s="25">
        <f>SUM(Calculations!O58,Calculations!O64,Calculations!O70)</f>
        <v>3.2146768591616616E-8</v>
      </c>
      <c r="N4" s="25">
        <f>SUM(Calculations!P58,Calculations!P64,Calculations!P70)</f>
        <v>3.1722855417084816E-8</v>
      </c>
      <c r="O4" s="25">
        <f>SUM(Calculations!Q58,Calculations!Q64,Calculations!Q70)</f>
        <v>3.148375960252009E-8</v>
      </c>
      <c r="P4" s="25">
        <f>SUM(Calculations!R58,Calculations!R64,Calculations!R70)</f>
        <v>3.114923754401185E-8</v>
      </c>
      <c r="Q4" s="25">
        <f>SUM(Calculations!S58,Calculations!S64,Calculations!S70)</f>
        <v>3.0860784322454661E-8</v>
      </c>
      <c r="R4" s="25">
        <f>SUM(Calculations!T58,Calculations!T64,Calculations!T70)</f>
        <v>3.0610070493958218E-8</v>
      </c>
      <c r="S4" s="25">
        <f>SUM(Calculations!U58,Calculations!U64,Calculations!U70)</f>
        <v>3.0338138125709623E-8</v>
      </c>
      <c r="T4" s="25">
        <f>SUM(Calculations!V58,Calculations!V64,Calculations!V70)</f>
        <v>3.019149701569802E-8</v>
      </c>
      <c r="U4" s="25">
        <f>SUM(Calculations!W58,Calculations!W64,Calculations!W70)</f>
        <v>2.9928781431261871E-8</v>
      </c>
      <c r="V4" s="25">
        <f>SUM(Calculations!X58,Calculations!X64,Calculations!X70)</f>
        <v>2.9681470888553742E-8</v>
      </c>
      <c r="W4" s="25">
        <f>SUM(Calculations!Y58,Calculations!Y64,Calculations!Y70)</f>
        <v>2.9507932006267921E-8</v>
      </c>
      <c r="X4" s="25">
        <f>SUM(Calculations!Z58,Calculations!Z64,Calculations!Z70)</f>
        <v>2.9350019718552949E-8</v>
      </c>
      <c r="Y4" s="25">
        <f>SUM(Calculations!AA58,Calculations!AA64,Calculations!AA70)</f>
        <v>2.9097057077445778E-8</v>
      </c>
      <c r="Z4" s="25">
        <f>SUM(Calculations!AB58,Calculations!AB64,Calculations!AB70)</f>
        <v>2.8897818835590505E-8</v>
      </c>
      <c r="AA4" s="25">
        <f>SUM(Calculations!AC58,Calculations!AC64,Calculations!AC70)</f>
        <v>2.8692024529315823E-8</v>
      </c>
      <c r="AB4" s="25">
        <f>SUM(Calculations!AD58,Calculations!AD64,Calculations!AD70)</f>
        <v>2.8668737627829525E-8</v>
      </c>
      <c r="AC4" s="25">
        <f>SUM(Calculations!AE58,Calculations!AE64,Calculations!AE70)</f>
        <v>2.8606185639223195E-8</v>
      </c>
      <c r="AD4" s="25">
        <f>SUM(Calculations!AF58,Calculations!AF64,Calculations!AF70)</f>
        <v>2.8548810528276647E-8</v>
      </c>
      <c r="AE4" s="25">
        <f>SUM(Calculations!AG58,Calculations!AG64,Calculations!AG70)</f>
        <v>2.8605264512880959E-8</v>
      </c>
      <c r="AF4" s="25">
        <f>SUM(Calculations!AH58,Calculations!AH64,Calculations!AH70)</f>
        <v>2.8649982897605648E-8</v>
      </c>
      <c r="AG4" s="25"/>
      <c r="AH4" s="25"/>
    </row>
    <row r="5" spans="1:34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4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4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4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4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4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4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4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45">
      <c r="A16" s="6" t="s">
        <v>316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45">
      <c r="A17" s="6" t="s">
        <v>328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45">
      <c r="A18" s="6" t="s">
        <v>539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45">
      <c r="A19" s="6" t="s">
        <v>540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45">
      <c r="A20" s="6" t="s">
        <v>541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45">
      <c r="A21" s="6" t="s">
        <v>542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45">
      <c r="A22" s="6" t="s">
        <v>538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workbookViewId="0">
      <selection activeCell="F6" sqref="F6"/>
    </sheetView>
  </sheetViews>
  <sheetFormatPr defaultRowHeight="14.25" x14ac:dyDescent="0.45"/>
  <cols>
    <col min="1" max="1" width="32.3984375" customWidth="1"/>
  </cols>
  <sheetData>
    <row r="1" spans="1:36" x14ac:dyDescent="0.4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45">
      <c r="A2" t="s">
        <v>332</v>
      </c>
      <c r="B2" s="24">
        <f>Calculations!D33</f>
        <v>0.39217710728623101</v>
      </c>
      <c r="C2" s="24">
        <f>Calculations!E33</f>
        <v>0.3211969604300805</v>
      </c>
      <c r="D2" s="24">
        <f>Calculations!F33</f>
        <v>0.32111860492873623</v>
      </c>
      <c r="E2" s="24">
        <f>Calculations!G33</f>
        <v>0.39321461571543892</v>
      </c>
      <c r="F2" s="24">
        <f>Calculations!H33</f>
        <v>0.47227294140628784</v>
      </c>
      <c r="G2" s="24">
        <f>Calculations!I33</f>
        <v>0.60948798354925293</v>
      </c>
      <c r="H2" s="24">
        <f>Calculations!J33</f>
        <v>0.60013560183950687</v>
      </c>
      <c r="I2" s="24">
        <f>Calculations!K33</f>
        <v>0.62212437394768827</v>
      </c>
      <c r="J2" s="24">
        <f>Calculations!L33</f>
        <v>0.61730030780527556</v>
      </c>
      <c r="K2" s="24">
        <f>Calculations!M33</f>
        <v>0.61484334009963648</v>
      </c>
      <c r="L2" s="24">
        <f>Calculations!N33</f>
        <v>0.60778483146290729</v>
      </c>
      <c r="M2" s="24">
        <f>Calculations!O33</f>
        <v>0.61692824959120485</v>
      </c>
      <c r="N2" s="24">
        <f>Calculations!P33</f>
        <v>0.63234162591902898</v>
      </c>
      <c r="O2" s="24">
        <f>Calculations!Q33</f>
        <v>0.63531229654785482</v>
      </c>
      <c r="P2" s="24">
        <f>Calculations!R33</f>
        <v>0.65017081309273927</v>
      </c>
      <c r="Q2" s="24">
        <f>Calculations!S33</f>
        <v>0.66801056140729842</v>
      </c>
      <c r="R2" s="24">
        <f>Calculations!T33</f>
        <v>0.67803605662854083</v>
      </c>
      <c r="S2" s="24">
        <f>Calculations!U33</f>
        <v>0.68846401097411636</v>
      </c>
      <c r="T2" s="24">
        <f>Calculations!V33</f>
        <v>0.70548534562782961</v>
      </c>
      <c r="U2" s="24">
        <f>Calculations!W33</f>
        <v>0.7085253826809359</v>
      </c>
      <c r="V2" s="24">
        <f>Calculations!X33</f>
        <v>0.71461730522268652</v>
      </c>
      <c r="W2" s="24">
        <f>Calculations!Y33</f>
        <v>0.71797791743559813</v>
      </c>
      <c r="X2" s="24">
        <f>Calculations!Z33</f>
        <v>0.72198051036715638</v>
      </c>
      <c r="Y2" s="24">
        <f>Calculations!AA33</f>
        <v>0.7209091979925063</v>
      </c>
      <c r="Z2" s="24">
        <f>Calculations!AB33</f>
        <v>0.72179512989523797</v>
      </c>
      <c r="AA2" s="24">
        <f>Calculations!AC33</f>
        <v>0.74420441324578579</v>
      </c>
      <c r="AB2" s="24">
        <f>Calculations!AD33</f>
        <v>0.75502495533649872</v>
      </c>
      <c r="AC2" s="24">
        <f>Calculations!AE33</f>
        <v>0.76224244837640609</v>
      </c>
      <c r="AD2" s="24">
        <f>Calculations!AF33</f>
        <v>0.77891521988422252</v>
      </c>
      <c r="AE2" s="24">
        <f>Calculations!AG33</f>
        <v>0.79305495971060069</v>
      </c>
      <c r="AF2" s="24">
        <f>Calculations!AH33</f>
        <v>0.79197761731865401</v>
      </c>
      <c r="AG2" s="24"/>
      <c r="AH2" s="24"/>
    </row>
    <row r="3" spans="1:36" x14ac:dyDescent="0.45">
      <c r="A3" t="s">
        <v>320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45">
      <c r="A4" t="s">
        <v>188</v>
      </c>
      <c r="B4" s="24">
        <f>Calculations!D39</f>
        <v>0.3822667786942785</v>
      </c>
      <c r="C4" s="24">
        <f>Calculations!E39</f>
        <v>0.39443572157150553</v>
      </c>
      <c r="D4" s="24">
        <f>Calculations!F39</f>
        <v>0.40723086674334885</v>
      </c>
      <c r="E4" s="24">
        <f>Calculations!G39</f>
        <v>0.40010800462129015</v>
      </c>
      <c r="F4" s="24">
        <f>Calculations!H39</f>
        <v>0.39844513003746906</v>
      </c>
      <c r="G4" s="24">
        <f>Calculations!I39</f>
        <v>0.40271755686722605</v>
      </c>
      <c r="H4" s="24">
        <f>Calculations!J39</f>
        <v>0.46767805340247015</v>
      </c>
      <c r="I4" s="24">
        <f>Calculations!K39</f>
        <v>0.52040018059204618</v>
      </c>
      <c r="J4" s="24">
        <f>Calculations!L39</f>
        <v>0.53864874887274061</v>
      </c>
      <c r="K4" s="24">
        <f>Calculations!M39</f>
        <v>0.59290565028946041</v>
      </c>
      <c r="L4" s="24">
        <f>Calculations!N39</f>
        <v>0.59202932098623817</v>
      </c>
      <c r="M4" s="24">
        <f>Calculations!O39</f>
        <v>0.61185818859970653</v>
      </c>
      <c r="N4" s="24">
        <f>Calculations!P39</f>
        <v>0.62479995077076222</v>
      </c>
      <c r="O4" s="24">
        <f>Calculations!Q39</f>
        <v>0.63501000401110419</v>
      </c>
      <c r="P4" s="24">
        <f>Calculations!R39</f>
        <v>0.65833298737934842</v>
      </c>
      <c r="Q4" s="24">
        <f>Calculations!S39</f>
        <v>0.65630941712720936</v>
      </c>
      <c r="R4" s="24">
        <f>Calculations!T39</f>
        <v>0.66851940282525524</v>
      </c>
      <c r="S4" s="24">
        <f>Calculations!U39</f>
        <v>0.69392874455140163</v>
      </c>
      <c r="T4" s="24">
        <f>Calculations!V39</f>
        <v>0.70547952247389201</v>
      </c>
      <c r="U4" s="24">
        <f>Calculations!W39</f>
        <v>0.70547952247389201</v>
      </c>
      <c r="V4" s="24">
        <f>Calculations!X39</f>
        <v>0.70490788165115481</v>
      </c>
      <c r="W4" s="24">
        <f>Calculations!Y39</f>
        <v>0.70284013010976487</v>
      </c>
      <c r="X4" s="24">
        <f>Calculations!Z39</f>
        <v>0.70135214943323099</v>
      </c>
      <c r="Y4" s="24">
        <f>Calculations!AA39</f>
        <v>0.73228366539716583</v>
      </c>
      <c r="Z4" s="24">
        <f>Calculations!AB39</f>
        <v>0.82286931116638973</v>
      </c>
      <c r="AA4" s="24">
        <f>Calculations!AC39</f>
        <v>0.82102596258151184</v>
      </c>
      <c r="AB4" s="24">
        <f>Calculations!AD39</f>
        <v>0.82006975294633289</v>
      </c>
      <c r="AC4" s="24">
        <f>Calculations!AE39</f>
        <v>0.83692616669997488</v>
      </c>
      <c r="AD4" s="24">
        <f>Calculations!AF39</f>
        <v>0.8730118707876432</v>
      </c>
      <c r="AE4" s="24">
        <f>Calculations!AG39</f>
        <v>0.87219810030776468</v>
      </c>
      <c r="AF4" s="24">
        <f>Calculations!AH39</f>
        <v>0.87102458247095493</v>
      </c>
      <c r="AG4" s="24"/>
      <c r="AH4" s="24"/>
    </row>
    <row r="5" spans="1:36" x14ac:dyDescent="0.4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45">
      <c r="A6" t="s">
        <v>333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4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4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45">
      <c r="A9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45">
      <c r="A10" t="s">
        <v>322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45">
      <c r="A11" t="s">
        <v>321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45">
      <c r="A12" t="s">
        <v>323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45">
      <c r="A13" s="8" t="s">
        <v>329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45">
      <c r="A14" t="s">
        <v>330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45">
      <c r="A15" t="s">
        <v>543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45">
      <c r="A16" t="s">
        <v>544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45">
      <c r="A17" t="s">
        <v>545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2014-08-21T02:04:37Z</dcterms:created>
  <dcterms:modified xsi:type="dcterms:W3CDTF">2021-03-29T20:34:34Z</dcterms:modified>
</cp:coreProperties>
</file>