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Rorvis\Dropbox (Energy InNovation)\My Documents\Energy Policy Solutions\US\Models\eps-us\"/>
    </mc:Choice>
  </mc:AlternateContent>
  <xr:revisionPtr revIDLastSave="0" documentId="13_ncr:1_{4EACCC92-D96E-4760-916F-3A3C6C8776CC}" xr6:coauthVersionLast="46" xr6:coauthVersionMax="46" xr10:uidLastSave="{00000000-0000-0000-0000-000000000000}"/>
  <bookViews>
    <workbookView xWindow="-120" yWindow="-120" windowWidth="29040" windowHeight="1764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3" i="8" l="1"/>
  <c r="F85" i="8"/>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5" i="8" s="1"/>
  <c r="B11" i="18"/>
  <c r="F68" i="8" s="1"/>
  <c r="R946" i="1"/>
  <c r="Q946" i="1"/>
  <c r="N946" i="1"/>
  <c r="M946" i="1"/>
  <c r="L946" i="1"/>
  <c r="B12" i="18"/>
  <c r="F53" i="8" s="1"/>
  <c r="B13" i="18"/>
  <c r="F56" i="8" s="1"/>
  <c r="B10" i="18"/>
  <c r="F51" i="8" s="1"/>
  <c r="B18" i="10" a="1"/>
  <c r="B18" i="10" s="1"/>
  <c r="B26" i="18"/>
  <c r="F118" i="8" s="1"/>
  <c r="B6" i="18"/>
  <c r="F31" i="8" s="1"/>
  <c r="B4" i="18"/>
  <c r="F7" i="8" s="1"/>
  <c r="B45" i="18"/>
  <c r="O340" i="1" s="1"/>
  <c r="B44" i="18"/>
  <c r="O941" i="1" s="1"/>
  <c r="B40" i="18"/>
  <c r="F156" i="8" s="1"/>
  <c r="B39" i="18"/>
  <c r="F153" i="8" s="1"/>
  <c r="B38" i="18"/>
  <c r="F152" i="8" s="1"/>
  <c r="B37" i="18"/>
  <c r="F151" i="8" s="1"/>
  <c r="B36" i="18"/>
  <c r="F150" i="8" s="1"/>
  <c r="B35" i="18"/>
  <c r="F148" i="8" s="1"/>
  <c r="B34" i="18"/>
  <c r="F146" i="8" s="1"/>
  <c r="B33" i="18"/>
  <c r="F144" i="8" s="1"/>
  <c r="B32" i="18"/>
  <c r="F147" i="8" s="1"/>
  <c r="B31" i="18"/>
  <c r="F135" i="8" s="1"/>
  <c r="B30" i="18"/>
  <c r="F126" i="8" s="1"/>
  <c r="B29" i="18"/>
  <c r="F123" i="8" s="1"/>
  <c r="B28" i="18"/>
  <c r="F122" i="8" s="1"/>
  <c r="B27" i="18"/>
  <c r="F125" i="8" s="1"/>
  <c r="B25" i="18"/>
  <c r="F113" i="8" s="1"/>
  <c r="B24" i="18"/>
  <c r="F94" i="8" s="1"/>
  <c r="B23" i="18"/>
  <c r="F93" i="8" s="1"/>
  <c r="B22" i="18"/>
  <c r="F89" i="8" s="1"/>
  <c r="B21" i="18"/>
  <c r="F88" i="8" s="1"/>
  <c r="B20" i="18"/>
  <c r="F102" i="8" s="1"/>
  <c r="B19" i="18"/>
  <c r="F101" i="8" s="1"/>
  <c r="B18" i="18"/>
  <c r="F87" i="8" s="1"/>
  <c r="B17" i="18"/>
  <c r="F83" i="8" s="1"/>
  <c r="B16" i="18"/>
  <c r="F81" i="8" s="1"/>
  <c r="B15" i="18"/>
  <c r="F119" i="8" s="1"/>
  <c r="B14" i="18"/>
  <c r="B8" i="18"/>
  <c r="F65" i="8" s="1"/>
  <c r="B7" i="18"/>
  <c r="B5" i="18"/>
  <c r="F128" i="8" s="1"/>
  <c r="B3" i="18"/>
  <c r="F134"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40" i="8"/>
  <c r="F58" i="8"/>
  <c r="F39" i="8"/>
  <c r="F74" i="8"/>
  <c r="F131" i="8"/>
  <c r="F67" i="8"/>
  <c r="F132" i="8"/>
  <c r="F70" i="8"/>
  <c r="F62" i="8"/>
  <c r="F41" i="8"/>
  <c r="F55" i="8" l="1"/>
  <c r="F42" i="8"/>
  <c r="F66" i="8"/>
  <c r="F2" i="8"/>
  <c r="B159" i="13"/>
  <c r="M145" i="1" s="1"/>
  <c r="M151" i="1" s="1"/>
  <c r="M157" i="1" s="1"/>
  <c r="F52" i="8"/>
  <c r="F61" i="8"/>
  <c r="F32" i="8"/>
  <c r="B1079" i="1"/>
  <c r="B1086" i="1"/>
  <c r="B1077" i="1"/>
  <c r="F114" i="8"/>
  <c r="F103" i="8"/>
  <c r="F78" i="8"/>
  <c r="F99" i="8"/>
  <c r="F27" i="8"/>
  <c r="F140" i="8"/>
  <c r="F129" i="8"/>
  <c r="F139" i="8"/>
  <c r="F154" i="8"/>
  <c r="F105" i="8"/>
  <c r="F46" i="8"/>
  <c r="F47" i="8"/>
  <c r="F18" i="8"/>
  <c r="F100" i="8"/>
  <c r="B1080" i="1"/>
  <c r="F117" i="8"/>
  <c r="F90" i="8"/>
  <c r="F106" i="8"/>
  <c r="F141" i="8"/>
  <c r="K312" i="1"/>
  <c r="B188" i="13"/>
  <c r="B189" i="13" s="1"/>
  <c r="F155" i="8"/>
  <c r="F80" i="8"/>
  <c r="F13" i="8"/>
  <c r="F98" i="8"/>
  <c r="F136" i="8"/>
  <c r="F26" i="8"/>
  <c r="F48" i="8"/>
  <c r="F92" i="8"/>
  <c r="F21" i="8"/>
  <c r="B19" i="10" a="1"/>
  <c r="B19" i="10" s="1"/>
  <c r="B1085" i="1"/>
  <c r="B160" i="13"/>
  <c r="M146" i="1" s="1"/>
  <c r="M152" i="1" s="1"/>
  <c r="M158" i="1" s="1"/>
  <c r="F79" i="8"/>
  <c r="F127" i="8"/>
  <c r="F96" i="8"/>
  <c r="F149" i="8"/>
  <c r="F82" i="8"/>
  <c r="A131" i="13"/>
  <c r="F86" i="8"/>
  <c r="F59" i="8"/>
  <c r="F95" i="8"/>
  <c r="F84" i="8"/>
  <c r="F97" i="8"/>
  <c r="F666" i="15"/>
  <c r="F675" i="15" s="1"/>
  <c r="A118" i="13"/>
  <c r="A120" i="13"/>
  <c r="A121" i="13" s="1"/>
  <c r="F64" i="8"/>
  <c r="F63" i="8"/>
  <c r="F138" i="8"/>
  <c r="F145" i="8"/>
  <c r="F133" i="8"/>
  <c r="F16" i="8"/>
  <c r="F107" i="8"/>
  <c r="F121" i="8"/>
  <c r="F120" i="8"/>
  <c r="F17" i="8"/>
  <c r="F60" i="8"/>
  <c r="F6" i="8"/>
  <c r="F25" i="8"/>
  <c r="F130" i="8"/>
  <c r="F49" i="8"/>
  <c r="F54" i="8"/>
  <c r="F137" i="8"/>
  <c r="F142" i="8"/>
  <c r="F38" i="8"/>
  <c r="F91" i="8"/>
  <c r="F12" i="8"/>
  <c r="F19" i="8"/>
  <c r="F43" i="8"/>
  <c r="F124" i="8"/>
  <c r="F44" i="8"/>
  <c r="G666" i="15"/>
  <c r="G675" i="15" s="1"/>
  <c r="E666" i="15"/>
  <c r="E675" i="15" s="1"/>
  <c r="D666" i="15"/>
  <c r="D675" i="15" s="1"/>
  <c r="C666" i="15"/>
  <c r="C675" i="15" s="1"/>
  <c r="B666" i="15"/>
  <c r="B675" i="15" s="1"/>
  <c r="B163" i="13"/>
  <c r="M149" i="1" s="1"/>
  <c r="M155" i="1" s="1"/>
  <c r="F143" i="8"/>
  <c r="F23" i="8"/>
  <c r="A103" i="13"/>
  <c r="A105" i="13"/>
  <c r="A106" i="13" s="1"/>
  <c r="H666" i="15"/>
  <c r="O347" i="1"/>
  <c r="O342" i="1"/>
  <c r="O343" i="1"/>
  <c r="O344" i="1"/>
  <c r="O345" i="1"/>
  <c r="B672" i="15"/>
  <c r="I675" i="15" s="1"/>
  <c r="O944" i="1"/>
  <c r="O945" i="1"/>
  <c r="O943" i="1"/>
  <c r="O942" i="1"/>
  <c r="O946" i="1"/>
  <c r="F75" i="8"/>
  <c r="B1081" i="1"/>
  <c r="B1076" i="1"/>
  <c r="F116" i="8"/>
  <c r="F14" i="8"/>
  <c r="F115" i="8"/>
  <c r="F9" i="8"/>
  <c r="F104" i="8"/>
  <c r="F28" i="8"/>
  <c r="F37" i="8"/>
  <c r="F110" i="8"/>
  <c r="F34" i="8"/>
  <c r="F3" i="8"/>
  <c r="F109" i="8"/>
  <c r="F11" i="8"/>
  <c r="F22" i="8"/>
  <c r="F69" i="8"/>
  <c r="F76" i="8"/>
  <c r="F57" i="8"/>
  <c r="F108" i="8"/>
  <c r="F36" i="8"/>
  <c r="F10" i="8"/>
  <c r="F111" i="8"/>
  <c r="F35" i="8"/>
  <c r="F4" i="8"/>
  <c r="F112" i="8"/>
  <c r="F71" i="8"/>
  <c r="F77" i="8"/>
  <c r="B1082" i="1"/>
  <c r="F30" i="8"/>
  <c r="F5" i="8"/>
  <c r="F29" i="8"/>
  <c r="F8" i="8"/>
  <c r="F15" i="8"/>
  <c r="F20" i="8"/>
  <c r="F24" i="8"/>
  <c r="F73" i="8"/>
  <c r="F72" i="8"/>
  <c r="F50"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<sst xmlns="http://schemas.openxmlformats.org/spreadsheetml/2006/main" count="14809" uniqueCount="3662">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</sst>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3152</v>
      </c>
    </row>
    <row r="11" spans="1:2">
      <c r="A11" s="47"/>
    </row>
    <row r="12" spans="1:2">
      <c r="A12" s="8" t="s">
        <v>114</v>
      </c>
    </row>
    <row r="13" spans="1:2">
      <c r="A13" s="8" t="s">
        <v>115</v>
      </c>
    </row>
    <row r="14" spans="1:2">
      <c r="A14" s="8" t="s">
        <v>116</v>
      </c>
    </row>
    <row r="16" spans="1:2">
      <c r="A16" s="48" t="s">
        <v>3267</v>
      </c>
      <c r="B16" s="411"/>
    </row>
    <row r="17" spans="1:2">
      <c r="A17" s="414" t="s">
        <v>3248</v>
      </c>
      <c r="B17" s="366">
        <f>MAX(PolicyLevers!H:H)</f>
        <v>1511</v>
      </c>
    </row>
    <row r="18" spans="1:2">
      <c r="A18" s="415" t="s">
        <v>3266</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3452</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3259</v>
      </c>
      <c r="B21" s="411"/>
    </row>
    <row r="22" spans="1:2">
      <c r="A22" s="8" t="s">
        <v>3260</v>
      </c>
    </row>
    <row r="23" spans="1:2">
      <c r="A23" s="8" t="s">
        <v>3244</v>
      </c>
    </row>
    <row r="24" spans="1:2">
      <c r="A24" s="8" t="s">
        <v>3245</v>
      </c>
    </row>
    <row r="25" spans="1:2">
      <c r="A25" s="8" t="s">
        <v>3246</v>
      </c>
    </row>
    <row r="26" spans="1:2">
      <c r="A26" s="8" t="s">
        <v>3247</v>
      </c>
    </row>
    <row r="28" spans="1:2">
      <c r="A28" s="8" t="s">
        <v>3261</v>
      </c>
    </row>
    <row r="29" spans="1:2">
      <c r="A29" s="8" t="s">
        <v>3242</v>
      </c>
    </row>
    <row r="30" spans="1:2">
      <c r="A30" s="8" t="s">
        <v>3243</v>
      </c>
    </row>
    <row r="32" spans="1:2">
      <c r="A32" s="8" t="s">
        <v>3262</v>
      </c>
    </row>
    <row r="33" spans="1:2">
      <c r="A33" s="8" t="s">
        <v>3249</v>
      </c>
    </row>
    <row r="34" spans="1:2">
      <c r="A34" s="8" t="s">
        <v>3250</v>
      </c>
    </row>
    <row r="36" spans="1:2">
      <c r="A36" s="8" t="s">
        <v>3263</v>
      </c>
    </row>
    <row r="37" spans="1:2">
      <c r="A37" s="8" t="s">
        <v>3251</v>
      </c>
    </row>
    <row r="38" spans="1:2">
      <c r="A38" s="8" t="s">
        <v>3252</v>
      </c>
    </row>
    <row r="40" spans="1:2">
      <c r="A40" s="48" t="s">
        <v>3253</v>
      </c>
      <c r="B40" s="411"/>
    </row>
    <row r="41" spans="1:2">
      <c r="A41" s="8" t="s">
        <v>3254</v>
      </c>
    </row>
    <row r="42" spans="1:2">
      <c r="A42" s="8" t="s">
        <v>3255</v>
      </c>
    </row>
    <row r="44" spans="1:2">
      <c r="A44" s="8" t="s">
        <v>3256</v>
      </c>
    </row>
    <row r="45" spans="1:2">
      <c r="A45" s="8" t="s">
        <v>3264</v>
      </c>
    </row>
    <row r="46" spans="1:2">
      <c r="A46" s="8" t="s">
        <v>3257</v>
      </c>
    </row>
    <row r="47" spans="1:2">
      <c r="A47" s="8" t="s">
        <v>3258</v>
      </c>
    </row>
  </sheetData>
  <conditionalFormatting sqref="B18">
    <cfRule type="containsText" dxfId="56" priority="3" stopIfTrue="1" operator="containsText" text="No duplicate ID numbers">
      <formula>NOT(ISERROR(SEARCH("No duplicate ID numbers",B18)))</formula>
    </cfRule>
    <cfRule type="cellIs" dxfId="55" priority="4" operator="greaterThan">
      <formula>0</formula>
    </cfRule>
  </conditionalFormatting>
  <conditionalFormatting sqref="B19">
    <cfRule type="containsText" dxfId="54" priority="1" stopIfTrue="1" operator="containsText" text="No missing ID numbers">
      <formula>NOT(ISERROR(SEARCH("No missing ID numbers",B19)))</formula>
    </cfRule>
    <cfRule type="cellIs" dxfId="5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60">
      <c r="A2" s="345" t="s">
        <v>4</v>
      </c>
      <c r="B2" s="345" t="s">
        <v>2613</v>
      </c>
      <c r="C2" s="345" t="s">
        <v>2608</v>
      </c>
      <c r="D2" s="2" t="s">
        <v>40</v>
      </c>
      <c r="E2" s="2" t="s">
        <v>2328</v>
      </c>
      <c r="F2" s="2" t="s">
        <v>40</v>
      </c>
      <c r="G2" s="2" t="s">
        <v>2664</v>
      </c>
      <c r="H2" s="347">
        <v>300</v>
      </c>
      <c r="I2" s="53" t="s">
        <v>46</v>
      </c>
      <c r="J2" s="2" t="s">
        <v>2607</v>
      </c>
      <c r="K2" s="2" t="s">
        <v>2609</v>
      </c>
      <c r="L2" s="348">
        <v>0</v>
      </c>
      <c r="M2" s="348">
        <v>1</v>
      </c>
      <c r="N2" s="348">
        <v>0.02</v>
      </c>
      <c r="O2" s="2" t="s">
        <v>2610</v>
      </c>
      <c r="P2" s="450" t="s">
        <v>2665</v>
      </c>
      <c r="Q2" s="73" t="s">
        <v>2612</v>
      </c>
      <c r="R2" s="355" t="s">
        <v>2611</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2666</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2667</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2668</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2669</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2670</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2671</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2672</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2664</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2673</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2674</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2675</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2676</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2677</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2678</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2679</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2680</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2664</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2681</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2682</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2664</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2683</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2684</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2685</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2686</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2687</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2688</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2689</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2664</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2690</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2691</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2692</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2693</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2694</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2695</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2696</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2664</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2697</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2698</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2699</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2700</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2701</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2702</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2703</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2704</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50">
      <c r="A62" s="344" t="s">
        <v>4</v>
      </c>
      <c r="B62" s="345" t="s">
        <v>2755</v>
      </c>
      <c r="C62" s="345" t="s">
        <v>2756</v>
      </c>
      <c r="H62" s="347">
        <v>360</v>
      </c>
      <c r="I62" s="9" t="s">
        <v>46</v>
      </c>
      <c r="J62" s="2" t="s">
        <v>2756</v>
      </c>
      <c r="K62" s="2" t="s">
        <v>2757</v>
      </c>
      <c r="L62" s="359">
        <v>0</v>
      </c>
      <c r="M62" s="359">
        <v>300</v>
      </c>
      <c r="N62" s="359">
        <v>5</v>
      </c>
      <c r="O62" s="2" t="s">
        <v>2758</v>
      </c>
      <c r="P62" s="451" t="s">
        <v>2762</v>
      </c>
      <c r="R62" s="355" t="s">
        <v>3052</v>
      </c>
      <c r="S62" s="429" t="s">
        <v>2759</v>
      </c>
    </row>
    <row r="63" spans="1:20" s="2" customFormat="1" ht="105">
      <c r="A63" s="344" t="s">
        <v>4</v>
      </c>
      <c r="B63" s="344" t="s">
        <v>2751</v>
      </c>
      <c r="C63" s="344" t="s">
        <v>2752</v>
      </c>
      <c r="D63" s="53"/>
      <c r="E63" s="53"/>
      <c r="F63" s="53"/>
      <c r="G63" s="53"/>
      <c r="H63" s="347">
        <v>361</v>
      </c>
      <c r="I63" s="53" t="s">
        <v>46</v>
      </c>
      <c r="J63" s="344" t="s">
        <v>2761</v>
      </c>
      <c r="K63" s="343" t="s">
        <v>2753</v>
      </c>
      <c r="L63" s="62">
        <v>0</v>
      </c>
      <c r="M63" s="62">
        <v>1</v>
      </c>
      <c r="N63" s="62">
        <v>0.02</v>
      </c>
      <c r="O63" s="53" t="s">
        <v>2754</v>
      </c>
      <c r="P63" s="450" t="s">
        <v>2763</v>
      </c>
      <c r="Q63" s="73"/>
      <c r="R63" s="73" t="s">
        <v>3053</v>
      </c>
      <c r="S63" s="430" t="s">
        <v>2760</v>
      </c>
      <c r="T63" s="9"/>
    </row>
    <row r="64" spans="1:20" s="2" customFormat="1" ht="120">
      <c r="A64" s="344" t="s">
        <v>4</v>
      </c>
      <c r="B64" s="344" t="s">
        <v>3503</v>
      </c>
      <c r="C64" s="344" t="s">
        <v>507</v>
      </c>
      <c r="D64" s="53" t="s">
        <v>48</v>
      </c>
      <c r="E64" s="53" t="s">
        <v>40</v>
      </c>
      <c r="F64" s="53" t="s">
        <v>88</v>
      </c>
      <c r="G64" s="53" t="s">
        <v>40</v>
      </c>
      <c r="H64" s="56">
        <v>186</v>
      </c>
      <c r="I64" s="53" t="s">
        <v>46</v>
      </c>
      <c r="J64" s="75" t="s">
        <v>3504</v>
      </c>
      <c r="K64" s="76" t="s">
        <v>2425</v>
      </c>
      <c r="L64" s="62">
        <v>0</v>
      </c>
      <c r="M64" s="62">
        <v>1</v>
      </c>
      <c r="N64" s="62">
        <v>0.01</v>
      </c>
      <c r="O64" s="53" t="s">
        <v>508</v>
      </c>
      <c r="P64" s="450" t="s">
        <v>3505</v>
      </c>
      <c r="Q64" s="73" t="s">
        <v>509</v>
      </c>
      <c r="R64" s="73" t="s">
        <v>510</v>
      </c>
      <c r="S64" s="431" t="s">
        <v>3450</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3506</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3507</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3508</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3509</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3510</v>
      </c>
      <c r="Q72" s="61" t="str">
        <f t="shared" si="9"/>
        <v>transportation-sector-main.html#ev-mandate</v>
      </c>
      <c r="R72" s="61" t="str">
        <f t="shared" si="9"/>
        <v>ev-mandate.html</v>
      </c>
      <c r="S72" s="432" t="s">
        <v>3079</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3511</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3512</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50"/>
      <c r="Q76" s="73" t="s">
        <v>503</v>
      </c>
      <c r="R76" s="73" t="s">
        <v>504</v>
      </c>
      <c r="S76" s="430" t="s">
        <v>505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2738</v>
      </c>
      <c r="Q89" s="53" t="s">
        <v>207</v>
      </c>
      <c r="R89" s="9" t="s">
        <v>208</v>
      </c>
      <c r="S89" s="435" t="s">
        <v>2646</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2737</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2748</v>
      </c>
      <c r="Q91" s="74" t="str">
        <f t="shared" si="18"/>
        <v>transportation-sector-main.html#fuel-econ-std</v>
      </c>
      <c r="R91" s="74" t="str">
        <f t="shared" si="18"/>
        <v>fuel-economy-standard.html</v>
      </c>
      <c r="S91" s="435" t="s">
        <v>2647</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2749</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3388</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3389</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3390</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3391</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3392</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3536</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3393</v>
      </c>
      <c r="Q99" s="74" t="str">
        <f t="shared" si="18"/>
        <v>transportation-sector-main.html#fuel-econ-std</v>
      </c>
      <c r="R99" s="74" t="str">
        <f t="shared" si="18"/>
        <v>fuel-economy-standard.html</v>
      </c>
      <c r="S99" s="434" t="s">
        <v>3538</v>
      </c>
      <c r="T99" s="358" t="s">
        <v>3537</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3513</v>
      </c>
      <c r="C101" s="344" t="s">
        <v>2810</v>
      </c>
      <c r="D101" s="53" t="s">
        <v>48</v>
      </c>
      <c r="E101" s="53" t="s">
        <v>40</v>
      </c>
      <c r="F101" s="53" t="s">
        <v>88</v>
      </c>
      <c r="G101" s="53" t="s">
        <v>40</v>
      </c>
      <c r="H101" s="56">
        <v>460</v>
      </c>
      <c r="I101" s="53" t="s">
        <v>46</v>
      </c>
      <c r="J101" s="344" t="s">
        <v>3514</v>
      </c>
      <c r="K101" s="343" t="s">
        <v>2811</v>
      </c>
      <c r="L101" s="62">
        <v>0</v>
      </c>
      <c r="M101" s="62">
        <v>1</v>
      </c>
      <c r="N101" s="62">
        <v>0.01</v>
      </c>
      <c r="O101" s="53" t="s">
        <v>508</v>
      </c>
      <c r="P101" s="450" t="s">
        <v>3515</v>
      </c>
      <c r="Q101" s="73"/>
      <c r="R101" s="73" t="s">
        <v>3054</v>
      </c>
      <c r="S101" s="438" t="s">
        <v>2812</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3516</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3517</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3518</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3082</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3083</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3080</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3081</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3084</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3085</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105">
      <c r="A114" s="343" t="s">
        <v>4</v>
      </c>
      <c r="B114" s="343" t="s">
        <v>3466</v>
      </c>
      <c r="C114" s="343" t="s">
        <v>3467</v>
      </c>
      <c r="D114" s="53" t="s">
        <v>48</v>
      </c>
      <c r="E114" s="53" t="s">
        <v>40</v>
      </c>
      <c r="F114" s="53" t="s">
        <v>88</v>
      </c>
      <c r="G114" s="53" t="s">
        <v>40</v>
      </c>
      <c r="H114" s="54">
        <v>848</v>
      </c>
      <c r="I114" s="53" t="s">
        <v>46</v>
      </c>
      <c r="J114" s="343" t="s">
        <v>3466</v>
      </c>
      <c r="K114" s="76" t="s">
        <v>3468</v>
      </c>
      <c r="L114" s="60">
        <v>0</v>
      </c>
      <c r="M114" s="60">
        <f>-ROUND(MaxBoundCalculations!$B$206,2)</f>
        <v>0.26</v>
      </c>
      <c r="N114" s="60">
        <v>0.01</v>
      </c>
      <c r="O114" s="53" t="s">
        <v>3469</v>
      </c>
      <c r="P114" s="450" t="s">
        <v>3470</v>
      </c>
      <c r="Q114" s="53" t="s">
        <v>209</v>
      </c>
      <c r="R114" s="9" t="s">
        <v>210</v>
      </c>
      <c r="S114" s="440" t="s">
        <v>480</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3491</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3534</v>
      </c>
      <c r="Q121" s="58" t="str">
        <f t="shared" ref="Q121:R121" si="32">Q$114</f>
        <v>transportation-sector-main.html#tdm</v>
      </c>
      <c r="R121" s="58" t="str">
        <f t="shared" si="32"/>
        <v>transportation-demand-management.html</v>
      </c>
      <c r="S121" s="441" t="s">
        <v>3535</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2802</v>
      </c>
      <c r="D126" s="53" t="s">
        <v>121</v>
      </c>
      <c r="E126" s="53" t="s">
        <v>300</v>
      </c>
      <c r="F126" s="53" t="s">
        <v>304</v>
      </c>
      <c r="G126" s="53" t="s">
        <v>127</v>
      </c>
      <c r="H126" s="54">
        <v>435</v>
      </c>
      <c r="I126" s="53" t="s">
        <v>46</v>
      </c>
      <c r="J126" s="76" t="s">
        <v>15</v>
      </c>
      <c r="K126" s="76" t="s">
        <v>2801</v>
      </c>
      <c r="L126" s="59">
        <v>0</v>
      </c>
      <c r="M126" s="59">
        <v>1</v>
      </c>
      <c r="N126" s="59">
        <v>0.01</v>
      </c>
      <c r="O126" s="53" t="s">
        <v>120</v>
      </c>
      <c r="P126" s="450" t="s">
        <v>2770</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2771</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2772</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2773</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2774</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2772</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2775</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2776</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2777</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3540</v>
      </c>
      <c r="Q143" s="55" t="str">
        <f t="shared" si="44"/>
        <v>buildings-sector-main.html#eff-stds</v>
      </c>
      <c r="R143" s="55" t="str">
        <f t="shared" si="44"/>
        <v>building-energy-efficiency-standards.html</v>
      </c>
      <c r="S143" s="442" t="s">
        <v>3543</v>
      </c>
      <c r="T143" s="55" t="s">
        <v>3543</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3541</v>
      </c>
      <c r="Q149" s="55" t="str">
        <f t="shared" si="44"/>
        <v>buildings-sector-main.html#eff-stds</v>
      </c>
      <c r="R149" s="55" t="str">
        <f t="shared" si="44"/>
        <v>building-energy-efficiency-standards.html</v>
      </c>
      <c r="S149" s="442" t="s">
        <v>3543</v>
      </c>
      <c r="T149" s="55" t="s">
        <v>3543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3542</v>
      </c>
      <c r="Q155" s="55" t="str">
        <f t="shared" si="44"/>
        <v>buildings-sector-main.html#eff-stds</v>
      </c>
      <c r="R155" s="55" t="str">
        <f t="shared" si="44"/>
        <v>building-energy-efficiency-standards.html</v>
      </c>
      <c r="S155" s="442" t="s">
        <v>3543</v>
      </c>
      <c r="T155" s="55" t="s">
        <v>3543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60">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3394</v>
      </c>
      <c r="Q162" s="53" t="s">
        <v>217</v>
      </c>
      <c r="R162" s="9" t="s">
        <v>218</v>
      </c>
      <c r="S162" s="439" t="s">
        <v>77</v>
      </c>
      <c r="T162" s="55"/>
    </row>
    <row r="163" spans="1:20" s="5" customFormat="1" ht="60">
      <c r="A163" s="343" t="s">
        <v>74</v>
      </c>
      <c r="B163" s="343" t="s">
        <v>2768</v>
      </c>
      <c r="C163" s="343" t="s">
        <v>2767</v>
      </c>
      <c r="D163" s="53" t="s">
        <v>300</v>
      </c>
      <c r="E163" s="53"/>
      <c r="F163" s="53" t="s">
        <v>304</v>
      </c>
      <c r="G163" s="53"/>
      <c r="H163" s="54">
        <v>378</v>
      </c>
      <c r="I163" s="53" t="s">
        <v>46</v>
      </c>
      <c r="J163" s="76" t="s">
        <v>16</v>
      </c>
      <c r="K163" s="76" t="s">
        <v>2415</v>
      </c>
      <c r="L163" s="59">
        <v>0</v>
      </c>
      <c r="M163" s="59">
        <v>0.5</v>
      </c>
      <c r="N163" s="59">
        <v>0.01</v>
      </c>
      <c r="O163" s="53" t="s">
        <v>2769</v>
      </c>
      <c r="P163" s="450" t="s">
        <v>3395</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3396</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3397</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2663</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3129</v>
      </c>
      <c r="E185" s="53"/>
      <c r="F185" s="9" t="s">
        <v>2784</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3130</v>
      </c>
      <c r="E186" s="53"/>
      <c r="F186" s="9" t="s">
        <v>2933</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3131</v>
      </c>
      <c r="E187" s="53"/>
      <c r="F187" s="9" t="s">
        <v>2786</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3523</v>
      </c>
      <c r="D188" s="53" t="s">
        <v>489</v>
      </c>
      <c r="E188" s="53"/>
      <c r="F188" s="53" t="s">
        <v>488</v>
      </c>
      <c r="G188" s="9"/>
      <c r="H188" s="56">
        <v>876</v>
      </c>
      <c r="I188" s="9" t="s">
        <v>46</v>
      </c>
      <c r="J188" s="344" t="s">
        <v>3524</v>
      </c>
      <c r="K188" s="344" t="s">
        <v>3525</v>
      </c>
      <c r="L188" s="62">
        <v>0</v>
      </c>
      <c r="M188" s="62">
        <v>1</v>
      </c>
      <c r="N188" s="62">
        <v>0.01</v>
      </c>
      <c r="O188" s="9" t="s">
        <v>3223</v>
      </c>
      <c r="P188" s="450" t="s">
        <v>3526</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2663</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3129</v>
      </c>
      <c r="E201" s="53"/>
      <c r="F201" s="9" t="s">
        <v>2784</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3130</v>
      </c>
      <c r="E202" s="53"/>
      <c r="F202" s="9" t="s">
        <v>2933</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3131</v>
      </c>
      <c r="E203" s="53"/>
      <c r="F203" s="9" t="s">
        <v>2786</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3114</v>
      </c>
      <c r="C204" s="343" t="s">
        <v>3115</v>
      </c>
      <c r="D204" s="53"/>
      <c r="E204" s="53"/>
      <c r="F204" s="53"/>
      <c r="G204" s="53"/>
      <c r="H204" s="54">
        <v>508</v>
      </c>
      <c r="I204" s="53" t="s">
        <v>46</v>
      </c>
      <c r="J204" s="53" t="s">
        <v>3114</v>
      </c>
      <c r="K204" s="76" t="s">
        <v>2402</v>
      </c>
      <c r="L204" s="59">
        <v>0</v>
      </c>
      <c r="M204" s="60">
        <v>1</v>
      </c>
      <c r="N204" s="60">
        <v>0.01</v>
      </c>
      <c r="O204" s="53" t="s">
        <v>37</v>
      </c>
      <c r="P204" s="450" t="s">
        <v>3447</v>
      </c>
      <c r="Q204" s="53" t="s">
        <v>2735</v>
      </c>
      <c r="R204" s="9" t="s">
        <v>2736</v>
      </c>
      <c r="S204" s="439" t="s">
        <v>162</v>
      </c>
      <c r="T204" s="53"/>
    </row>
    <row r="205" spans="1:20" s="2" customFormat="1" ht="4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2663</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3129</v>
      </c>
      <c r="E219" s="53"/>
      <c r="F219" s="9" t="s">
        <v>2784</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3130</v>
      </c>
      <c r="E220" s="53"/>
      <c r="F220" s="9" t="s">
        <v>2933</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3131</v>
      </c>
      <c r="E221" s="53"/>
      <c r="F221" s="9" t="s">
        <v>2786</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50">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2739</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3493</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2740</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2663</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3492</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3451</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3129</v>
      </c>
      <c r="E237" s="53"/>
      <c r="F237" s="9" t="s">
        <v>2784</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3130</v>
      </c>
      <c r="E238" s="53"/>
      <c r="F238" s="9" t="s">
        <v>2933</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3131</v>
      </c>
      <c r="E239" s="53"/>
      <c r="F239" s="9" t="s">
        <v>2786</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3443</v>
      </c>
      <c r="D240" s="53"/>
      <c r="E240" s="53"/>
      <c r="F240" s="53"/>
      <c r="G240" s="53"/>
      <c r="H240" s="54">
        <v>33</v>
      </c>
      <c r="I240" s="53" t="s">
        <v>46</v>
      </c>
      <c r="J240" s="76" t="s">
        <v>19</v>
      </c>
      <c r="K240" s="76" t="s">
        <v>2407</v>
      </c>
      <c r="L240" s="59">
        <v>0</v>
      </c>
      <c r="M240" s="59">
        <v>1</v>
      </c>
      <c r="N240" s="68">
        <v>0.01</v>
      </c>
      <c r="O240" s="53" t="s">
        <v>36</v>
      </c>
      <c r="P240" s="450" t="s">
        <v>3444</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30">
      <c r="A242" s="343" t="s">
        <v>8</v>
      </c>
      <c r="B242" s="343" t="s">
        <v>3521</v>
      </c>
      <c r="C242" s="343" t="s">
        <v>3522</v>
      </c>
      <c r="D242" s="53" t="s">
        <v>489</v>
      </c>
      <c r="E242" s="53"/>
      <c r="F242" s="53" t="s">
        <v>488</v>
      </c>
      <c r="G242" s="53"/>
      <c r="H242" s="54">
        <v>860</v>
      </c>
      <c r="I242" s="53" t="s">
        <v>47</v>
      </c>
      <c r="J242" s="343" t="s">
        <v>3521</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2663</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3129</v>
      </c>
      <c r="E255" s="53"/>
      <c r="F255" s="9" t="s">
        <v>2784</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3130</v>
      </c>
      <c r="E256" s="53"/>
      <c r="F256" s="9" t="s">
        <v>2933</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3131</v>
      </c>
      <c r="E257" s="53"/>
      <c r="F257" s="9" t="s">
        <v>2786</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3544</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490</v>
      </c>
      <c r="E262" s="53"/>
      <c r="F262" s="9" t="s">
        <v>493</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2663</v>
      </c>
      <c r="E266" s="53"/>
      <c r="F266" s="9" t="s">
        <v>477</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486</v>
      </c>
      <c r="E269" s="53"/>
      <c r="F269" s="9" t="s">
        <v>485</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495</v>
      </c>
      <c r="E270" s="53"/>
      <c r="F270" s="9" t="s">
        <v>496</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3129</v>
      </c>
      <c r="E271" s="53"/>
      <c r="F271" s="9" t="s">
        <v>2784</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3130</v>
      </c>
      <c r="E272" s="53"/>
      <c r="F272" s="9" t="s">
        <v>2933</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3131</v>
      </c>
      <c r="E273" s="53"/>
      <c r="F273" s="9" t="s">
        <v>2786</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90">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3217</v>
      </c>
      <c r="Q275" s="53" t="s">
        <v>231</v>
      </c>
      <c r="R275" s="9" t="s">
        <v>2373</v>
      </c>
      <c r="S275" s="439" t="s">
        <v>161</v>
      </c>
      <c r="T275" s="9" t="s">
        <v>161</v>
      </c>
    </row>
    <row r="276" spans="1:20" s="2" customFormat="1" ht="30">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489</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2741</v>
      </c>
      <c r="Q279" s="9" t="s">
        <v>2352</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490</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490</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490</v>
      </c>
      <c r="E290" s="9" t="s">
        <v>278</v>
      </c>
      <c r="F290" s="9" t="s">
        <v>342</v>
      </c>
      <c r="G290" s="9" t="s">
        <v>493</v>
      </c>
      <c r="H290" s="56">
        <v>143</v>
      </c>
      <c r="I290" s="9" t="s">
        <v>46</v>
      </c>
      <c r="J290" s="336" t="str">
        <f t="shared" si="83"/>
        <v>Reduce Plant Downtime</v>
      </c>
      <c r="K290" s="336" t="str">
        <f t="shared" si="83"/>
        <v>elec reduce plant downtime</v>
      </c>
      <c r="L290" s="63">
        <v>0</v>
      </c>
      <c r="M290" s="63">
        <v>0.25</v>
      </c>
      <c r="N290" s="63">
        <v>0.01</v>
      </c>
      <c r="O290" s="9" t="s">
        <v>279</v>
      </c>
      <c r="P290" s="450" t="s">
        <v>2742</v>
      </c>
      <c r="Q290" s="9" t="s">
        <v>2352</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2743</v>
      </c>
      <c r="Q293" s="9" t="s">
        <v>2352</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486</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486</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486</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495</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495</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495</v>
      </c>
      <c r="E311" s="9" t="s">
        <v>278</v>
      </c>
      <c r="F311" s="9" t="s">
        <v>342</v>
      </c>
      <c r="G311" s="9" t="s">
        <v>496</v>
      </c>
      <c r="H311" s="56">
        <v>182</v>
      </c>
      <c r="I311" s="9" t="s">
        <v>46</v>
      </c>
      <c r="J311" s="336" t="str">
        <f t="shared" ref="J311:J320" si="85">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3129</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3129</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3129</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3130</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3130</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3130</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3131</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3131</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3131</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2604</v>
      </c>
      <c r="R321" s="9" t="s">
        <v>2603</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2544</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495</v>
      </c>
      <c r="E323" s="9"/>
      <c r="F323" s="9" t="s">
        <v>496</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2545</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5">
      <c r="A325" s="344" t="s">
        <v>8</v>
      </c>
      <c r="B325" s="343" t="s">
        <v>3176</v>
      </c>
      <c r="C325" s="344" t="s">
        <v>3178</v>
      </c>
      <c r="D325" s="53" t="s">
        <v>489</v>
      </c>
      <c r="E325" s="53"/>
      <c r="F325" s="9" t="s">
        <v>488</v>
      </c>
      <c r="G325" s="9"/>
      <c r="H325" s="56">
        <v>691</v>
      </c>
      <c r="I325" s="9" t="s">
        <v>47</v>
      </c>
      <c r="J325" s="343" t="s">
        <v>3176</v>
      </c>
      <c r="K325" s="343" t="s">
        <v>3179</v>
      </c>
      <c r="L325" s="63">
        <v>0</v>
      </c>
      <c r="M325" s="63">
        <v>0.95</v>
      </c>
      <c r="N325" s="63">
        <v>0.01</v>
      </c>
      <c r="O325" s="9" t="s">
        <v>3180</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3185</v>
      </c>
      <c r="Q327" s="336" t="str">
        <f t="shared" si="91"/>
        <v>electricity-sector-main.html#subsidies</v>
      </c>
      <c r="R327" s="9"/>
      <c r="S327" s="444" t="s">
        <v>3184</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490</v>
      </c>
      <c r="E329" s="55"/>
      <c r="F329" s="9" t="s">
        <v>493</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3181</v>
      </c>
      <c r="Q329" s="336" t="str">
        <f t="shared" si="91"/>
        <v>electricity-sector-main.html#subsidies</v>
      </c>
      <c r="R329" s="9"/>
      <c r="S329" s="444" t="s">
        <v>3183</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3580</v>
      </c>
      <c r="Q330" s="336" t="str">
        <f t="shared" si="91"/>
        <v>electricity-sector-main.html#subsidies</v>
      </c>
      <c r="R330" s="9"/>
      <c r="S330" s="444" t="s">
        <v>3183</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3580</v>
      </c>
      <c r="Q331" s="336" t="str">
        <f t="shared" si="91"/>
        <v>electricity-sector-main.html#subsidies</v>
      </c>
      <c r="R331" s="9"/>
      <c r="S331" s="444" t="s">
        <v>3183</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3186</v>
      </c>
      <c r="Q332" s="336" t="str">
        <f t="shared" si="91"/>
        <v>electricity-sector-main.html#subsidies</v>
      </c>
      <c r="R332" s="9"/>
      <c r="S332" s="444" t="s">
        <v>3182</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486</v>
      </c>
      <c r="E333" s="55"/>
      <c r="F333" s="9" t="s">
        <v>485</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495</v>
      </c>
      <c r="E334" s="55"/>
      <c r="F334" s="9" t="s">
        <v>496</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3581</v>
      </c>
      <c r="Q334" s="336" t="str">
        <f t="shared" si="91"/>
        <v>electricity-sector-main.html#subsidies</v>
      </c>
      <c r="R334" s="9"/>
      <c r="S334" s="444" t="s">
        <v>3183</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3129</v>
      </c>
      <c r="E335" s="53"/>
      <c r="F335" s="9" t="s">
        <v>2784</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3130</v>
      </c>
      <c r="E336" s="53"/>
      <c r="F336" s="9" t="s">
        <v>2933</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3131</v>
      </c>
      <c r="E337" s="53"/>
      <c r="F337" s="9" t="s">
        <v>2786</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489</v>
      </c>
      <c r="E338" s="53"/>
      <c r="F338" s="9" t="s">
        <v>488</v>
      </c>
      <c r="G338" s="53"/>
      <c r="H338" s="56">
        <v>698</v>
      </c>
      <c r="I338" s="9" t="s">
        <v>47</v>
      </c>
      <c r="J338" s="76" t="s">
        <v>18</v>
      </c>
      <c r="K338" s="76" t="s">
        <v>3177</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3579</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490</v>
      </c>
      <c r="E342" s="55"/>
      <c r="F342" s="9" t="s">
        <v>493</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3582</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3583</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3584</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3585</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486</v>
      </c>
      <c r="E346" s="55"/>
      <c r="F346" s="9" t="s">
        <v>485</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495</v>
      </c>
      <c r="E347" s="55"/>
      <c r="F347" s="9" t="s">
        <v>496</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3586</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3129</v>
      </c>
      <c r="E348" s="53"/>
      <c r="F348" s="9" t="s">
        <v>2784</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3130</v>
      </c>
      <c r="E349" s="53"/>
      <c r="F349" s="9" t="s">
        <v>2933</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3131</v>
      </c>
      <c r="E350" s="53"/>
      <c r="F350" s="9" t="s">
        <v>2786</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3528</v>
      </c>
      <c r="D351" s="450" t="s">
        <v>3587</v>
      </c>
      <c r="E351" s="451" t="s">
        <v>3531</v>
      </c>
      <c r="F351" s="342" t="s">
        <v>3612</v>
      </c>
      <c r="G351" s="53" t="s">
        <v>3532</v>
      </c>
      <c r="H351" s="54">
        <v>908</v>
      </c>
      <c r="I351" s="9" t="s">
        <v>47</v>
      </c>
      <c r="J351" s="343" t="s">
        <v>3529</v>
      </c>
      <c r="K351" s="343" t="s">
        <v>3527</v>
      </c>
      <c r="L351" s="59">
        <v>0</v>
      </c>
      <c r="M351" s="60">
        <v>1</v>
      </c>
      <c r="N351" s="60">
        <v>0.01</v>
      </c>
      <c r="O351" s="53" t="s">
        <v>3223</v>
      </c>
      <c r="P351" s="450" t="s">
        <v>3530</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3587</v>
      </c>
      <c r="E352" s="451" t="s">
        <v>2872</v>
      </c>
      <c r="F352" s="342" t="s">
        <v>3612</v>
      </c>
      <c r="G352" s="53" t="s">
        <v>3533</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3588</v>
      </c>
      <c r="E353" s="451" t="s">
        <v>3531</v>
      </c>
      <c r="F353" s="342" t="s">
        <v>3145</v>
      </c>
      <c r="G353" s="53" t="s">
        <v>3532</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3588</v>
      </c>
      <c r="E354" s="451" t="s">
        <v>2872</v>
      </c>
      <c r="F354" s="342" t="s">
        <v>3145</v>
      </c>
      <c r="G354" s="53" t="s">
        <v>3533</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3589</v>
      </c>
      <c r="E355" s="451" t="s">
        <v>3531</v>
      </c>
      <c r="F355" s="342" t="s">
        <v>3545</v>
      </c>
      <c r="G355" s="53" t="s">
        <v>3532</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3589</v>
      </c>
      <c r="E356" s="451" t="s">
        <v>2872</v>
      </c>
      <c r="F356" s="342" t="s">
        <v>3545</v>
      </c>
      <c r="G356" s="53" t="s">
        <v>3533</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3590</v>
      </c>
      <c r="E357" s="451" t="s">
        <v>3531</v>
      </c>
      <c r="F357" s="342" t="s">
        <v>3546</v>
      </c>
      <c r="G357" s="53" t="s">
        <v>3532</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3590</v>
      </c>
      <c r="E358" s="451" t="s">
        <v>2872</v>
      </c>
      <c r="F358" s="342" t="s">
        <v>3546</v>
      </c>
      <c r="G358" s="53" t="s">
        <v>3533</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3591</v>
      </c>
      <c r="E359" s="451" t="s">
        <v>3531</v>
      </c>
      <c r="F359" s="342" t="s">
        <v>3547</v>
      </c>
      <c r="G359" s="53" t="s">
        <v>3532</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3591</v>
      </c>
      <c r="E360" s="451" t="s">
        <v>2872</v>
      </c>
      <c r="F360" s="342" t="s">
        <v>3547</v>
      </c>
      <c r="G360" s="53" t="s">
        <v>3533</v>
      </c>
      <c r="H360" s="54">
        <v>917</v>
      </c>
      <c r="I360" s="9" t="s">
        <v>47</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3592</v>
      </c>
      <c r="E361" s="451" t="s">
        <v>3531</v>
      </c>
      <c r="F361" s="342" t="s">
        <v>3548</v>
      </c>
      <c r="G361" s="53" t="s">
        <v>3532</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3592</v>
      </c>
      <c r="E362" s="451" t="s">
        <v>2872</v>
      </c>
      <c r="F362" s="342" t="s">
        <v>3548</v>
      </c>
      <c r="G362" s="53" t="s">
        <v>3533</v>
      </c>
      <c r="H362" s="54">
        <v>919</v>
      </c>
      <c r="I362" s="9" t="s">
        <v>47</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3593</v>
      </c>
      <c r="E363" s="451" t="s">
        <v>3531</v>
      </c>
      <c r="F363" s="342" t="s">
        <v>3549</v>
      </c>
      <c r="G363" s="53" t="s">
        <v>3532</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3593</v>
      </c>
      <c r="E364" s="451" t="s">
        <v>2872</v>
      </c>
      <c r="F364" s="342" t="s">
        <v>3549</v>
      </c>
      <c r="G364" s="53" t="s">
        <v>3533</v>
      </c>
      <c r="H364" s="54">
        <v>921</v>
      </c>
      <c r="I364" s="9" t="s">
        <v>47</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3594</v>
      </c>
      <c r="E365" s="451" t="s">
        <v>3531</v>
      </c>
      <c r="F365" s="342" t="s">
        <v>3550</v>
      </c>
      <c r="G365" s="53" t="s">
        <v>3532</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3594</v>
      </c>
      <c r="E366" s="451" t="s">
        <v>2872</v>
      </c>
      <c r="F366" s="342" t="s">
        <v>3550</v>
      </c>
      <c r="G366" s="53" t="s">
        <v>3533</v>
      </c>
      <c r="H366" s="54">
        <v>923</v>
      </c>
      <c r="I366" s="9" t="s">
        <v>47</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3595</v>
      </c>
      <c r="E367" s="451" t="s">
        <v>3531</v>
      </c>
      <c r="F367" s="342" t="s">
        <v>3551</v>
      </c>
      <c r="G367" s="53" t="s">
        <v>3532</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3595</v>
      </c>
      <c r="E368" s="451" t="s">
        <v>2872</v>
      </c>
      <c r="F368" s="342" t="s">
        <v>3551</v>
      </c>
      <c r="G368" s="53" t="s">
        <v>3533</v>
      </c>
      <c r="H368" s="54">
        <v>925</v>
      </c>
      <c r="I368" s="9" t="s">
        <v>47</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3596</v>
      </c>
      <c r="E369" s="451" t="s">
        <v>3531</v>
      </c>
      <c r="F369" s="342" t="s">
        <v>2920</v>
      </c>
      <c r="G369" s="53" t="s">
        <v>3532</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3596</v>
      </c>
      <c r="E370" s="451" t="s">
        <v>2872</v>
      </c>
      <c r="F370" s="342" t="s">
        <v>2920</v>
      </c>
      <c r="G370" s="53" t="s">
        <v>3533</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3597</v>
      </c>
      <c r="E371" s="451" t="s">
        <v>3531</v>
      </c>
      <c r="F371" s="342" t="s">
        <v>3552</v>
      </c>
      <c r="G371" s="53" t="s">
        <v>3532</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3597</v>
      </c>
      <c r="E372" s="451" t="s">
        <v>2872</v>
      </c>
      <c r="F372" s="342" t="s">
        <v>3552</v>
      </c>
      <c r="G372" s="53" t="s">
        <v>3533</v>
      </c>
      <c r="H372" s="54">
        <v>929</v>
      </c>
      <c r="I372" s="9" t="s">
        <v>47</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3598</v>
      </c>
      <c r="E373" s="451" t="s">
        <v>3531</v>
      </c>
      <c r="F373" s="342" t="s">
        <v>3553</v>
      </c>
      <c r="G373" s="53" t="s">
        <v>3532</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3598</v>
      </c>
      <c r="E374" s="451" t="s">
        <v>2872</v>
      </c>
      <c r="F374" s="342" t="s">
        <v>3553</v>
      </c>
      <c r="G374" s="53" t="s">
        <v>3533</v>
      </c>
      <c r="H374" s="54">
        <v>931</v>
      </c>
      <c r="I374" s="9" t="s">
        <v>47</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3599</v>
      </c>
      <c r="E375" s="451" t="s">
        <v>3531</v>
      </c>
      <c r="F375" s="342" t="s">
        <v>3554</v>
      </c>
      <c r="G375" s="53" t="s">
        <v>3532</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3599</v>
      </c>
      <c r="E376" s="451" t="s">
        <v>2872</v>
      </c>
      <c r="F376" s="342" t="s">
        <v>3554</v>
      </c>
      <c r="G376" s="53" t="s">
        <v>3533</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3600</v>
      </c>
      <c r="E377" s="451" t="s">
        <v>3531</v>
      </c>
      <c r="F377" s="342" t="s">
        <v>2921</v>
      </c>
      <c r="G377" s="53" t="s">
        <v>3532</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3600</v>
      </c>
      <c r="E378" s="451" t="s">
        <v>2872</v>
      </c>
      <c r="F378" s="342" t="s">
        <v>2921</v>
      </c>
      <c r="G378" s="53" t="s">
        <v>3533</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3601</v>
      </c>
      <c r="E379" s="451" t="s">
        <v>3531</v>
      </c>
      <c r="F379" s="342" t="s">
        <v>3555</v>
      </c>
      <c r="G379" s="53" t="s">
        <v>3532</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3601</v>
      </c>
      <c r="E380" s="451" t="s">
        <v>2872</v>
      </c>
      <c r="F380" s="342" t="s">
        <v>3555</v>
      </c>
      <c r="G380" s="53" t="s">
        <v>3533</v>
      </c>
      <c r="H380" s="54">
        <v>937</v>
      </c>
      <c r="I380" s="9" t="s">
        <v>47</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3602</v>
      </c>
      <c r="E381" s="451" t="s">
        <v>3531</v>
      </c>
      <c r="F381" s="342" t="s">
        <v>3556</v>
      </c>
      <c r="G381" s="53" t="s">
        <v>3532</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3602</v>
      </c>
      <c r="E382" s="451" t="s">
        <v>2872</v>
      </c>
      <c r="F382" s="342" t="s">
        <v>3556</v>
      </c>
      <c r="G382" s="53" t="s">
        <v>3533</v>
      </c>
      <c r="H382" s="54">
        <v>939</v>
      </c>
      <c r="I382" s="9" t="s">
        <v>47</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3603</v>
      </c>
      <c r="E383" s="451" t="s">
        <v>3531</v>
      </c>
      <c r="F383" s="342" t="s">
        <v>3557</v>
      </c>
      <c r="G383" s="53" t="s">
        <v>3532</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3603</v>
      </c>
      <c r="E384" s="451" t="s">
        <v>2872</v>
      </c>
      <c r="F384" s="342" t="s">
        <v>3557</v>
      </c>
      <c r="G384" s="53" t="s">
        <v>3533</v>
      </c>
      <c r="H384" s="54">
        <v>941</v>
      </c>
      <c r="I384" s="9" t="s">
        <v>47</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3604</v>
      </c>
      <c r="E385" s="451" t="s">
        <v>3531</v>
      </c>
      <c r="F385" s="342" t="s">
        <v>3558</v>
      </c>
      <c r="G385" s="53" t="s">
        <v>3532</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3604</v>
      </c>
      <c r="E386" s="451" t="s">
        <v>2872</v>
      </c>
      <c r="F386" s="342" t="s">
        <v>3558</v>
      </c>
      <c r="G386" s="53" t="s">
        <v>3533</v>
      </c>
      <c r="H386" s="54">
        <v>943</v>
      </c>
      <c r="I386" s="9" t="s">
        <v>47</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3605</v>
      </c>
      <c r="E387" s="451" t="s">
        <v>3531</v>
      </c>
      <c r="F387" s="342" t="s">
        <v>3559</v>
      </c>
      <c r="G387" s="53" t="s">
        <v>3532</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3605</v>
      </c>
      <c r="E388" s="451" t="s">
        <v>2872</v>
      </c>
      <c r="F388" s="342" t="s">
        <v>3559</v>
      </c>
      <c r="G388" s="53" t="s">
        <v>3533</v>
      </c>
      <c r="H388" s="54">
        <v>945</v>
      </c>
      <c r="I388" s="9" t="s">
        <v>47</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3606</v>
      </c>
      <c r="E389" s="451" t="s">
        <v>3531</v>
      </c>
      <c r="F389" s="342" t="s">
        <v>3560</v>
      </c>
      <c r="G389" s="53" t="s">
        <v>3532</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3606</v>
      </c>
      <c r="E390" s="451" t="s">
        <v>2872</v>
      </c>
      <c r="F390" s="342" t="s">
        <v>3560</v>
      </c>
      <c r="G390" s="53" t="s">
        <v>3533</v>
      </c>
      <c r="H390" s="54">
        <v>947</v>
      </c>
      <c r="I390" s="9" t="s">
        <v>47</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3607</v>
      </c>
      <c r="E391" s="451" t="s">
        <v>3531</v>
      </c>
      <c r="F391" s="342" t="s">
        <v>3561</v>
      </c>
      <c r="G391" s="53" t="s">
        <v>3532</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3607</v>
      </c>
      <c r="E392" s="451" t="s">
        <v>2872</v>
      </c>
      <c r="F392" s="342" t="s">
        <v>3561</v>
      </c>
      <c r="G392" s="53" t="s">
        <v>3533</v>
      </c>
      <c r="H392" s="54">
        <v>949</v>
      </c>
      <c r="I392" s="9" t="s">
        <v>47</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3608</v>
      </c>
      <c r="E393" s="451" t="s">
        <v>3531</v>
      </c>
      <c r="F393" s="342" t="s">
        <v>3562</v>
      </c>
      <c r="G393" s="53" t="s">
        <v>3532</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3608</v>
      </c>
      <c r="E394" s="451" t="s">
        <v>2872</v>
      </c>
      <c r="F394" s="342" t="s">
        <v>3562</v>
      </c>
      <c r="G394" s="53" t="s">
        <v>3533</v>
      </c>
      <c r="H394" s="54">
        <v>951</v>
      </c>
      <c r="I394" s="9" t="s">
        <v>47</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3609</v>
      </c>
      <c r="E395" s="451" t="s">
        <v>3531</v>
      </c>
      <c r="F395" s="342" t="s">
        <v>3563</v>
      </c>
      <c r="G395" s="53" t="s">
        <v>3532</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3609</v>
      </c>
      <c r="E396" s="451" t="s">
        <v>2872</v>
      </c>
      <c r="F396" s="342" t="s">
        <v>3563</v>
      </c>
      <c r="G396" s="53" t="s">
        <v>3533</v>
      </c>
      <c r="H396" s="54">
        <v>953</v>
      </c>
      <c r="I396" s="9" t="s">
        <v>47</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3610</v>
      </c>
      <c r="E397" s="451" t="s">
        <v>3531</v>
      </c>
      <c r="F397" s="342" t="s">
        <v>3613</v>
      </c>
      <c r="G397" s="53" t="s">
        <v>3532</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3610</v>
      </c>
      <c r="E398" s="451" t="s">
        <v>2872</v>
      </c>
      <c r="F398" s="342" t="s">
        <v>3613</v>
      </c>
      <c r="G398" s="53" t="s">
        <v>3533</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3611</v>
      </c>
      <c r="E399" s="451" t="s">
        <v>3531</v>
      </c>
      <c r="F399" s="342" t="s">
        <v>3564</v>
      </c>
      <c r="G399" s="53" t="s">
        <v>3532</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3611</v>
      </c>
      <c r="E400" s="451" t="s">
        <v>2872</v>
      </c>
      <c r="F400" s="342" t="s">
        <v>3564</v>
      </c>
      <c r="G400" s="53" t="s">
        <v>3533</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3158</v>
      </c>
      <c r="D401" s="53"/>
      <c r="E401" s="53"/>
      <c r="F401" s="53"/>
      <c r="G401" s="53"/>
      <c r="H401" s="54">
        <v>43</v>
      </c>
      <c r="I401" s="53" t="s">
        <v>46</v>
      </c>
      <c r="J401" s="76" t="s">
        <v>21</v>
      </c>
      <c r="K401" s="76" t="s">
        <v>3159</v>
      </c>
      <c r="L401" s="59">
        <v>0</v>
      </c>
      <c r="M401" s="60">
        <v>1</v>
      </c>
      <c r="N401" s="60">
        <v>0.01</v>
      </c>
      <c r="O401" s="53" t="s">
        <v>36</v>
      </c>
      <c r="P401" s="450" t="s">
        <v>2620</v>
      </c>
      <c r="Q401" s="53" t="s">
        <v>234</v>
      </c>
      <c r="R401" s="9" t="s">
        <v>235</v>
      </c>
      <c r="S401" s="434" t="s">
        <v>2621</v>
      </c>
      <c r="T401" s="53"/>
    </row>
    <row r="402" spans="1:20" s="5" customFormat="1" ht="4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5">
      <c r="A404" s="343" t="s">
        <v>9</v>
      </c>
      <c r="B404" s="343" t="s">
        <v>107</v>
      </c>
      <c r="C404" s="343" t="s">
        <v>308</v>
      </c>
      <c r="D404" s="53" t="s">
        <v>3587</v>
      </c>
      <c r="E404" s="53" t="s">
        <v>2632</v>
      </c>
      <c r="F404" s="342" t="s">
        <v>3612</v>
      </c>
      <c r="G404" s="53" t="s">
        <v>2638</v>
      </c>
      <c r="H404" s="54">
        <v>958</v>
      </c>
      <c r="I404" s="53" t="s">
        <v>46</v>
      </c>
      <c r="J404" s="76" t="s">
        <v>107</v>
      </c>
      <c r="K404" s="76" t="s">
        <v>2399</v>
      </c>
      <c r="L404" s="60">
        <v>0</v>
      </c>
      <c r="M404" s="60">
        <v>0.25</v>
      </c>
      <c r="N404" s="60">
        <v>0.01</v>
      </c>
      <c r="O404" s="53" t="s">
        <v>33</v>
      </c>
      <c r="P404" s="450" t="s">
        <v>3539</v>
      </c>
      <c r="Q404" s="53" t="s">
        <v>240</v>
      </c>
      <c r="R404" s="9" t="s">
        <v>241</v>
      </c>
      <c r="S404" s="439" t="s">
        <v>2365</v>
      </c>
      <c r="T404" s="9" t="s">
        <v>2365</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3587</v>
      </c>
      <c r="E405" s="53" t="s">
        <v>2633</v>
      </c>
      <c r="F405" s="342" t="s">
        <v>3612</v>
      </c>
      <c r="G405" s="53" t="s">
        <v>2641</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3587</v>
      </c>
      <c r="E406" s="53" t="s">
        <v>2634</v>
      </c>
      <c r="F406" s="342" t="s">
        <v>3612</v>
      </c>
      <c r="G406" s="53" t="s">
        <v>2642</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3587</v>
      </c>
      <c r="E407" s="53" t="s">
        <v>2635</v>
      </c>
      <c r="F407" s="342" t="s">
        <v>3612</v>
      </c>
      <c r="G407" s="53" t="s">
        <v>2639</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3587</v>
      </c>
      <c r="E408" s="53" t="s">
        <v>2636</v>
      </c>
      <c r="F408" s="342" t="s">
        <v>3612</v>
      </c>
      <c r="G408" s="53" t="s">
        <v>2640</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3587</v>
      </c>
      <c r="E409" s="53" t="s">
        <v>2637</v>
      </c>
      <c r="F409" s="342" t="s">
        <v>3612</v>
      </c>
      <c r="G409" s="53" t="s">
        <v>2643</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3587</v>
      </c>
      <c r="E410" s="53" t="s">
        <v>3072</v>
      </c>
      <c r="F410" s="342" t="s">
        <v>3612</v>
      </c>
      <c r="G410" s="53" t="s">
        <v>3075</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3587</v>
      </c>
      <c r="E411" s="53" t="s">
        <v>3073</v>
      </c>
      <c r="F411" s="342" t="s">
        <v>3612</v>
      </c>
      <c r="G411" s="53" t="s">
        <v>3077</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3587</v>
      </c>
      <c r="E412" s="53" t="s">
        <v>3074</v>
      </c>
      <c r="F412" s="342" t="s">
        <v>3612</v>
      </c>
      <c r="G412" s="53" t="s">
        <v>3078</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3587</v>
      </c>
      <c r="E413" s="53" t="s">
        <v>3071</v>
      </c>
      <c r="F413" s="342" t="s">
        <v>3612</v>
      </c>
      <c r="G413" s="53" t="s">
        <v>3076</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3588</v>
      </c>
      <c r="E414" s="53" t="s">
        <v>2632</v>
      </c>
      <c r="F414" s="342" t="s">
        <v>3145</v>
      </c>
      <c r="G414" s="53" t="s">
        <v>2638</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3588</v>
      </c>
      <c r="E415" s="53" t="s">
        <v>2633</v>
      </c>
      <c r="F415" s="342" t="s">
        <v>3145</v>
      </c>
      <c r="G415" s="53" t="s">
        <v>2641</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3588</v>
      </c>
      <c r="E416" s="53" t="s">
        <v>2634</v>
      </c>
      <c r="F416" s="342" t="s">
        <v>3145</v>
      </c>
      <c r="G416" s="53" t="s">
        <v>2642</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3588</v>
      </c>
      <c r="E417" s="53" t="s">
        <v>2635</v>
      </c>
      <c r="F417" s="342" t="s">
        <v>3145</v>
      </c>
      <c r="G417" s="53" t="s">
        <v>2639</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3588</v>
      </c>
      <c r="E418" s="53" t="s">
        <v>2636</v>
      </c>
      <c r="F418" s="342" t="s">
        <v>3145</v>
      </c>
      <c r="G418" s="53" t="s">
        <v>2640</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3588</v>
      </c>
      <c r="E419" s="53" t="s">
        <v>2637</v>
      </c>
      <c r="F419" s="342" t="s">
        <v>3145</v>
      </c>
      <c r="G419" s="53" t="s">
        <v>2643</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3588</v>
      </c>
      <c r="E420" s="53" t="s">
        <v>3072</v>
      </c>
      <c r="F420" s="342" t="s">
        <v>3145</v>
      </c>
      <c r="G420" s="53" t="s">
        <v>3075</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3588</v>
      </c>
      <c r="E421" s="53" t="s">
        <v>3073</v>
      </c>
      <c r="F421" s="342" t="s">
        <v>3145</v>
      </c>
      <c r="G421" s="53" t="s">
        <v>3077</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3588</v>
      </c>
      <c r="E422" s="53" t="s">
        <v>3074</v>
      </c>
      <c r="F422" s="342" t="s">
        <v>3145</v>
      </c>
      <c r="G422" s="53" t="s">
        <v>3078</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3588</v>
      </c>
      <c r="E423" s="53" t="s">
        <v>3071</v>
      </c>
      <c r="F423" s="342" t="s">
        <v>3145</v>
      </c>
      <c r="G423" s="53" t="s">
        <v>3076</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3589</v>
      </c>
      <c r="E424" s="53" t="s">
        <v>2632</v>
      </c>
      <c r="F424" s="342" t="s">
        <v>3545</v>
      </c>
      <c r="G424" s="53" t="s">
        <v>2638</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3589</v>
      </c>
      <c r="E425" s="53" t="s">
        <v>2633</v>
      </c>
      <c r="F425" s="342" t="s">
        <v>3545</v>
      </c>
      <c r="G425" s="53" t="s">
        <v>2641</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3589</v>
      </c>
      <c r="E426" s="53" t="s">
        <v>2634</v>
      </c>
      <c r="F426" s="342" t="s">
        <v>3545</v>
      </c>
      <c r="G426" s="53" t="s">
        <v>2642</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3589</v>
      </c>
      <c r="E427" s="53" t="s">
        <v>2635</v>
      </c>
      <c r="F427" s="342" t="s">
        <v>3545</v>
      </c>
      <c r="G427" s="53" t="s">
        <v>2639</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3589</v>
      </c>
      <c r="E428" s="53" t="s">
        <v>2636</v>
      </c>
      <c r="F428" s="342" t="s">
        <v>3545</v>
      </c>
      <c r="G428" s="53" t="s">
        <v>2640</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3589</v>
      </c>
      <c r="E429" s="53" t="s">
        <v>2637</v>
      </c>
      <c r="F429" s="342" t="s">
        <v>3545</v>
      </c>
      <c r="G429" s="53" t="s">
        <v>2643</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3589</v>
      </c>
      <c r="E430" s="53" t="s">
        <v>3072</v>
      </c>
      <c r="F430" s="342" t="s">
        <v>3545</v>
      </c>
      <c r="G430" s="53" t="s">
        <v>3075</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3589</v>
      </c>
      <c r="E431" s="53" t="s">
        <v>3073</v>
      </c>
      <c r="F431" s="342" t="s">
        <v>3545</v>
      </c>
      <c r="G431" s="53" t="s">
        <v>3077</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3589</v>
      </c>
      <c r="E432" s="53" t="s">
        <v>3074</v>
      </c>
      <c r="F432" s="342" t="s">
        <v>3545</v>
      </c>
      <c r="G432" s="53" t="s">
        <v>3078</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3589</v>
      </c>
      <c r="E433" s="53" t="s">
        <v>3071</v>
      </c>
      <c r="F433" s="342" t="s">
        <v>3545</v>
      </c>
      <c r="G433" s="53" t="s">
        <v>3076</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3590</v>
      </c>
      <c r="E434" s="53" t="s">
        <v>2632</v>
      </c>
      <c r="F434" s="342" t="s">
        <v>3546</v>
      </c>
      <c r="G434" s="53" t="s">
        <v>2638</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3590</v>
      </c>
      <c r="E435" s="53" t="s">
        <v>2633</v>
      </c>
      <c r="F435" s="342" t="s">
        <v>3546</v>
      </c>
      <c r="G435" s="53" t="s">
        <v>2641</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3590</v>
      </c>
      <c r="E436" s="53" t="s">
        <v>2634</v>
      </c>
      <c r="F436" s="342" t="s">
        <v>3546</v>
      </c>
      <c r="G436" s="53" t="s">
        <v>2642</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3590</v>
      </c>
      <c r="E437" s="53" t="s">
        <v>2635</v>
      </c>
      <c r="F437" s="342" t="s">
        <v>3546</v>
      </c>
      <c r="G437" s="53" t="s">
        <v>2639</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3590</v>
      </c>
      <c r="E438" s="53" t="s">
        <v>2636</v>
      </c>
      <c r="F438" s="342" t="s">
        <v>3546</v>
      </c>
      <c r="G438" s="53" t="s">
        <v>2640</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3590</v>
      </c>
      <c r="E439" s="53" t="s">
        <v>2637</v>
      </c>
      <c r="F439" s="342" t="s">
        <v>3546</v>
      </c>
      <c r="G439" s="53" t="s">
        <v>2643</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3590</v>
      </c>
      <c r="E440" s="53" t="s">
        <v>3072</v>
      </c>
      <c r="F440" s="342" t="s">
        <v>3546</v>
      </c>
      <c r="G440" s="53" t="s">
        <v>3075</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3590</v>
      </c>
      <c r="E441" s="53" t="s">
        <v>3073</v>
      </c>
      <c r="F441" s="342" t="s">
        <v>3546</v>
      </c>
      <c r="G441" s="53" t="s">
        <v>3077</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3590</v>
      </c>
      <c r="E442" s="53" t="s">
        <v>3074</v>
      </c>
      <c r="F442" s="342" t="s">
        <v>3546</v>
      </c>
      <c r="G442" s="53" t="s">
        <v>3078</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3590</v>
      </c>
      <c r="E443" s="53" t="s">
        <v>3071</v>
      </c>
      <c r="F443" s="342" t="s">
        <v>3546</v>
      </c>
      <c r="G443" s="53" t="s">
        <v>3076</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3591</v>
      </c>
      <c r="E444" s="53" t="s">
        <v>2632</v>
      </c>
      <c r="F444" s="342" t="s">
        <v>3547</v>
      </c>
      <c r="G444" s="53" t="s">
        <v>2638</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3591</v>
      </c>
      <c r="E445" s="53" t="s">
        <v>2633</v>
      </c>
      <c r="F445" s="342" t="s">
        <v>3547</v>
      </c>
      <c r="G445" s="53" t="s">
        <v>2641</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3591</v>
      </c>
      <c r="E446" s="53" t="s">
        <v>2634</v>
      </c>
      <c r="F446" s="342" t="s">
        <v>3547</v>
      </c>
      <c r="G446" s="53" t="s">
        <v>2642</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3591</v>
      </c>
      <c r="E447" s="53" t="s">
        <v>2635</v>
      </c>
      <c r="F447" s="342" t="s">
        <v>3547</v>
      </c>
      <c r="G447" s="53" t="s">
        <v>2639</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3591</v>
      </c>
      <c r="E448" s="53" t="s">
        <v>2636</v>
      </c>
      <c r="F448" s="342" t="s">
        <v>3547</v>
      </c>
      <c r="G448" s="53" t="s">
        <v>2640</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3591</v>
      </c>
      <c r="E449" s="53" t="s">
        <v>2637</v>
      </c>
      <c r="F449" s="342" t="s">
        <v>3547</v>
      </c>
      <c r="G449" s="53" t="s">
        <v>2643</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3591</v>
      </c>
      <c r="E450" s="53" t="s">
        <v>3072</v>
      </c>
      <c r="F450" s="342" t="s">
        <v>3547</v>
      </c>
      <c r="G450" s="53" t="s">
        <v>3075</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3591</v>
      </c>
      <c r="E451" s="53" t="s">
        <v>3073</v>
      </c>
      <c r="F451" s="342" t="s">
        <v>3547</v>
      </c>
      <c r="G451" s="53" t="s">
        <v>3077</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3591</v>
      </c>
      <c r="E452" s="53" t="s">
        <v>3074</v>
      </c>
      <c r="F452" s="342" t="s">
        <v>3547</v>
      </c>
      <c r="G452" s="53" t="s">
        <v>3078</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3591</v>
      </c>
      <c r="E453" s="53" t="s">
        <v>3071</v>
      </c>
      <c r="F453" s="342" t="s">
        <v>3547</v>
      </c>
      <c r="G453" s="53" t="s">
        <v>3076</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3592</v>
      </c>
      <c r="E454" s="53" t="s">
        <v>2632</v>
      </c>
      <c r="F454" s="342" t="s">
        <v>3548</v>
      </c>
      <c r="G454" s="53" t="s">
        <v>2638</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3592</v>
      </c>
      <c r="E455" s="53" t="s">
        <v>2633</v>
      </c>
      <c r="F455" s="342" t="s">
        <v>3548</v>
      </c>
      <c r="G455" s="53" t="s">
        <v>2641</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3592</v>
      </c>
      <c r="E456" s="53" t="s">
        <v>2634</v>
      </c>
      <c r="F456" s="342" t="s">
        <v>3548</v>
      </c>
      <c r="G456" s="53" t="s">
        <v>2642</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3592</v>
      </c>
      <c r="E457" s="53" t="s">
        <v>2635</v>
      </c>
      <c r="F457" s="342" t="s">
        <v>3548</v>
      </c>
      <c r="G457" s="53" t="s">
        <v>2639</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3592</v>
      </c>
      <c r="E458" s="53" t="s">
        <v>2636</v>
      </c>
      <c r="F458" s="342" t="s">
        <v>3548</v>
      </c>
      <c r="G458" s="53" t="s">
        <v>2640</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3592</v>
      </c>
      <c r="E459" s="53" t="s">
        <v>2637</v>
      </c>
      <c r="F459" s="342" t="s">
        <v>3548</v>
      </c>
      <c r="G459" s="53" t="s">
        <v>2643</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3592</v>
      </c>
      <c r="E460" s="53" t="s">
        <v>3072</v>
      </c>
      <c r="F460" s="342" t="s">
        <v>3548</v>
      </c>
      <c r="G460" s="53" t="s">
        <v>3075</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3592</v>
      </c>
      <c r="E461" s="53" t="s">
        <v>3073</v>
      </c>
      <c r="F461" s="342" t="s">
        <v>3548</v>
      </c>
      <c r="G461" s="53" t="s">
        <v>3077</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3592</v>
      </c>
      <c r="E462" s="53" t="s">
        <v>3074</v>
      </c>
      <c r="F462" s="342" t="s">
        <v>3548</v>
      </c>
      <c r="G462" s="53" t="s">
        <v>3078</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3592</v>
      </c>
      <c r="E463" s="53" t="s">
        <v>3071</v>
      </c>
      <c r="F463" s="342" t="s">
        <v>3548</v>
      </c>
      <c r="G463" s="53" t="s">
        <v>3076</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3593</v>
      </c>
      <c r="E464" s="53" t="s">
        <v>2632</v>
      </c>
      <c r="F464" s="342" t="s">
        <v>3549</v>
      </c>
      <c r="G464" s="53" t="s">
        <v>2638</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3593</v>
      </c>
      <c r="E465" s="53" t="s">
        <v>2633</v>
      </c>
      <c r="F465" s="342" t="s">
        <v>3549</v>
      </c>
      <c r="G465" s="53" t="s">
        <v>2641</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3593</v>
      </c>
      <c r="E466" s="53" t="s">
        <v>2634</v>
      </c>
      <c r="F466" s="342" t="s">
        <v>3549</v>
      </c>
      <c r="G466" s="53" t="s">
        <v>2642</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3593</v>
      </c>
      <c r="E467" s="53" t="s">
        <v>2635</v>
      </c>
      <c r="F467" s="342" t="s">
        <v>3549</v>
      </c>
      <c r="G467" s="53" t="s">
        <v>2639</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3593</v>
      </c>
      <c r="E468" s="53" t="s">
        <v>2636</v>
      </c>
      <c r="F468" s="342" t="s">
        <v>3549</v>
      </c>
      <c r="G468" s="53" t="s">
        <v>2640</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3593</v>
      </c>
      <c r="E469" s="53" t="s">
        <v>2637</v>
      </c>
      <c r="F469" s="342" t="s">
        <v>3549</v>
      </c>
      <c r="G469" s="53" t="s">
        <v>2643</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3593</v>
      </c>
      <c r="E470" s="53" t="s">
        <v>3072</v>
      </c>
      <c r="F470" s="342" t="s">
        <v>3549</v>
      </c>
      <c r="G470" s="53" t="s">
        <v>3075</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3593</v>
      </c>
      <c r="E471" s="53" t="s">
        <v>3073</v>
      </c>
      <c r="F471" s="342" t="s">
        <v>3549</v>
      </c>
      <c r="G471" s="53" t="s">
        <v>3077</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3593</v>
      </c>
      <c r="E472" s="53" t="s">
        <v>3074</v>
      </c>
      <c r="F472" s="342" t="s">
        <v>3549</v>
      </c>
      <c r="G472" s="53" t="s">
        <v>3078</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3593</v>
      </c>
      <c r="E473" s="53" t="s">
        <v>3071</v>
      </c>
      <c r="F473" s="342" t="s">
        <v>3549</v>
      </c>
      <c r="G473" s="53" t="s">
        <v>3076</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3594</v>
      </c>
      <c r="E474" s="53" t="s">
        <v>2632</v>
      </c>
      <c r="F474" s="342" t="s">
        <v>3550</v>
      </c>
      <c r="G474" s="53" t="s">
        <v>2638</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3594</v>
      </c>
      <c r="E475" s="53" t="s">
        <v>2633</v>
      </c>
      <c r="F475" s="342" t="s">
        <v>3550</v>
      </c>
      <c r="G475" s="53" t="s">
        <v>2641</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3594</v>
      </c>
      <c r="E476" s="53" t="s">
        <v>2634</v>
      </c>
      <c r="F476" s="342" t="s">
        <v>3550</v>
      </c>
      <c r="G476" s="53" t="s">
        <v>2642</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3594</v>
      </c>
      <c r="E477" s="53" t="s">
        <v>2635</v>
      </c>
      <c r="F477" s="342" t="s">
        <v>3550</v>
      </c>
      <c r="G477" s="53" t="s">
        <v>2639</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3594</v>
      </c>
      <c r="E478" s="53" t="s">
        <v>2636</v>
      </c>
      <c r="F478" s="342" t="s">
        <v>3550</v>
      </c>
      <c r="G478" s="53" t="s">
        <v>2640</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3594</v>
      </c>
      <c r="E479" s="53" t="s">
        <v>2637</v>
      </c>
      <c r="F479" s="342" t="s">
        <v>3550</v>
      </c>
      <c r="G479" s="53" t="s">
        <v>2643</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3594</v>
      </c>
      <c r="E480" s="53" t="s">
        <v>3072</v>
      </c>
      <c r="F480" s="342" t="s">
        <v>3550</v>
      </c>
      <c r="G480" s="53" t="s">
        <v>3075</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3594</v>
      </c>
      <c r="E481" s="53" t="s">
        <v>3073</v>
      </c>
      <c r="F481" s="342" t="s">
        <v>3550</v>
      </c>
      <c r="G481" s="53" t="s">
        <v>3077</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3594</v>
      </c>
      <c r="E482" s="53" t="s">
        <v>3074</v>
      </c>
      <c r="F482" s="342" t="s">
        <v>3550</v>
      </c>
      <c r="G482" s="53" t="s">
        <v>3078</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3594</v>
      </c>
      <c r="E483" s="53" t="s">
        <v>3071</v>
      </c>
      <c r="F483" s="342" t="s">
        <v>3550</v>
      </c>
      <c r="G483" s="53" t="s">
        <v>3076</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3595</v>
      </c>
      <c r="E484" s="53" t="s">
        <v>2632</v>
      </c>
      <c r="F484" s="342" t="s">
        <v>3551</v>
      </c>
      <c r="G484" s="53" t="s">
        <v>2638</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3595</v>
      </c>
      <c r="E485" s="53" t="s">
        <v>2633</v>
      </c>
      <c r="F485" s="342" t="s">
        <v>3551</v>
      </c>
      <c r="G485" s="53" t="s">
        <v>2641</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3595</v>
      </c>
      <c r="E486" s="53" t="s">
        <v>2634</v>
      </c>
      <c r="F486" s="342" t="s">
        <v>3551</v>
      </c>
      <c r="G486" s="53" t="s">
        <v>2642</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3595</v>
      </c>
      <c r="E487" s="53" t="s">
        <v>2635</v>
      </c>
      <c r="F487" s="342" t="s">
        <v>3551</v>
      </c>
      <c r="G487" s="53" t="s">
        <v>2639</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3595</v>
      </c>
      <c r="E488" s="53" t="s">
        <v>2636</v>
      </c>
      <c r="F488" s="342" t="s">
        <v>3551</v>
      </c>
      <c r="G488" s="53" t="s">
        <v>2640</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3595</v>
      </c>
      <c r="E489" s="53" t="s">
        <v>2637</v>
      </c>
      <c r="F489" s="342" t="s">
        <v>3551</v>
      </c>
      <c r="G489" s="53" t="s">
        <v>2643</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3595</v>
      </c>
      <c r="E490" s="53" t="s">
        <v>3072</v>
      </c>
      <c r="F490" s="342" t="s">
        <v>3551</v>
      </c>
      <c r="G490" s="53" t="s">
        <v>3075</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3595</v>
      </c>
      <c r="E491" s="53" t="s">
        <v>3073</v>
      </c>
      <c r="F491" s="342" t="s">
        <v>3551</v>
      </c>
      <c r="G491" s="53" t="s">
        <v>3077</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3595</v>
      </c>
      <c r="E492" s="53" t="s">
        <v>3074</v>
      </c>
      <c r="F492" s="342" t="s">
        <v>3551</v>
      </c>
      <c r="G492" s="53" t="s">
        <v>3078</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3595</v>
      </c>
      <c r="E493" s="53" t="s">
        <v>3071</v>
      </c>
      <c r="F493" s="342" t="s">
        <v>3551</v>
      </c>
      <c r="G493" s="53" t="s">
        <v>3076</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3596</v>
      </c>
      <c r="E494" s="53" t="s">
        <v>2632</v>
      </c>
      <c r="F494" s="342" t="s">
        <v>2920</v>
      </c>
      <c r="G494" s="53" t="s">
        <v>2638</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3596</v>
      </c>
      <c r="E495" s="53" t="s">
        <v>2633</v>
      </c>
      <c r="F495" s="342" t="s">
        <v>2920</v>
      </c>
      <c r="G495" s="53" t="s">
        <v>2641</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3596</v>
      </c>
      <c r="E496" s="53" t="s">
        <v>2634</v>
      </c>
      <c r="F496" s="342" t="s">
        <v>2920</v>
      </c>
      <c r="G496" s="53" t="s">
        <v>2642</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3596</v>
      </c>
      <c r="E497" s="53" t="s">
        <v>2635</v>
      </c>
      <c r="F497" s="342" t="s">
        <v>2920</v>
      </c>
      <c r="G497" s="53" t="s">
        <v>2639</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3596</v>
      </c>
      <c r="E498" s="53" t="s">
        <v>2636</v>
      </c>
      <c r="F498" s="342" t="s">
        <v>2920</v>
      </c>
      <c r="G498" s="53" t="s">
        <v>2640</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3596</v>
      </c>
      <c r="E499" s="53" t="s">
        <v>2637</v>
      </c>
      <c r="F499" s="342" t="s">
        <v>2920</v>
      </c>
      <c r="G499" s="53" t="s">
        <v>2643</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3596</v>
      </c>
      <c r="E500" s="53" t="s">
        <v>3072</v>
      </c>
      <c r="F500" s="342" t="s">
        <v>2920</v>
      </c>
      <c r="G500" s="53" t="s">
        <v>3075</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3596</v>
      </c>
      <c r="E501" s="53" t="s">
        <v>3073</v>
      </c>
      <c r="F501" s="342" t="s">
        <v>2920</v>
      </c>
      <c r="G501" s="53" t="s">
        <v>3077</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3596</v>
      </c>
      <c r="E502" s="53" t="s">
        <v>3074</v>
      </c>
      <c r="F502" s="342" t="s">
        <v>2920</v>
      </c>
      <c r="G502" s="53" t="s">
        <v>3078</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3596</v>
      </c>
      <c r="E503" s="53" t="s">
        <v>3071</v>
      </c>
      <c r="F503" s="342" t="s">
        <v>2920</v>
      </c>
      <c r="G503" s="53" t="s">
        <v>3076</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3597</v>
      </c>
      <c r="E504" s="53" t="s">
        <v>2632</v>
      </c>
      <c r="F504" s="342" t="s">
        <v>3552</v>
      </c>
      <c r="G504" s="53" t="s">
        <v>2638</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3597</v>
      </c>
      <c r="E505" s="53" t="s">
        <v>2633</v>
      </c>
      <c r="F505" s="342" t="s">
        <v>3552</v>
      </c>
      <c r="G505" s="53" t="s">
        <v>2641</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3597</v>
      </c>
      <c r="E506" s="53" t="s">
        <v>2634</v>
      </c>
      <c r="F506" s="342" t="s">
        <v>3552</v>
      </c>
      <c r="G506" s="53" t="s">
        <v>2642</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3597</v>
      </c>
      <c r="E507" s="53" t="s">
        <v>2635</v>
      </c>
      <c r="F507" s="342" t="s">
        <v>3552</v>
      </c>
      <c r="G507" s="53" t="s">
        <v>2639</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3597</v>
      </c>
      <c r="E508" s="53" t="s">
        <v>2636</v>
      </c>
      <c r="F508" s="342" t="s">
        <v>3552</v>
      </c>
      <c r="G508" s="53" t="s">
        <v>2640</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3597</v>
      </c>
      <c r="E509" s="53" t="s">
        <v>2637</v>
      </c>
      <c r="F509" s="342" t="s">
        <v>3552</v>
      </c>
      <c r="G509" s="53" t="s">
        <v>2643</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3597</v>
      </c>
      <c r="E510" s="53" t="s">
        <v>3072</v>
      </c>
      <c r="F510" s="342" t="s">
        <v>3552</v>
      </c>
      <c r="G510" s="53" t="s">
        <v>3075</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3597</v>
      </c>
      <c r="E511" s="53" t="s">
        <v>3073</v>
      </c>
      <c r="F511" s="342" t="s">
        <v>3552</v>
      </c>
      <c r="G511" s="53" t="s">
        <v>3077</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3597</v>
      </c>
      <c r="E512" s="53" t="s">
        <v>3074</v>
      </c>
      <c r="F512" s="342" t="s">
        <v>3552</v>
      </c>
      <c r="G512" s="53" t="s">
        <v>3078</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3597</v>
      </c>
      <c r="E513" s="53" t="s">
        <v>3071</v>
      </c>
      <c r="F513" s="342" t="s">
        <v>3552</v>
      </c>
      <c r="G513" s="53" t="s">
        <v>3076</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3598</v>
      </c>
      <c r="E514" s="53" t="s">
        <v>2632</v>
      </c>
      <c r="F514" s="342" t="s">
        <v>3553</v>
      </c>
      <c r="G514" s="53" t="s">
        <v>2638</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3598</v>
      </c>
      <c r="E515" s="53" t="s">
        <v>2633</v>
      </c>
      <c r="F515" s="342" t="s">
        <v>3553</v>
      </c>
      <c r="G515" s="53" t="s">
        <v>2641</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3598</v>
      </c>
      <c r="E516" s="53" t="s">
        <v>2634</v>
      </c>
      <c r="F516" s="342" t="s">
        <v>3553</v>
      </c>
      <c r="G516" s="53" t="s">
        <v>2642</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3598</v>
      </c>
      <c r="E517" s="53" t="s">
        <v>2635</v>
      </c>
      <c r="F517" s="342" t="s">
        <v>3553</v>
      </c>
      <c r="G517" s="53" t="s">
        <v>2639</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3598</v>
      </c>
      <c r="E518" s="53" t="s">
        <v>2636</v>
      </c>
      <c r="F518" s="342" t="s">
        <v>3553</v>
      </c>
      <c r="G518" s="53" t="s">
        <v>2640</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3598</v>
      </c>
      <c r="E519" s="53" t="s">
        <v>2637</v>
      </c>
      <c r="F519" s="342" t="s">
        <v>3553</v>
      </c>
      <c r="G519" s="53" t="s">
        <v>2643</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3598</v>
      </c>
      <c r="E520" s="53" t="s">
        <v>3072</v>
      </c>
      <c r="F520" s="342" t="s">
        <v>3553</v>
      </c>
      <c r="G520" s="53" t="s">
        <v>3075</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3598</v>
      </c>
      <c r="E521" s="53" t="s">
        <v>3073</v>
      </c>
      <c r="F521" s="342" t="s">
        <v>3553</v>
      </c>
      <c r="G521" s="53" t="s">
        <v>3077</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3598</v>
      </c>
      <c r="E522" s="53" t="s">
        <v>3074</v>
      </c>
      <c r="F522" s="342" t="s">
        <v>3553</v>
      </c>
      <c r="G522" s="53" t="s">
        <v>3078</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3598</v>
      </c>
      <c r="E523" s="53" t="s">
        <v>3071</v>
      </c>
      <c r="F523" s="342" t="s">
        <v>3553</v>
      </c>
      <c r="G523" s="53" t="s">
        <v>3076</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3599</v>
      </c>
      <c r="E524" s="53" t="s">
        <v>2632</v>
      </c>
      <c r="F524" s="342" t="s">
        <v>3554</v>
      </c>
      <c r="G524" s="53" t="s">
        <v>2638</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3599</v>
      </c>
      <c r="E525" s="53" t="s">
        <v>2633</v>
      </c>
      <c r="F525" s="342" t="s">
        <v>3554</v>
      </c>
      <c r="G525" s="53" t="s">
        <v>2641</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3599</v>
      </c>
      <c r="E526" s="53" t="s">
        <v>2634</v>
      </c>
      <c r="F526" s="342" t="s">
        <v>3554</v>
      </c>
      <c r="G526" s="53" t="s">
        <v>2642</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3599</v>
      </c>
      <c r="E527" s="53" t="s">
        <v>2635</v>
      </c>
      <c r="F527" s="342" t="s">
        <v>3554</v>
      </c>
      <c r="G527" s="53" t="s">
        <v>2639</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3599</v>
      </c>
      <c r="E528" s="53" t="s">
        <v>2636</v>
      </c>
      <c r="F528" s="342" t="s">
        <v>3554</v>
      </c>
      <c r="G528" s="53" t="s">
        <v>2640</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3599</v>
      </c>
      <c r="E529" s="53" t="s">
        <v>2637</v>
      </c>
      <c r="F529" s="342" t="s">
        <v>3554</v>
      </c>
      <c r="G529" s="53" t="s">
        <v>2643</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3599</v>
      </c>
      <c r="E530" s="53" t="s">
        <v>3072</v>
      </c>
      <c r="F530" s="342" t="s">
        <v>3554</v>
      </c>
      <c r="G530" s="53" t="s">
        <v>3075</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3599</v>
      </c>
      <c r="E531" s="53" t="s">
        <v>3073</v>
      </c>
      <c r="F531" s="342" t="s">
        <v>3554</v>
      </c>
      <c r="G531" s="53" t="s">
        <v>3077</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3599</v>
      </c>
      <c r="E532" s="53" t="s">
        <v>3074</v>
      </c>
      <c r="F532" s="342" t="s">
        <v>3554</v>
      </c>
      <c r="G532" s="53" t="s">
        <v>3078</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3599</v>
      </c>
      <c r="E533" s="53" t="s">
        <v>3071</v>
      </c>
      <c r="F533" s="342" t="s">
        <v>3554</v>
      </c>
      <c r="G533" s="53" t="s">
        <v>3076</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3600</v>
      </c>
      <c r="E534" s="53" t="s">
        <v>2632</v>
      </c>
      <c r="F534" s="342" t="s">
        <v>2921</v>
      </c>
      <c r="G534" s="53" t="s">
        <v>2638</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3600</v>
      </c>
      <c r="E535" s="53" t="s">
        <v>2633</v>
      </c>
      <c r="F535" s="342" t="s">
        <v>2921</v>
      </c>
      <c r="G535" s="53" t="s">
        <v>2641</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3600</v>
      </c>
      <c r="E536" s="53" t="s">
        <v>2634</v>
      </c>
      <c r="F536" s="342" t="s">
        <v>2921</v>
      </c>
      <c r="G536" s="53" t="s">
        <v>2642</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3600</v>
      </c>
      <c r="E537" s="53" t="s">
        <v>2635</v>
      </c>
      <c r="F537" s="342" t="s">
        <v>2921</v>
      </c>
      <c r="G537" s="53" t="s">
        <v>2639</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3600</v>
      </c>
      <c r="E538" s="53" t="s">
        <v>2636</v>
      </c>
      <c r="F538" s="342" t="s">
        <v>2921</v>
      </c>
      <c r="G538" s="53" t="s">
        <v>2640</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3600</v>
      </c>
      <c r="E539" s="53" t="s">
        <v>2637</v>
      </c>
      <c r="F539" s="342" t="s">
        <v>2921</v>
      </c>
      <c r="G539" s="53" t="s">
        <v>2643</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3600</v>
      </c>
      <c r="E540" s="53" t="s">
        <v>3072</v>
      </c>
      <c r="F540" s="342" t="s">
        <v>2921</v>
      </c>
      <c r="G540" s="53" t="s">
        <v>3075</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3600</v>
      </c>
      <c r="E541" s="53" t="s">
        <v>3073</v>
      </c>
      <c r="F541" s="342" t="s">
        <v>2921</v>
      </c>
      <c r="G541" s="53" t="s">
        <v>3077</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3600</v>
      </c>
      <c r="E542" s="53" t="s">
        <v>3074</v>
      </c>
      <c r="F542" s="342" t="s">
        <v>2921</v>
      </c>
      <c r="G542" s="53" t="s">
        <v>3078</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3600</v>
      </c>
      <c r="E543" s="53" t="s">
        <v>3071</v>
      </c>
      <c r="F543" s="342" t="s">
        <v>2921</v>
      </c>
      <c r="G543" s="53" t="s">
        <v>3076</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3601</v>
      </c>
      <c r="E544" s="53" t="s">
        <v>2632</v>
      </c>
      <c r="F544" s="342" t="s">
        <v>3555</v>
      </c>
      <c r="G544" s="53" t="s">
        <v>2638</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3601</v>
      </c>
      <c r="E545" s="53" t="s">
        <v>2633</v>
      </c>
      <c r="F545" s="342" t="s">
        <v>3555</v>
      </c>
      <c r="G545" s="53" t="s">
        <v>2641</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3601</v>
      </c>
      <c r="E546" s="53" t="s">
        <v>2634</v>
      </c>
      <c r="F546" s="342" t="s">
        <v>3555</v>
      </c>
      <c r="G546" s="53" t="s">
        <v>2642</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3601</v>
      </c>
      <c r="E547" s="53" t="s">
        <v>2635</v>
      </c>
      <c r="F547" s="342" t="s">
        <v>3555</v>
      </c>
      <c r="G547" s="53" t="s">
        <v>2639</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3601</v>
      </c>
      <c r="E548" s="53" t="s">
        <v>2636</v>
      </c>
      <c r="F548" s="342" t="s">
        <v>3555</v>
      </c>
      <c r="G548" s="53" t="s">
        <v>2640</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3601</v>
      </c>
      <c r="E549" s="53" t="s">
        <v>2637</v>
      </c>
      <c r="F549" s="342" t="s">
        <v>3555</v>
      </c>
      <c r="G549" s="53" t="s">
        <v>2643</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3601</v>
      </c>
      <c r="E550" s="53" t="s">
        <v>3072</v>
      </c>
      <c r="F550" s="342" t="s">
        <v>3555</v>
      </c>
      <c r="G550" s="53" t="s">
        <v>3075</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3601</v>
      </c>
      <c r="E551" s="53" t="s">
        <v>3073</v>
      </c>
      <c r="F551" s="342" t="s">
        <v>3555</v>
      </c>
      <c r="G551" s="53" t="s">
        <v>3077</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3601</v>
      </c>
      <c r="E552" s="53" t="s">
        <v>3074</v>
      </c>
      <c r="F552" s="342" t="s">
        <v>3555</v>
      </c>
      <c r="G552" s="53" t="s">
        <v>3078</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3601</v>
      </c>
      <c r="E553" s="53" t="s">
        <v>3071</v>
      </c>
      <c r="F553" s="342" t="s">
        <v>3555</v>
      </c>
      <c r="G553" s="53" t="s">
        <v>3076</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3602</v>
      </c>
      <c r="E554" s="53" t="s">
        <v>2632</v>
      </c>
      <c r="F554" s="342" t="s">
        <v>3556</v>
      </c>
      <c r="G554" s="53" t="s">
        <v>2638</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3602</v>
      </c>
      <c r="E555" s="53" t="s">
        <v>2633</v>
      </c>
      <c r="F555" s="342" t="s">
        <v>3556</v>
      </c>
      <c r="G555" s="53" t="s">
        <v>2641</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3602</v>
      </c>
      <c r="E556" s="53" t="s">
        <v>2634</v>
      </c>
      <c r="F556" s="342" t="s">
        <v>3556</v>
      </c>
      <c r="G556" s="53" t="s">
        <v>2642</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3602</v>
      </c>
      <c r="E557" s="53" t="s">
        <v>2635</v>
      </c>
      <c r="F557" s="342" t="s">
        <v>3556</v>
      </c>
      <c r="G557" s="53" t="s">
        <v>2639</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3602</v>
      </c>
      <c r="E558" s="53" t="s">
        <v>2636</v>
      </c>
      <c r="F558" s="342" t="s">
        <v>3556</v>
      </c>
      <c r="G558" s="53" t="s">
        <v>2640</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3602</v>
      </c>
      <c r="E559" s="53" t="s">
        <v>2637</v>
      </c>
      <c r="F559" s="342" t="s">
        <v>3556</v>
      </c>
      <c r="G559" s="53" t="s">
        <v>2643</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3602</v>
      </c>
      <c r="E560" s="53" t="s">
        <v>3072</v>
      </c>
      <c r="F560" s="342" t="s">
        <v>3556</v>
      </c>
      <c r="G560" s="53" t="s">
        <v>3075</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3602</v>
      </c>
      <c r="E561" s="53" t="s">
        <v>3073</v>
      </c>
      <c r="F561" s="342" t="s">
        <v>3556</v>
      </c>
      <c r="G561" s="53" t="s">
        <v>3077</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3602</v>
      </c>
      <c r="E562" s="53" t="s">
        <v>3074</v>
      </c>
      <c r="F562" s="342" t="s">
        <v>3556</v>
      </c>
      <c r="G562" s="53" t="s">
        <v>3078</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3602</v>
      </c>
      <c r="E563" s="53" t="s">
        <v>3071</v>
      </c>
      <c r="F563" s="342" t="s">
        <v>3556</v>
      </c>
      <c r="G563" s="53" t="s">
        <v>3076</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3603</v>
      </c>
      <c r="E564" s="53" t="s">
        <v>2632</v>
      </c>
      <c r="F564" s="342" t="s">
        <v>3557</v>
      </c>
      <c r="G564" s="53" t="s">
        <v>2638</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3603</v>
      </c>
      <c r="E565" s="53" t="s">
        <v>2633</v>
      </c>
      <c r="F565" s="342" t="s">
        <v>3557</v>
      </c>
      <c r="G565" s="53" t="s">
        <v>2641</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3603</v>
      </c>
      <c r="E566" s="53" t="s">
        <v>2634</v>
      </c>
      <c r="F566" s="342" t="s">
        <v>3557</v>
      </c>
      <c r="G566" s="53" t="s">
        <v>2642</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3603</v>
      </c>
      <c r="E567" s="53" t="s">
        <v>2635</v>
      </c>
      <c r="F567" s="342" t="s">
        <v>3557</v>
      </c>
      <c r="G567" s="53" t="s">
        <v>2639</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3603</v>
      </c>
      <c r="E568" s="53" t="s">
        <v>2636</v>
      </c>
      <c r="F568" s="342" t="s">
        <v>3557</v>
      </c>
      <c r="G568" s="53" t="s">
        <v>2640</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3603</v>
      </c>
      <c r="E569" s="53" t="s">
        <v>2637</v>
      </c>
      <c r="F569" s="342" t="s">
        <v>3557</v>
      </c>
      <c r="G569" s="53" t="s">
        <v>2643</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3603</v>
      </c>
      <c r="E570" s="53" t="s">
        <v>3072</v>
      </c>
      <c r="F570" s="342" t="s">
        <v>3557</v>
      </c>
      <c r="G570" s="53" t="s">
        <v>3075</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3603</v>
      </c>
      <c r="E571" s="53" t="s">
        <v>3073</v>
      </c>
      <c r="F571" s="342" t="s">
        <v>3557</v>
      </c>
      <c r="G571" s="53" t="s">
        <v>3077</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3603</v>
      </c>
      <c r="E572" s="53" t="s">
        <v>3074</v>
      </c>
      <c r="F572" s="342" t="s">
        <v>3557</v>
      </c>
      <c r="G572" s="53" t="s">
        <v>3078</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3603</v>
      </c>
      <c r="E573" s="53" t="s">
        <v>3071</v>
      </c>
      <c r="F573" s="342" t="s">
        <v>3557</v>
      </c>
      <c r="G573" s="53" t="s">
        <v>3076</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3604</v>
      </c>
      <c r="E574" s="53" t="s">
        <v>2632</v>
      </c>
      <c r="F574" s="342" t="s">
        <v>3558</v>
      </c>
      <c r="G574" s="53" t="s">
        <v>2638</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3604</v>
      </c>
      <c r="E575" s="53" t="s">
        <v>2633</v>
      </c>
      <c r="F575" s="342" t="s">
        <v>3558</v>
      </c>
      <c r="G575" s="53" t="s">
        <v>2641</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3604</v>
      </c>
      <c r="E576" s="53" t="s">
        <v>2634</v>
      </c>
      <c r="F576" s="342" t="s">
        <v>3558</v>
      </c>
      <c r="G576" s="53" t="s">
        <v>2642</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3604</v>
      </c>
      <c r="E577" s="53" t="s">
        <v>2635</v>
      </c>
      <c r="F577" s="342" t="s">
        <v>3558</v>
      </c>
      <c r="G577" s="53" t="s">
        <v>2639</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3604</v>
      </c>
      <c r="E578" s="53" t="s">
        <v>2636</v>
      </c>
      <c r="F578" s="342" t="s">
        <v>3558</v>
      </c>
      <c r="G578" s="53" t="s">
        <v>2640</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3604</v>
      </c>
      <c r="E579" s="53" t="s">
        <v>2637</v>
      </c>
      <c r="F579" s="342" t="s">
        <v>3558</v>
      </c>
      <c r="G579" s="53" t="s">
        <v>2643</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3604</v>
      </c>
      <c r="E580" s="53" t="s">
        <v>3072</v>
      </c>
      <c r="F580" s="342" t="s">
        <v>3558</v>
      </c>
      <c r="G580" s="53" t="s">
        <v>3075</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3604</v>
      </c>
      <c r="E581" s="53" t="s">
        <v>3073</v>
      </c>
      <c r="F581" s="342" t="s">
        <v>3558</v>
      </c>
      <c r="G581" s="53" t="s">
        <v>3077</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3604</v>
      </c>
      <c r="E582" s="53" t="s">
        <v>3074</v>
      </c>
      <c r="F582" s="342" t="s">
        <v>3558</v>
      </c>
      <c r="G582" s="53" t="s">
        <v>3078</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3604</v>
      </c>
      <c r="E583" s="53" t="s">
        <v>3071</v>
      </c>
      <c r="F583" s="342" t="s">
        <v>3558</v>
      </c>
      <c r="G583" s="53" t="s">
        <v>3076</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3605</v>
      </c>
      <c r="E584" s="53" t="s">
        <v>2632</v>
      </c>
      <c r="F584" s="342" t="s">
        <v>3559</v>
      </c>
      <c r="G584" s="53" t="s">
        <v>2638</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3605</v>
      </c>
      <c r="E585" s="53" t="s">
        <v>2633</v>
      </c>
      <c r="F585" s="342" t="s">
        <v>3559</v>
      </c>
      <c r="G585" s="53" t="s">
        <v>2641</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3605</v>
      </c>
      <c r="E586" s="53" t="s">
        <v>2634</v>
      </c>
      <c r="F586" s="342" t="s">
        <v>3559</v>
      </c>
      <c r="G586" s="53" t="s">
        <v>2642</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3605</v>
      </c>
      <c r="E587" s="53" t="s">
        <v>2635</v>
      </c>
      <c r="F587" s="342" t="s">
        <v>3559</v>
      </c>
      <c r="G587" s="53" t="s">
        <v>2639</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3605</v>
      </c>
      <c r="E588" s="53" t="s">
        <v>2636</v>
      </c>
      <c r="F588" s="342" t="s">
        <v>3559</v>
      </c>
      <c r="G588" s="53" t="s">
        <v>2640</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3605</v>
      </c>
      <c r="E589" s="53" t="s">
        <v>2637</v>
      </c>
      <c r="F589" s="342" t="s">
        <v>3559</v>
      </c>
      <c r="G589" s="53" t="s">
        <v>2643</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3605</v>
      </c>
      <c r="E590" s="53" t="s">
        <v>3072</v>
      </c>
      <c r="F590" s="342" t="s">
        <v>3559</v>
      </c>
      <c r="G590" s="53" t="s">
        <v>3075</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3605</v>
      </c>
      <c r="E591" s="53" t="s">
        <v>3073</v>
      </c>
      <c r="F591" s="342" t="s">
        <v>3559</v>
      </c>
      <c r="G591" s="53" t="s">
        <v>3077</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3605</v>
      </c>
      <c r="E592" s="53" t="s">
        <v>3074</v>
      </c>
      <c r="F592" s="342" t="s">
        <v>3559</v>
      </c>
      <c r="G592" s="53" t="s">
        <v>3078</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3605</v>
      </c>
      <c r="E593" s="53" t="s">
        <v>3071</v>
      </c>
      <c r="F593" s="342" t="s">
        <v>3559</v>
      </c>
      <c r="G593" s="53" t="s">
        <v>3076</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3606</v>
      </c>
      <c r="E594" s="53" t="s">
        <v>2632</v>
      </c>
      <c r="F594" s="342" t="s">
        <v>3560</v>
      </c>
      <c r="G594" s="53" t="s">
        <v>2638</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3606</v>
      </c>
      <c r="E595" s="53" t="s">
        <v>2633</v>
      </c>
      <c r="F595" s="342" t="s">
        <v>3560</v>
      </c>
      <c r="G595" s="53" t="s">
        <v>2641</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3606</v>
      </c>
      <c r="E596" s="53" t="s">
        <v>2634</v>
      </c>
      <c r="F596" s="342" t="s">
        <v>3560</v>
      </c>
      <c r="G596" s="53" t="s">
        <v>2642</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3606</v>
      </c>
      <c r="E597" s="53" t="s">
        <v>2635</v>
      </c>
      <c r="F597" s="342" t="s">
        <v>3560</v>
      </c>
      <c r="G597" s="53" t="s">
        <v>2639</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3606</v>
      </c>
      <c r="E598" s="53" t="s">
        <v>2636</v>
      </c>
      <c r="F598" s="342" t="s">
        <v>3560</v>
      </c>
      <c r="G598" s="53" t="s">
        <v>2640</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3606</v>
      </c>
      <c r="E599" s="53" t="s">
        <v>2637</v>
      </c>
      <c r="F599" s="342" t="s">
        <v>3560</v>
      </c>
      <c r="G599" s="53" t="s">
        <v>2643</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3606</v>
      </c>
      <c r="E600" s="53" t="s">
        <v>3072</v>
      </c>
      <c r="F600" s="342" t="s">
        <v>3560</v>
      </c>
      <c r="G600" s="53" t="s">
        <v>3075</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3606</v>
      </c>
      <c r="E601" s="53" t="s">
        <v>3073</v>
      </c>
      <c r="F601" s="342" t="s">
        <v>3560</v>
      </c>
      <c r="G601" s="53" t="s">
        <v>3077</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3606</v>
      </c>
      <c r="E602" s="53" t="s">
        <v>3074</v>
      </c>
      <c r="F602" s="342" t="s">
        <v>3560</v>
      </c>
      <c r="G602" s="53" t="s">
        <v>3078</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3606</v>
      </c>
      <c r="E603" s="53" t="s">
        <v>3071</v>
      </c>
      <c r="F603" s="342" t="s">
        <v>3560</v>
      </c>
      <c r="G603" s="53" t="s">
        <v>3076</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3607</v>
      </c>
      <c r="E604" s="53" t="s">
        <v>2632</v>
      </c>
      <c r="F604" s="342" t="s">
        <v>3561</v>
      </c>
      <c r="G604" s="53" t="s">
        <v>2638</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3607</v>
      </c>
      <c r="E605" s="53" t="s">
        <v>2633</v>
      </c>
      <c r="F605" s="342" t="s">
        <v>3561</v>
      </c>
      <c r="G605" s="53" t="s">
        <v>2641</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3607</v>
      </c>
      <c r="E606" s="53" t="s">
        <v>2634</v>
      </c>
      <c r="F606" s="342" t="s">
        <v>3561</v>
      </c>
      <c r="G606" s="53" t="s">
        <v>2642</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3607</v>
      </c>
      <c r="E607" s="53" t="s">
        <v>2635</v>
      </c>
      <c r="F607" s="342" t="s">
        <v>3561</v>
      </c>
      <c r="G607" s="53" t="s">
        <v>2639</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3607</v>
      </c>
      <c r="E608" s="53" t="s">
        <v>2636</v>
      </c>
      <c r="F608" s="342" t="s">
        <v>3561</v>
      </c>
      <c r="G608" s="53" t="s">
        <v>2640</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3607</v>
      </c>
      <c r="E609" s="53" t="s">
        <v>2637</v>
      </c>
      <c r="F609" s="342" t="s">
        <v>3561</v>
      </c>
      <c r="G609" s="53" t="s">
        <v>2643</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3607</v>
      </c>
      <c r="E610" s="53" t="s">
        <v>3072</v>
      </c>
      <c r="F610" s="342" t="s">
        <v>3561</v>
      </c>
      <c r="G610" s="53" t="s">
        <v>3075</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3607</v>
      </c>
      <c r="E611" s="53" t="s">
        <v>3073</v>
      </c>
      <c r="F611" s="342" t="s">
        <v>3561</v>
      </c>
      <c r="G611" s="53" t="s">
        <v>3077</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3607</v>
      </c>
      <c r="E612" s="53" t="s">
        <v>3074</v>
      </c>
      <c r="F612" s="342" t="s">
        <v>3561</v>
      </c>
      <c r="G612" s="53" t="s">
        <v>3078</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3607</v>
      </c>
      <c r="E613" s="53" t="s">
        <v>3071</v>
      </c>
      <c r="F613" s="342" t="s">
        <v>3561</v>
      </c>
      <c r="G613" s="53" t="s">
        <v>3076</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3608</v>
      </c>
      <c r="E614" s="53" t="s">
        <v>2632</v>
      </c>
      <c r="F614" s="342" t="s">
        <v>3562</v>
      </c>
      <c r="G614" s="53" t="s">
        <v>2638</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3608</v>
      </c>
      <c r="E615" s="53" t="s">
        <v>2633</v>
      </c>
      <c r="F615" s="342" t="s">
        <v>3562</v>
      </c>
      <c r="G615" s="53" t="s">
        <v>2641</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3608</v>
      </c>
      <c r="E616" s="53" t="s">
        <v>2634</v>
      </c>
      <c r="F616" s="342" t="s">
        <v>3562</v>
      </c>
      <c r="G616" s="53" t="s">
        <v>2642</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3608</v>
      </c>
      <c r="E617" s="53" t="s">
        <v>2635</v>
      </c>
      <c r="F617" s="342" t="s">
        <v>3562</v>
      </c>
      <c r="G617" s="53" t="s">
        <v>2639</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3608</v>
      </c>
      <c r="E618" s="53" t="s">
        <v>2636</v>
      </c>
      <c r="F618" s="342" t="s">
        <v>3562</v>
      </c>
      <c r="G618" s="53" t="s">
        <v>2640</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3608</v>
      </c>
      <c r="E619" s="53" t="s">
        <v>2637</v>
      </c>
      <c r="F619" s="342" t="s">
        <v>3562</v>
      </c>
      <c r="G619" s="53" t="s">
        <v>2643</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3608</v>
      </c>
      <c r="E620" s="53" t="s">
        <v>3072</v>
      </c>
      <c r="F620" s="342" t="s">
        <v>3562</v>
      </c>
      <c r="G620" s="53" t="s">
        <v>3075</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3608</v>
      </c>
      <c r="E621" s="53" t="s">
        <v>3073</v>
      </c>
      <c r="F621" s="342" t="s">
        <v>3562</v>
      </c>
      <c r="G621" s="53" t="s">
        <v>3077</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3608</v>
      </c>
      <c r="E622" s="53" t="s">
        <v>3074</v>
      </c>
      <c r="F622" s="342" t="s">
        <v>3562</v>
      </c>
      <c r="G622" s="53" t="s">
        <v>3078</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3608</v>
      </c>
      <c r="E623" s="53" t="s">
        <v>3071</v>
      </c>
      <c r="F623" s="342" t="s">
        <v>3562</v>
      </c>
      <c r="G623" s="53" t="s">
        <v>3076</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3609</v>
      </c>
      <c r="E624" s="53" t="s">
        <v>2632</v>
      </c>
      <c r="F624" s="342" t="s">
        <v>3563</v>
      </c>
      <c r="G624" s="53" t="s">
        <v>2638</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3609</v>
      </c>
      <c r="E625" s="53" t="s">
        <v>2633</v>
      </c>
      <c r="F625" s="342" t="s">
        <v>3563</v>
      </c>
      <c r="G625" s="53" t="s">
        <v>2641</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3609</v>
      </c>
      <c r="E626" s="53" t="s">
        <v>2634</v>
      </c>
      <c r="F626" s="342" t="s">
        <v>3563</v>
      </c>
      <c r="G626" s="53" t="s">
        <v>2642</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3609</v>
      </c>
      <c r="E627" s="53" t="s">
        <v>2635</v>
      </c>
      <c r="F627" s="342" t="s">
        <v>3563</v>
      </c>
      <c r="G627" s="53" t="s">
        <v>2639</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3609</v>
      </c>
      <c r="E628" s="53" t="s">
        <v>2636</v>
      </c>
      <c r="F628" s="342" t="s">
        <v>3563</v>
      </c>
      <c r="G628" s="53" t="s">
        <v>2640</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3609</v>
      </c>
      <c r="E629" s="53" t="s">
        <v>2637</v>
      </c>
      <c r="F629" s="342" t="s">
        <v>3563</v>
      </c>
      <c r="G629" s="53" t="s">
        <v>2643</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3609</v>
      </c>
      <c r="E630" s="53" t="s">
        <v>3072</v>
      </c>
      <c r="F630" s="342" t="s">
        <v>3563</v>
      </c>
      <c r="G630" s="53" t="s">
        <v>3075</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3609</v>
      </c>
      <c r="E631" s="53" t="s">
        <v>3073</v>
      </c>
      <c r="F631" s="342" t="s">
        <v>3563</v>
      </c>
      <c r="G631" s="53" t="s">
        <v>3077</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3609</v>
      </c>
      <c r="E632" s="53" t="s">
        <v>3074</v>
      </c>
      <c r="F632" s="342" t="s">
        <v>3563</v>
      </c>
      <c r="G632" s="53" t="s">
        <v>3078</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3609</v>
      </c>
      <c r="E633" s="53" t="s">
        <v>3071</v>
      </c>
      <c r="F633" s="342" t="s">
        <v>3563</v>
      </c>
      <c r="G633" s="53" t="s">
        <v>3076</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3610</v>
      </c>
      <c r="E634" s="53" t="s">
        <v>2632</v>
      </c>
      <c r="F634" s="342" t="s">
        <v>3613</v>
      </c>
      <c r="G634" s="53" t="s">
        <v>2638</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3610</v>
      </c>
      <c r="E635" s="53" t="s">
        <v>2633</v>
      </c>
      <c r="F635" s="342" t="s">
        <v>3613</v>
      </c>
      <c r="G635" s="53" t="s">
        <v>2641</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3610</v>
      </c>
      <c r="E636" s="53" t="s">
        <v>2634</v>
      </c>
      <c r="F636" s="342" t="s">
        <v>3613</v>
      </c>
      <c r="G636" s="53" t="s">
        <v>2642</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3610</v>
      </c>
      <c r="E637" s="53" t="s">
        <v>2635</v>
      </c>
      <c r="F637" s="342" t="s">
        <v>3613</v>
      </c>
      <c r="G637" s="53" t="s">
        <v>2639</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3610</v>
      </c>
      <c r="E638" s="53" t="s">
        <v>2636</v>
      </c>
      <c r="F638" s="342" t="s">
        <v>3613</v>
      </c>
      <c r="G638" s="53" t="s">
        <v>2640</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3610</v>
      </c>
      <c r="E639" s="53" t="s">
        <v>2637</v>
      </c>
      <c r="F639" s="342" t="s">
        <v>3613</v>
      </c>
      <c r="G639" s="53" t="s">
        <v>2643</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3610</v>
      </c>
      <c r="E640" s="53" t="s">
        <v>3072</v>
      </c>
      <c r="F640" s="342" t="s">
        <v>3613</v>
      </c>
      <c r="G640" s="53" t="s">
        <v>3075</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3610</v>
      </c>
      <c r="E641" s="53" t="s">
        <v>3073</v>
      </c>
      <c r="F641" s="342" t="s">
        <v>3613</v>
      </c>
      <c r="G641" s="53" t="s">
        <v>3077</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3610</v>
      </c>
      <c r="E642" s="53" t="s">
        <v>3074</v>
      </c>
      <c r="F642" s="342" t="s">
        <v>3613</v>
      </c>
      <c r="G642" s="53" t="s">
        <v>3078</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3610</v>
      </c>
      <c r="E643" s="53" t="s">
        <v>3071</v>
      </c>
      <c r="F643" s="342" t="s">
        <v>3613</v>
      </c>
      <c r="G643" s="53" t="s">
        <v>3076</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3611</v>
      </c>
      <c r="E644" s="53" t="s">
        <v>2632</v>
      </c>
      <c r="F644" s="342" t="s">
        <v>3564</v>
      </c>
      <c r="G644" s="53" t="s">
        <v>2638</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3611</v>
      </c>
      <c r="E645" s="53" t="s">
        <v>2633</v>
      </c>
      <c r="F645" s="342" t="s">
        <v>3564</v>
      </c>
      <c r="G645" s="53" t="s">
        <v>2641</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3611</v>
      </c>
      <c r="E646" s="53" t="s">
        <v>2634</v>
      </c>
      <c r="F646" s="342" t="s">
        <v>3564</v>
      </c>
      <c r="G646" s="53" t="s">
        <v>2642</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3611</v>
      </c>
      <c r="E647" s="53" t="s">
        <v>2635</v>
      </c>
      <c r="F647" s="342" t="s">
        <v>3564</v>
      </c>
      <c r="G647" s="53" t="s">
        <v>2639</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3611</v>
      </c>
      <c r="E648" s="53" t="s">
        <v>2636</v>
      </c>
      <c r="F648" s="342" t="s">
        <v>3564</v>
      </c>
      <c r="G648" s="53" t="s">
        <v>2640</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3611</v>
      </c>
      <c r="E649" s="53" t="s">
        <v>2637</v>
      </c>
      <c r="F649" s="342" t="s">
        <v>3564</v>
      </c>
      <c r="G649" s="53" t="s">
        <v>2643</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3611</v>
      </c>
      <c r="E650" s="53" t="s">
        <v>3072</v>
      </c>
      <c r="F650" s="342" t="s">
        <v>3564</v>
      </c>
      <c r="G650" s="53" t="s">
        <v>3075</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3611</v>
      </c>
      <c r="E651" s="53" t="s">
        <v>3073</v>
      </c>
      <c r="F651" s="342" t="s">
        <v>3564</v>
      </c>
      <c r="G651" s="53" t="s">
        <v>3077</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3611</v>
      </c>
      <c r="E652" s="53" t="s">
        <v>3074</v>
      </c>
      <c r="F652" s="342" t="s">
        <v>3564</v>
      </c>
      <c r="G652" s="53" t="s">
        <v>3078</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3611</v>
      </c>
      <c r="E653" s="53" t="s">
        <v>3071</v>
      </c>
      <c r="F653" s="342" t="s">
        <v>3564</v>
      </c>
      <c r="G653" s="53" t="s">
        <v>3076</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35">
      <c r="A655" s="343" t="s">
        <v>9</v>
      </c>
      <c r="B655" s="343" t="s">
        <v>3045</v>
      </c>
      <c r="C655" s="343" t="s">
        <v>2631</v>
      </c>
      <c r="D655" s="53" t="s">
        <v>3587</v>
      </c>
      <c r="E655" s="53" t="s">
        <v>2632</v>
      </c>
      <c r="F655" s="342" t="s">
        <v>3612</v>
      </c>
      <c r="G655" s="53" t="s">
        <v>3614</v>
      </c>
      <c r="H655" s="54">
        <v>1208</v>
      </c>
      <c r="I655" s="53" t="s">
        <v>46</v>
      </c>
      <c r="J655" s="343" t="s">
        <v>3045</v>
      </c>
      <c r="K655" s="76" t="s">
        <v>2645</v>
      </c>
      <c r="L655" s="59">
        <v>0</v>
      </c>
      <c r="M655" s="59">
        <v>1</v>
      </c>
      <c r="N655" s="60">
        <v>0.01</v>
      </c>
      <c r="O655" s="53" t="s">
        <v>2644</v>
      </c>
      <c r="P655" s="450" t="s">
        <v>3624</v>
      </c>
      <c r="Q655" s="53" t="s">
        <v>244</v>
      </c>
      <c r="R655" s="9" t="s">
        <v>3068</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3587</v>
      </c>
      <c r="E656" s="53" t="s">
        <v>2633</v>
      </c>
      <c r="F656" s="342" t="s">
        <v>3612</v>
      </c>
      <c r="G656" s="53" t="s">
        <v>3615</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3587</v>
      </c>
      <c r="E657" s="53" t="s">
        <v>2634</v>
      </c>
      <c r="F657" s="342" t="s">
        <v>3612</v>
      </c>
      <c r="G657" s="53" t="s">
        <v>3616</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3587</v>
      </c>
      <c r="E658" s="53" t="s">
        <v>2635</v>
      </c>
      <c r="F658" s="342" t="s">
        <v>3612</v>
      </c>
      <c r="G658" s="53" t="s">
        <v>3617</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3587</v>
      </c>
      <c r="E659" s="53" t="s">
        <v>2636</v>
      </c>
      <c r="F659" s="342" t="s">
        <v>3612</v>
      </c>
      <c r="G659" s="53" t="s">
        <v>3618</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3587</v>
      </c>
      <c r="E660" s="53" t="s">
        <v>2637</v>
      </c>
      <c r="F660" s="342" t="s">
        <v>3612</v>
      </c>
      <c r="G660" s="53" t="s">
        <v>3619</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3587</v>
      </c>
      <c r="E661" s="53" t="s">
        <v>3072</v>
      </c>
      <c r="F661" s="342" t="s">
        <v>3612</v>
      </c>
      <c r="G661" s="53" t="s">
        <v>3620</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3587</v>
      </c>
      <c r="E662" s="53" t="s">
        <v>3073</v>
      </c>
      <c r="F662" s="342" t="s">
        <v>3612</v>
      </c>
      <c r="G662" s="53" t="s">
        <v>3621</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3587</v>
      </c>
      <c r="E663" s="53" t="s">
        <v>3074</v>
      </c>
      <c r="F663" s="342" t="s">
        <v>3612</v>
      </c>
      <c r="G663" s="53" t="s">
        <v>3622</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3587</v>
      </c>
      <c r="E664" s="53" t="s">
        <v>3071</v>
      </c>
      <c r="F664" s="342" t="s">
        <v>3612</v>
      </c>
      <c r="G664" s="53" t="s">
        <v>3623</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3588</v>
      </c>
      <c r="E665" s="53" t="s">
        <v>2632</v>
      </c>
      <c r="F665" s="342" t="s">
        <v>3145</v>
      </c>
      <c r="G665" s="53" t="s">
        <v>3614</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3588</v>
      </c>
      <c r="E666" s="53" t="s">
        <v>2633</v>
      </c>
      <c r="F666" s="342" t="s">
        <v>3145</v>
      </c>
      <c r="G666" s="53" t="s">
        <v>3615</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3588</v>
      </c>
      <c r="E667" s="53" t="s">
        <v>2634</v>
      </c>
      <c r="F667" s="342" t="s">
        <v>3145</v>
      </c>
      <c r="G667" s="53" t="s">
        <v>3616</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3588</v>
      </c>
      <c r="E668" s="53" t="s">
        <v>2635</v>
      </c>
      <c r="F668" s="342" t="s">
        <v>3145</v>
      </c>
      <c r="G668" s="53" t="s">
        <v>3617</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3588</v>
      </c>
      <c r="E669" s="53" t="s">
        <v>2636</v>
      </c>
      <c r="F669" s="342" t="s">
        <v>3145</v>
      </c>
      <c r="G669" s="53" t="s">
        <v>3618</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3588</v>
      </c>
      <c r="E670" s="53" t="s">
        <v>2637</v>
      </c>
      <c r="F670" s="342" t="s">
        <v>3145</v>
      </c>
      <c r="G670" s="53" t="s">
        <v>3619</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3588</v>
      </c>
      <c r="E671" s="53" t="s">
        <v>3072</v>
      </c>
      <c r="F671" s="342" t="s">
        <v>3145</v>
      </c>
      <c r="G671" s="53" t="s">
        <v>3620</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3588</v>
      </c>
      <c r="E672" s="53" t="s">
        <v>3073</v>
      </c>
      <c r="F672" s="342" t="s">
        <v>3145</v>
      </c>
      <c r="G672" s="53" t="s">
        <v>3621</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3588</v>
      </c>
      <c r="E673" s="53" t="s">
        <v>3074</v>
      </c>
      <c r="F673" s="342" t="s">
        <v>3145</v>
      </c>
      <c r="G673" s="53" t="s">
        <v>3622</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3588</v>
      </c>
      <c r="E674" s="53" t="s">
        <v>3071</v>
      </c>
      <c r="F674" s="342" t="s">
        <v>3145</v>
      </c>
      <c r="G674" s="53" t="s">
        <v>3623</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3589</v>
      </c>
      <c r="E675" s="53" t="s">
        <v>2632</v>
      </c>
      <c r="F675" s="342" t="s">
        <v>3545</v>
      </c>
      <c r="G675" s="53" t="s">
        <v>3614</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3589</v>
      </c>
      <c r="E676" s="53" t="s">
        <v>2633</v>
      </c>
      <c r="F676" s="342" t="s">
        <v>3545</v>
      </c>
      <c r="G676" s="53" t="s">
        <v>3615</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3589</v>
      </c>
      <c r="E677" s="53" t="s">
        <v>2634</v>
      </c>
      <c r="F677" s="342" t="s">
        <v>3545</v>
      </c>
      <c r="G677" s="53" t="s">
        <v>3616</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3589</v>
      </c>
      <c r="E678" s="53" t="s">
        <v>2635</v>
      </c>
      <c r="F678" s="342" t="s">
        <v>3545</v>
      </c>
      <c r="G678" s="53" t="s">
        <v>3617</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3589</v>
      </c>
      <c r="E679" s="53" t="s">
        <v>2636</v>
      </c>
      <c r="F679" s="342" t="s">
        <v>3545</v>
      </c>
      <c r="G679" s="53" t="s">
        <v>3618</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3589</v>
      </c>
      <c r="E680" s="53" t="s">
        <v>2637</v>
      </c>
      <c r="F680" s="342" t="s">
        <v>3545</v>
      </c>
      <c r="G680" s="53" t="s">
        <v>3619</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3589</v>
      </c>
      <c r="E681" s="53" t="s">
        <v>3072</v>
      </c>
      <c r="F681" s="342" t="s">
        <v>3545</v>
      </c>
      <c r="G681" s="53" t="s">
        <v>3620</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3589</v>
      </c>
      <c r="E682" s="53" t="s">
        <v>3073</v>
      </c>
      <c r="F682" s="342" t="s">
        <v>3545</v>
      </c>
      <c r="G682" s="53" t="s">
        <v>3621</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3589</v>
      </c>
      <c r="E683" s="53" t="s">
        <v>3074</v>
      </c>
      <c r="F683" s="342" t="s">
        <v>3545</v>
      </c>
      <c r="G683" s="53" t="s">
        <v>3622</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3589</v>
      </c>
      <c r="E684" s="53" t="s">
        <v>3071</v>
      </c>
      <c r="F684" s="342" t="s">
        <v>3545</v>
      </c>
      <c r="G684" s="53" t="s">
        <v>3623</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3590</v>
      </c>
      <c r="E685" s="53" t="s">
        <v>2632</v>
      </c>
      <c r="F685" s="342" t="s">
        <v>3546</v>
      </c>
      <c r="G685" s="53" t="s">
        <v>3614</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3590</v>
      </c>
      <c r="E686" s="53" t="s">
        <v>2633</v>
      </c>
      <c r="F686" s="342" t="s">
        <v>3546</v>
      </c>
      <c r="G686" s="53" t="s">
        <v>3615</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3590</v>
      </c>
      <c r="E687" s="53" t="s">
        <v>2634</v>
      </c>
      <c r="F687" s="342" t="s">
        <v>3546</v>
      </c>
      <c r="G687" s="53" t="s">
        <v>3616</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3590</v>
      </c>
      <c r="E688" s="53" t="s">
        <v>2635</v>
      </c>
      <c r="F688" s="342" t="s">
        <v>3546</v>
      </c>
      <c r="G688" s="53" t="s">
        <v>3617</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3590</v>
      </c>
      <c r="E689" s="53" t="s">
        <v>2636</v>
      </c>
      <c r="F689" s="342" t="s">
        <v>3546</v>
      </c>
      <c r="G689" s="53" t="s">
        <v>3618</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3590</v>
      </c>
      <c r="E690" s="53" t="s">
        <v>2637</v>
      </c>
      <c r="F690" s="342" t="s">
        <v>3546</v>
      </c>
      <c r="G690" s="53" t="s">
        <v>3619</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3590</v>
      </c>
      <c r="E691" s="53" t="s">
        <v>3072</v>
      </c>
      <c r="F691" s="342" t="s">
        <v>3546</v>
      </c>
      <c r="G691" s="53" t="s">
        <v>3620</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3590</v>
      </c>
      <c r="E692" s="53" t="s">
        <v>3073</v>
      </c>
      <c r="F692" s="342" t="s">
        <v>3546</v>
      </c>
      <c r="G692" s="53" t="s">
        <v>3621</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3590</v>
      </c>
      <c r="E693" s="53" t="s">
        <v>3074</v>
      </c>
      <c r="F693" s="342" t="s">
        <v>3546</v>
      </c>
      <c r="G693" s="53" t="s">
        <v>3622</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3590</v>
      </c>
      <c r="E694" s="53" t="s">
        <v>3071</v>
      </c>
      <c r="F694" s="342" t="s">
        <v>3546</v>
      </c>
      <c r="G694" s="53" t="s">
        <v>3623</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3591</v>
      </c>
      <c r="E695" s="53" t="s">
        <v>2632</v>
      </c>
      <c r="F695" s="342" t="s">
        <v>3547</v>
      </c>
      <c r="G695" s="53" t="s">
        <v>3614</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3591</v>
      </c>
      <c r="E696" s="53" t="s">
        <v>2633</v>
      </c>
      <c r="F696" s="342" t="s">
        <v>3547</v>
      </c>
      <c r="G696" s="53" t="s">
        <v>3615</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3591</v>
      </c>
      <c r="E697" s="53" t="s">
        <v>2634</v>
      </c>
      <c r="F697" s="342" t="s">
        <v>3547</v>
      </c>
      <c r="G697" s="53" t="s">
        <v>3616</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3591</v>
      </c>
      <c r="E698" s="53" t="s">
        <v>2635</v>
      </c>
      <c r="F698" s="342" t="s">
        <v>3547</v>
      </c>
      <c r="G698" s="53" t="s">
        <v>3617</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3591</v>
      </c>
      <c r="E699" s="53" t="s">
        <v>2636</v>
      </c>
      <c r="F699" s="342" t="s">
        <v>3547</v>
      </c>
      <c r="G699" s="53" t="s">
        <v>3618</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3591</v>
      </c>
      <c r="E700" s="53" t="s">
        <v>2637</v>
      </c>
      <c r="F700" s="342" t="s">
        <v>3547</v>
      </c>
      <c r="G700" s="53" t="s">
        <v>3619</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3591</v>
      </c>
      <c r="E701" s="53" t="s">
        <v>3072</v>
      </c>
      <c r="F701" s="342" t="s">
        <v>3547</v>
      </c>
      <c r="G701" s="53" t="s">
        <v>3620</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3591</v>
      </c>
      <c r="E702" s="53" t="s">
        <v>3073</v>
      </c>
      <c r="F702" s="342" t="s">
        <v>3547</v>
      </c>
      <c r="G702" s="53" t="s">
        <v>3621</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3591</v>
      </c>
      <c r="E703" s="53" t="s">
        <v>3074</v>
      </c>
      <c r="F703" s="342" t="s">
        <v>3547</v>
      </c>
      <c r="G703" s="53" t="s">
        <v>3622</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3591</v>
      </c>
      <c r="E704" s="53" t="s">
        <v>3071</v>
      </c>
      <c r="F704" s="342" t="s">
        <v>3547</v>
      </c>
      <c r="G704" s="53" t="s">
        <v>3623</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3592</v>
      </c>
      <c r="E705" s="53" t="s">
        <v>2632</v>
      </c>
      <c r="F705" s="342" t="s">
        <v>3548</v>
      </c>
      <c r="G705" s="53" t="s">
        <v>3614</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3592</v>
      </c>
      <c r="E706" s="53" t="s">
        <v>2633</v>
      </c>
      <c r="F706" s="342" t="s">
        <v>3548</v>
      </c>
      <c r="G706" s="53" t="s">
        <v>3615</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3592</v>
      </c>
      <c r="E707" s="53" t="s">
        <v>2634</v>
      </c>
      <c r="F707" s="342" t="s">
        <v>3548</v>
      </c>
      <c r="G707" s="53" t="s">
        <v>3616</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3592</v>
      </c>
      <c r="E708" s="53" t="s">
        <v>2635</v>
      </c>
      <c r="F708" s="342" t="s">
        <v>3548</v>
      </c>
      <c r="G708" s="53" t="s">
        <v>3617</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3592</v>
      </c>
      <c r="E709" s="53" t="s">
        <v>2636</v>
      </c>
      <c r="F709" s="342" t="s">
        <v>3548</v>
      </c>
      <c r="G709" s="53" t="s">
        <v>3618</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3592</v>
      </c>
      <c r="E710" s="53" t="s">
        <v>2637</v>
      </c>
      <c r="F710" s="342" t="s">
        <v>3548</v>
      </c>
      <c r="G710" s="53" t="s">
        <v>3619</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3592</v>
      </c>
      <c r="E711" s="53" t="s">
        <v>3072</v>
      </c>
      <c r="F711" s="342" t="s">
        <v>3548</v>
      </c>
      <c r="G711" s="53" t="s">
        <v>3620</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3592</v>
      </c>
      <c r="E712" s="53" t="s">
        <v>3073</v>
      </c>
      <c r="F712" s="342" t="s">
        <v>3548</v>
      </c>
      <c r="G712" s="53" t="s">
        <v>3621</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3592</v>
      </c>
      <c r="E713" s="53" t="s">
        <v>3074</v>
      </c>
      <c r="F713" s="342" t="s">
        <v>3548</v>
      </c>
      <c r="G713" s="53" t="s">
        <v>3622</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3592</v>
      </c>
      <c r="E714" s="53" t="s">
        <v>3071</v>
      </c>
      <c r="F714" s="342" t="s">
        <v>3548</v>
      </c>
      <c r="G714" s="53" t="s">
        <v>3623</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3593</v>
      </c>
      <c r="E715" s="53" t="s">
        <v>2632</v>
      </c>
      <c r="F715" s="342" t="s">
        <v>3549</v>
      </c>
      <c r="G715" s="53" t="s">
        <v>3614</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3593</v>
      </c>
      <c r="E716" s="53" t="s">
        <v>2633</v>
      </c>
      <c r="F716" s="342" t="s">
        <v>3549</v>
      </c>
      <c r="G716" s="53" t="s">
        <v>3615</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3593</v>
      </c>
      <c r="E717" s="53" t="s">
        <v>2634</v>
      </c>
      <c r="F717" s="342" t="s">
        <v>3549</v>
      </c>
      <c r="G717" s="53" t="s">
        <v>3616</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3593</v>
      </c>
      <c r="E718" s="53" t="s">
        <v>2635</v>
      </c>
      <c r="F718" s="342" t="s">
        <v>3549</v>
      </c>
      <c r="G718" s="53" t="s">
        <v>3617</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3593</v>
      </c>
      <c r="E719" s="53" t="s">
        <v>2636</v>
      </c>
      <c r="F719" s="342" t="s">
        <v>3549</v>
      </c>
      <c r="G719" s="53" t="s">
        <v>3618</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3593</v>
      </c>
      <c r="E720" s="53" t="s">
        <v>2637</v>
      </c>
      <c r="F720" s="342" t="s">
        <v>3549</v>
      </c>
      <c r="G720" s="53" t="s">
        <v>3619</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3593</v>
      </c>
      <c r="E721" s="53" t="s">
        <v>3072</v>
      </c>
      <c r="F721" s="342" t="s">
        <v>3549</v>
      </c>
      <c r="G721" s="53" t="s">
        <v>3620</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3593</v>
      </c>
      <c r="E722" s="53" t="s">
        <v>3073</v>
      </c>
      <c r="F722" s="342" t="s">
        <v>3549</v>
      </c>
      <c r="G722" s="53" t="s">
        <v>3621</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3593</v>
      </c>
      <c r="E723" s="53" t="s">
        <v>3074</v>
      </c>
      <c r="F723" s="342" t="s">
        <v>3549</v>
      </c>
      <c r="G723" s="53" t="s">
        <v>3622</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3593</v>
      </c>
      <c r="E724" s="53" t="s">
        <v>3071</v>
      </c>
      <c r="F724" s="342" t="s">
        <v>3549</v>
      </c>
      <c r="G724" s="53" t="s">
        <v>3623</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3594</v>
      </c>
      <c r="E725" s="53" t="s">
        <v>2632</v>
      </c>
      <c r="F725" s="342" t="s">
        <v>3550</v>
      </c>
      <c r="G725" s="53" t="s">
        <v>3614</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3594</v>
      </c>
      <c r="E726" s="53" t="s">
        <v>2633</v>
      </c>
      <c r="F726" s="342" t="s">
        <v>3550</v>
      </c>
      <c r="G726" s="53" t="s">
        <v>3615</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3594</v>
      </c>
      <c r="E727" s="53" t="s">
        <v>2634</v>
      </c>
      <c r="F727" s="342" t="s">
        <v>3550</v>
      </c>
      <c r="G727" s="53" t="s">
        <v>3616</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3594</v>
      </c>
      <c r="E728" s="53" t="s">
        <v>2635</v>
      </c>
      <c r="F728" s="342" t="s">
        <v>3550</v>
      </c>
      <c r="G728" s="53" t="s">
        <v>3617</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3594</v>
      </c>
      <c r="E729" s="53" t="s">
        <v>2636</v>
      </c>
      <c r="F729" s="342" t="s">
        <v>3550</v>
      </c>
      <c r="G729" s="53" t="s">
        <v>3618</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3594</v>
      </c>
      <c r="E730" s="53" t="s">
        <v>2637</v>
      </c>
      <c r="F730" s="342" t="s">
        <v>3550</v>
      </c>
      <c r="G730" s="53" t="s">
        <v>3619</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3594</v>
      </c>
      <c r="E731" s="53" t="s">
        <v>3072</v>
      </c>
      <c r="F731" s="342" t="s">
        <v>3550</v>
      </c>
      <c r="G731" s="53" t="s">
        <v>3620</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3594</v>
      </c>
      <c r="E732" s="53" t="s">
        <v>3073</v>
      </c>
      <c r="F732" s="342" t="s">
        <v>3550</v>
      </c>
      <c r="G732" s="53" t="s">
        <v>3621</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3594</v>
      </c>
      <c r="E733" s="53" t="s">
        <v>3074</v>
      </c>
      <c r="F733" s="342" t="s">
        <v>3550</v>
      </c>
      <c r="G733" s="53" t="s">
        <v>3622</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3594</v>
      </c>
      <c r="E734" s="53" t="s">
        <v>3071</v>
      </c>
      <c r="F734" s="342" t="s">
        <v>3550</v>
      </c>
      <c r="G734" s="53" t="s">
        <v>3623</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3595</v>
      </c>
      <c r="E735" s="53" t="s">
        <v>2632</v>
      </c>
      <c r="F735" s="342" t="s">
        <v>3551</v>
      </c>
      <c r="G735" s="53" t="s">
        <v>3614</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3595</v>
      </c>
      <c r="E736" s="53" t="s">
        <v>2633</v>
      </c>
      <c r="F736" s="342" t="s">
        <v>3551</v>
      </c>
      <c r="G736" s="53" t="s">
        <v>3615</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3595</v>
      </c>
      <c r="E737" s="53" t="s">
        <v>2634</v>
      </c>
      <c r="F737" s="342" t="s">
        <v>3551</v>
      </c>
      <c r="G737" s="53" t="s">
        <v>3616</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3595</v>
      </c>
      <c r="E738" s="53" t="s">
        <v>2635</v>
      </c>
      <c r="F738" s="342" t="s">
        <v>3551</v>
      </c>
      <c r="G738" s="53" t="s">
        <v>3617</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3595</v>
      </c>
      <c r="E739" s="53" t="s">
        <v>2636</v>
      </c>
      <c r="F739" s="342" t="s">
        <v>3551</v>
      </c>
      <c r="G739" s="53" t="s">
        <v>3618</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3595</v>
      </c>
      <c r="E740" s="53" t="s">
        <v>2637</v>
      </c>
      <c r="F740" s="342" t="s">
        <v>3551</v>
      </c>
      <c r="G740" s="53" t="s">
        <v>3619</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3595</v>
      </c>
      <c r="E741" s="53" t="s">
        <v>3072</v>
      </c>
      <c r="F741" s="342" t="s">
        <v>3551</v>
      </c>
      <c r="G741" s="53" t="s">
        <v>3620</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3595</v>
      </c>
      <c r="E742" s="53" t="s">
        <v>3073</v>
      </c>
      <c r="F742" s="342" t="s">
        <v>3551</v>
      </c>
      <c r="G742" s="53" t="s">
        <v>3621</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3595</v>
      </c>
      <c r="E743" s="53" t="s">
        <v>3074</v>
      </c>
      <c r="F743" s="342" t="s">
        <v>3551</v>
      </c>
      <c r="G743" s="53" t="s">
        <v>3622</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3595</v>
      </c>
      <c r="E744" s="53" t="s">
        <v>3071</v>
      </c>
      <c r="F744" s="342" t="s">
        <v>3551</v>
      </c>
      <c r="G744" s="53" t="s">
        <v>3623</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3596</v>
      </c>
      <c r="E745" s="53" t="s">
        <v>2632</v>
      </c>
      <c r="F745" s="342" t="s">
        <v>2920</v>
      </c>
      <c r="G745" s="53" t="s">
        <v>3614</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3596</v>
      </c>
      <c r="E746" s="53" t="s">
        <v>2633</v>
      </c>
      <c r="F746" s="342" t="s">
        <v>2920</v>
      </c>
      <c r="G746" s="53" t="s">
        <v>3615</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3596</v>
      </c>
      <c r="E747" s="53" t="s">
        <v>2634</v>
      </c>
      <c r="F747" s="342" t="s">
        <v>2920</v>
      </c>
      <c r="G747" s="53" t="s">
        <v>3616</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3596</v>
      </c>
      <c r="E748" s="53" t="s">
        <v>2635</v>
      </c>
      <c r="F748" s="342" t="s">
        <v>2920</v>
      </c>
      <c r="G748" s="53" t="s">
        <v>3617</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3596</v>
      </c>
      <c r="E749" s="53" t="s">
        <v>2636</v>
      </c>
      <c r="F749" s="342" t="s">
        <v>2920</v>
      </c>
      <c r="G749" s="53" t="s">
        <v>3618</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3596</v>
      </c>
      <c r="E750" s="53" t="s">
        <v>2637</v>
      </c>
      <c r="F750" s="342" t="s">
        <v>2920</v>
      </c>
      <c r="G750" s="53" t="s">
        <v>3619</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3596</v>
      </c>
      <c r="E751" s="53" t="s">
        <v>3072</v>
      </c>
      <c r="F751" s="342" t="s">
        <v>2920</v>
      </c>
      <c r="G751" s="53" t="s">
        <v>3620</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3596</v>
      </c>
      <c r="E752" s="53" t="s">
        <v>3073</v>
      </c>
      <c r="F752" s="342" t="s">
        <v>2920</v>
      </c>
      <c r="G752" s="53" t="s">
        <v>3621</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3596</v>
      </c>
      <c r="E753" s="53" t="s">
        <v>3074</v>
      </c>
      <c r="F753" s="342" t="s">
        <v>2920</v>
      </c>
      <c r="G753" s="53" t="s">
        <v>3622</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3596</v>
      </c>
      <c r="E754" s="53" t="s">
        <v>3071</v>
      </c>
      <c r="F754" s="342" t="s">
        <v>2920</v>
      </c>
      <c r="G754" s="53" t="s">
        <v>3623</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3597</v>
      </c>
      <c r="E755" s="53" t="s">
        <v>2632</v>
      </c>
      <c r="F755" s="342" t="s">
        <v>3552</v>
      </c>
      <c r="G755" s="53" t="s">
        <v>3614</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3597</v>
      </c>
      <c r="E756" s="53" t="s">
        <v>2633</v>
      </c>
      <c r="F756" s="342" t="s">
        <v>3552</v>
      </c>
      <c r="G756" s="53" t="s">
        <v>3615</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3597</v>
      </c>
      <c r="E757" s="53" t="s">
        <v>2634</v>
      </c>
      <c r="F757" s="342" t="s">
        <v>3552</v>
      </c>
      <c r="G757" s="53" t="s">
        <v>3616</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3597</v>
      </c>
      <c r="E758" s="53" t="s">
        <v>2635</v>
      </c>
      <c r="F758" s="342" t="s">
        <v>3552</v>
      </c>
      <c r="G758" s="53" t="s">
        <v>3617</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3597</v>
      </c>
      <c r="E759" s="53" t="s">
        <v>2636</v>
      </c>
      <c r="F759" s="342" t="s">
        <v>3552</v>
      </c>
      <c r="G759" s="53" t="s">
        <v>3618</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3597</v>
      </c>
      <c r="E760" s="53" t="s">
        <v>2637</v>
      </c>
      <c r="F760" s="342" t="s">
        <v>3552</v>
      </c>
      <c r="G760" s="53" t="s">
        <v>3619</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3597</v>
      </c>
      <c r="E761" s="53" t="s">
        <v>3072</v>
      </c>
      <c r="F761" s="342" t="s">
        <v>3552</v>
      </c>
      <c r="G761" s="53" t="s">
        <v>3620</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3597</v>
      </c>
      <c r="E762" s="53" t="s">
        <v>3073</v>
      </c>
      <c r="F762" s="342" t="s">
        <v>3552</v>
      </c>
      <c r="G762" s="53" t="s">
        <v>3621</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3597</v>
      </c>
      <c r="E763" s="53" t="s">
        <v>3074</v>
      </c>
      <c r="F763" s="342" t="s">
        <v>3552</v>
      </c>
      <c r="G763" s="53" t="s">
        <v>3622</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3597</v>
      </c>
      <c r="E764" s="53" t="s">
        <v>3071</v>
      </c>
      <c r="F764" s="342" t="s">
        <v>3552</v>
      </c>
      <c r="G764" s="53" t="s">
        <v>3623</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3598</v>
      </c>
      <c r="E765" s="53" t="s">
        <v>2632</v>
      </c>
      <c r="F765" s="342" t="s">
        <v>3553</v>
      </c>
      <c r="G765" s="53" t="s">
        <v>3614</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3598</v>
      </c>
      <c r="E766" s="53" t="s">
        <v>2633</v>
      </c>
      <c r="F766" s="342" t="s">
        <v>3553</v>
      </c>
      <c r="G766" s="53" t="s">
        <v>3615</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3598</v>
      </c>
      <c r="E767" s="53" t="s">
        <v>2634</v>
      </c>
      <c r="F767" s="342" t="s">
        <v>3553</v>
      </c>
      <c r="G767" s="53" t="s">
        <v>3616</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3598</v>
      </c>
      <c r="E768" s="53" t="s">
        <v>2635</v>
      </c>
      <c r="F768" s="342" t="s">
        <v>3553</v>
      </c>
      <c r="G768" s="53" t="s">
        <v>3617</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3598</v>
      </c>
      <c r="E769" s="53" t="s">
        <v>2636</v>
      </c>
      <c r="F769" s="342" t="s">
        <v>3553</v>
      </c>
      <c r="G769" s="53" t="s">
        <v>3618</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3598</v>
      </c>
      <c r="E770" s="53" t="s">
        <v>2637</v>
      </c>
      <c r="F770" s="342" t="s">
        <v>3553</v>
      </c>
      <c r="G770" s="53" t="s">
        <v>3619</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3598</v>
      </c>
      <c r="E771" s="53" t="s">
        <v>3072</v>
      </c>
      <c r="F771" s="342" t="s">
        <v>3553</v>
      </c>
      <c r="G771" s="53" t="s">
        <v>3620</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3598</v>
      </c>
      <c r="E772" s="53" t="s">
        <v>3073</v>
      </c>
      <c r="F772" s="342" t="s">
        <v>3553</v>
      </c>
      <c r="G772" s="53" t="s">
        <v>3621</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3598</v>
      </c>
      <c r="E773" s="53" t="s">
        <v>3074</v>
      </c>
      <c r="F773" s="342" t="s">
        <v>3553</v>
      </c>
      <c r="G773" s="53" t="s">
        <v>3622</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3598</v>
      </c>
      <c r="E774" s="53" t="s">
        <v>3071</v>
      </c>
      <c r="F774" s="342" t="s">
        <v>3553</v>
      </c>
      <c r="G774" s="53" t="s">
        <v>3623</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3599</v>
      </c>
      <c r="E775" s="53" t="s">
        <v>2632</v>
      </c>
      <c r="F775" s="342" t="s">
        <v>3554</v>
      </c>
      <c r="G775" s="53" t="s">
        <v>3614</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3599</v>
      </c>
      <c r="E776" s="53" t="s">
        <v>2633</v>
      </c>
      <c r="F776" s="342" t="s">
        <v>3554</v>
      </c>
      <c r="G776" s="53" t="s">
        <v>3615</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3599</v>
      </c>
      <c r="E777" s="53" t="s">
        <v>2634</v>
      </c>
      <c r="F777" s="342" t="s">
        <v>3554</v>
      </c>
      <c r="G777" s="53" t="s">
        <v>3616</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3599</v>
      </c>
      <c r="E778" s="53" t="s">
        <v>2635</v>
      </c>
      <c r="F778" s="342" t="s">
        <v>3554</v>
      </c>
      <c r="G778" s="53" t="s">
        <v>3617</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3599</v>
      </c>
      <c r="E779" s="53" t="s">
        <v>2636</v>
      </c>
      <c r="F779" s="342" t="s">
        <v>3554</v>
      </c>
      <c r="G779" s="53" t="s">
        <v>3618</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3599</v>
      </c>
      <c r="E780" s="53" t="s">
        <v>2637</v>
      </c>
      <c r="F780" s="342" t="s">
        <v>3554</v>
      </c>
      <c r="G780" s="53" t="s">
        <v>3619</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3599</v>
      </c>
      <c r="E781" s="53" t="s">
        <v>3072</v>
      </c>
      <c r="F781" s="342" t="s">
        <v>3554</v>
      </c>
      <c r="G781" s="53" t="s">
        <v>3620</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3599</v>
      </c>
      <c r="E782" s="53" t="s">
        <v>3073</v>
      </c>
      <c r="F782" s="342" t="s">
        <v>3554</v>
      </c>
      <c r="G782" s="53" t="s">
        <v>3621</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3599</v>
      </c>
      <c r="E783" s="53" t="s">
        <v>3074</v>
      </c>
      <c r="F783" s="342" t="s">
        <v>3554</v>
      </c>
      <c r="G783" s="53" t="s">
        <v>3622</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3599</v>
      </c>
      <c r="E784" s="53" t="s">
        <v>3071</v>
      </c>
      <c r="F784" s="342" t="s">
        <v>3554</v>
      </c>
      <c r="G784" s="53" t="s">
        <v>3623</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3600</v>
      </c>
      <c r="E785" s="53" t="s">
        <v>2632</v>
      </c>
      <c r="F785" s="342" t="s">
        <v>2921</v>
      </c>
      <c r="G785" s="53" t="s">
        <v>3614</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3600</v>
      </c>
      <c r="E786" s="53" t="s">
        <v>2633</v>
      </c>
      <c r="F786" s="342" t="s">
        <v>2921</v>
      </c>
      <c r="G786" s="53" t="s">
        <v>3615</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3600</v>
      </c>
      <c r="E787" s="53" t="s">
        <v>2634</v>
      </c>
      <c r="F787" s="342" t="s">
        <v>2921</v>
      </c>
      <c r="G787" s="53" t="s">
        <v>3616</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3600</v>
      </c>
      <c r="E788" s="53" t="s">
        <v>2635</v>
      </c>
      <c r="F788" s="342" t="s">
        <v>2921</v>
      </c>
      <c r="G788" s="53" t="s">
        <v>3617</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3600</v>
      </c>
      <c r="E789" s="53" t="s">
        <v>2636</v>
      </c>
      <c r="F789" s="342" t="s">
        <v>2921</v>
      </c>
      <c r="G789" s="53" t="s">
        <v>3618</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3600</v>
      </c>
      <c r="E790" s="53" t="s">
        <v>2637</v>
      </c>
      <c r="F790" s="342" t="s">
        <v>2921</v>
      </c>
      <c r="G790" s="53" t="s">
        <v>3619</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3600</v>
      </c>
      <c r="E791" s="53" t="s">
        <v>3072</v>
      </c>
      <c r="F791" s="342" t="s">
        <v>2921</v>
      </c>
      <c r="G791" s="53" t="s">
        <v>3620</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3600</v>
      </c>
      <c r="E792" s="53" t="s">
        <v>3073</v>
      </c>
      <c r="F792" s="342" t="s">
        <v>2921</v>
      </c>
      <c r="G792" s="53" t="s">
        <v>3621</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3600</v>
      </c>
      <c r="E793" s="53" t="s">
        <v>3074</v>
      </c>
      <c r="F793" s="342" t="s">
        <v>2921</v>
      </c>
      <c r="G793" s="53" t="s">
        <v>3622</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3600</v>
      </c>
      <c r="E794" s="53" t="s">
        <v>3071</v>
      </c>
      <c r="F794" s="342" t="s">
        <v>2921</v>
      </c>
      <c r="G794" s="53" t="s">
        <v>3623</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3601</v>
      </c>
      <c r="E795" s="53" t="s">
        <v>2632</v>
      </c>
      <c r="F795" s="342" t="s">
        <v>3555</v>
      </c>
      <c r="G795" s="53" t="s">
        <v>3614</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3601</v>
      </c>
      <c r="E796" s="53" t="s">
        <v>2633</v>
      </c>
      <c r="F796" s="342" t="s">
        <v>3555</v>
      </c>
      <c r="G796" s="53" t="s">
        <v>3615</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3601</v>
      </c>
      <c r="E797" s="53" t="s">
        <v>2634</v>
      </c>
      <c r="F797" s="342" t="s">
        <v>3555</v>
      </c>
      <c r="G797" s="53" t="s">
        <v>3616</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3601</v>
      </c>
      <c r="E798" s="53" t="s">
        <v>2635</v>
      </c>
      <c r="F798" s="342" t="s">
        <v>3555</v>
      </c>
      <c r="G798" s="53" t="s">
        <v>3617</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3601</v>
      </c>
      <c r="E799" s="53" t="s">
        <v>2636</v>
      </c>
      <c r="F799" s="342" t="s">
        <v>3555</v>
      </c>
      <c r="G799" s="53" t="s">
        <v>3618</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3601</v>
      </c>
      <c r="E800" s="53" t="s">
        <v>2637</v>
      </c>
      <c r="F800" s="342" t="s">
        <v>3555</v>
      </c>
      <c r="G800" s="53" t="s">
        <v>3619</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3601</v>
      </c>
      <c r="E801" s="53" t="s">
        <v>3072</v>
      </c>
      <c r="F801" s="342" t="s">
        <v>3555</v>
      </c>
      <c r="G801" s="53" t="s">
        <v>3620</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3601</v>
      </c>
      <c r="E802" s="53" t="s">
        <v>3073</v>
      </c>
      <c r="F802" s="342" t="s">
        <v>3555</v>
      </c>
      <c r="G802" s="53" t="s">
        <v>3621</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3601</v>
      </c>
      <c r="E803" s="53" t="s">
        <v>3074</v>
      </c>
      <c r="F803" s="342" t="s">
        <v>3555</v>
      </c>
      <c r="G803" s="53" t="s">
        <v>3622</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3601</v>
      </c>
      <c r="E804" s="53" t="s">
        <v>3071</v>
      </c>
      <c r="F804" s="342" t="s">
        <v>3555</v>
      </c>
      <c r="G804" s="53" t="s">
        <v>3623</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3602</v>
      </c>
      <c r="E805" s="53" t="s">
        <v>2632</v>
      </c>
      <c r="F805" s="342" t="s">
        <v>3556</v>
      </c>
      <c r="G805" s="53" t="s">
        <v>3614</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3602</v>
      </c>
      <c r="E806" s="53" t="s">
        <v>2633</v>
      </c>
      <c r="F806" s="342" t="s">
        <v>3556</v>
      </c>
      <c r="G806" s="53" t="s">
        <v>3615</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3602</v>
      </c>
      <c r="E807" s="53" t="s">
        <v>2634</v>
      </c>
      <c r="F807" s="342" t="s">
        <v>3556</v>
      </c>
      <c r="G807" s="53" t="s">
        <v>3616</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3602</v>
      </c>
      <c r="E808" s="53" t="s">
        <v>2635</v>
      </c>
      <c r="F808" s="342" t="s">
        <v>3556</v>
      </c>
      <c r="G808" s="53" t="s">
        <v>3617</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3602</v>
      </c>
      <c r="E809" s="53" t="s">
        <v>2636</v>
      </c>
      <c r="F809" s="342" t="s">
        <v>3556</v>
      </c>
      <c r="G809" s="53" t="s">
        <v>3618</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3602</v>
      </c>
      <c r="E810" s="53" t="s">
        <v>2637</v>
      </c>
      <c r="F810" s="342" t="s">
        <v>3556</v>
      </c>
      <c r="G810" s="53" t="s">
        <v>3619</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3602</v>
      </c>
      <c r="E811" s="53" t="s">
        <v>3072</v>
      </c>
      <c r="F811" s="342" t="s">
        <v>3556</v>
      </c>
      <c r="G811" s="53" t="s">
        <v>3620</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3602</v>
      </c>
      <c r="E812" s="53" t="s">
        <v>3073</v>
      </c>
      <c r="F812" s="342" t="s">
        <v>3556</v>
      </c>
      <c r="G812" s="53" t="s">
        <v>3621</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3602</v>
      </c>
      <c r="E813" s="53" t="s">
        <v>3074</v>
      </c>
      <c r="F813" s="342" t="s">
        <v>3556</v>
      </c>
      <c r="G813" s="53" t="s">
        <v>3622</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3602</v>
      </c>
      <c r="E814" s="53" t="s">
        <v>3071</v>
      </c>
      <c r="F814" s="342" t="s">
        <v>3556</v>
      </c>
      <c r="G814" s="53" t="s">
        <v>3623</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3603</v>
      </c>
      <c r="E815" s="53" t="s">
        <v>2632</v>
      </c>
      <c r="F815" s="342" t="s">
        <v>3557</v>
      </c>
      <c r="G815" s="53" t="s">
        <v>3614</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3603</v>
      </c>
      <c r="E816" s="53" t="s">
        <v>2633</v>
      </c>
      <c r="F816" s="342" t="s">
        <v>3557</v>
      </c>
      <c r="G816" s="53" t="s">
        <v>3615</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3603</v>
      </c>
      <c r="E817" s="53" t="s">
        <v>2634</v>
      </c>
      <c r="F817" s="342" t="s">
        <v>3557</v>
      </c>
      <c r="G817" s="53" t="s">
        <v>3616</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3603</v>
      </c>
      <c r="E818" s="53" t="s">
        <v>2635</v>
      </c>
      <c r="F818" s="342" t="s">
        <v>3557</v>
      </c>
      <c r="G818" s="53" t="s">
        <v>3617</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3603</v>
      </c>
      <c r="E819" s="53" t="s">
        <v>2636</v>
      </c>
      <c r="F819" s="342" t="s">
        <v>3557</v>
      </c>
      <c r="G819" s="53" t="s">
        <v>3618</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3603</v>
      </c>
      <c r="E820" s="53" t="s">
        <v>2637</v>
      </c>
      <c r="F820" s="342" t="s">
        <v>3557</v>
      </c>
      <c r="G820" s="53" t="s">
        <v>3619</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3603</v>
      </c>
      <c r="E821" s="53" t="s">
        <v>3072</v>
      </c>
      <c r="F821" s="342" t="s">
        <v>3557</v>
      </c>
      <c r="G821" s="53" t="s">
        <v>3620</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3603</v>
      </c>
      <c r="E822" s="53" t="s">
        <v>3073</v>
      </c>
      <c r="F822" s="342" t="s">
        <v>3557</v>
      </c>
      <c r="G822" s="53" t="s">
        <v>3621</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3603</v>
      </c>
      <c r="E823" s="53" t="s">
        <v>3074</v>
      </c>
      <c r="F823" s="342" t="s">
        <v>3557</v>
      </c>
      <c r="G823" s="53" t="s">
        <v>3622</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3603</v>
      </c>
      <c r="E824" s="53" t="s">
        <v>3071</v>
      </c>
      <c r="F824" s="342" t="s">
        <v>3557</v>
      </c>
      <c r="G824" s="53" t="s">
        <v>3623</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3604</v>
      </c>
      <c r="E825" s="53" t="s">
        <v>2632</v>
      </c>
      <c r="F825" s="342" t="s">
        <v>3558</v>
      </c>
      <c r="G825" s="53" t="s">
        <v>3614</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3604</v>
      </c>
      <c r="E826" s="53" t="s">
        <v>2633</v>
      </c>
      <c r="F826" s="342" t="s">
        <v>3558</v>
      </c>
      <c r="G826" s="53" t="s">
        <v>3615</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3604</v>
      </c>
      <c r="E827" s="53" t="s">
        <v>2634</v>
      </c>
      <c r="F827" s="342" t="s">
        <v>3558</v>
      </c>
      <c r="G827" s="53" t="s">
        <v>3616</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3604</v>
      </c>
      <c r="E828" s="53" t="s">
        <v>2635</v>
      </c>
      <c r="F828" s="342" t="s">
        <v>3558</v>
      </c>
      <c r="G828" s="53" t="s">
        <v>3617</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3604</v>
      </c>
      <c r="E829" s="53" t="s">
        <v>2636</v>
      </c>
      <c r="F829" s="342" t="s">
        <v>3558</v>
      </c>
      <c r="G829" s="53" t="s">
        <v>3618</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3604</v>
      </c>
      <c r="E830" s="53" t="s">
        <v>2637</v>
      </c>
      <c r="F830" s="342" t="s">
        <v>3558</v>
      </c>
      <c r="G830" s="53" t="s">
        <v>3619</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3604</v>
      </c>
      <c r="E831" s="53" t="s">
        <v>3072</v>
      </c>
      <c r="F831" s="342" t="s">
        <v>3558</v>
      </c>
      <c r="G831" s="53" t="s">
        <v>3620</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3604</v>
      </c>
      <c r="E832" s="53" t="s">
        <v>3073</v>
      </c>
      <c r="F832" s="342" t="s">
        <v>3558</v>
      </c>
      <c r="G832" s="53" t="s">
        <v>3621</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3604</v>
      </c>
      <c r="E833" s="53" t="s">
        <v>3074</v>
      </c>
      <c r="F833" s="342" t="s">
        <v>3558</v>
      </c>
      <c r="G833" s="53" t="s">
        <v>3622</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3604</v>
      </c>
      <c r="E834" s="53" t="s">
        <v>3071</v>
      </c>
      <c r="F834" s="342" t="s">
        <v>3558</v>
      </c>
      <c r="G834" s="53" t="s">
        <v>3623</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3605</v>
      </c>
      <c r="E835" s="53" t="s">
        <v>2632</v>
      </c>
      <c r="F835" s="342" t="s">
        <v>3559</v>
      </c>
      <c r="G835" s="53" t="s">
        <v>3614</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3605</v>
      </c>
      <c r="E836" s="53" t="s">
        <v>2633</v>
      </c>
      <c r="F836" s="342" t="s">
        <v>3559</v>
      </c>
      <c r="G836" s="53" t="s">
        <v>3615</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3605</v>
      </c>
      <c r="E837" s="53" t="s">
        <v>2634</v>
      </c>
      <c r="F837" s="342" t="s">
        <v>3559</v>
      </c>
      <c r="G837" s="53" t="s">
        <v>3616</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3605</v>
      </c>
      <c r="E838" s="53" t="s">
        <v>2635</v>
      </c>
      <c r="F838" s="342" t="s">
        <v>3559</v>
      </c>
      <c r="G838" s="53" t="s">
        <v>3617</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3605</v>
      </c>
      <c r="E839" s="53" t="s">
        <v>2636</v>
      </c>
      <c r="F839" s="342" t="s">
        <v>3559</v>
      </c>
      <c r="G839" s="53" t="s">
        <v>3618</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3605</v>
      </c>
      <c r="E840" s="53" t="s">
        <v>2637</v>
      </c>
      <c r="F840" s="342" t="s">
        <v>3559</v>
      </c>
      <c r="G840" s="53" t="s">
        <v>3619</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3605</v>
      </c>
      <c r="E841" s="53" t="s">
        <v>3072</v>
      </c>
      <c r="F841" s="342" t="s">
        <v>3559</v>
      </c>
      <c r="G841" s="53" t="s">
        <v>3620</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3605</v>
      </c>
      <c r="E842" s="53" t="s">
        <v>3073</v>
      </c>
      <c r="F842" s="342" t="s">
        <v>3559</v>
      </c>
      <c r="G842" s="53" t="s">
        <v>3621</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3605</v>
      </c>
      <c r="E843" s="53" t="s">
        <v>3074</v>
      </c>
      <c r="F843" s="342" t="s">
        <v>3559</v>
      </c>
      <c r="G843" s="53" t="s">
        <v>3622</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3605</v>
      </c>
      <c r="E844" s="53" t="s">
        <v>3071</v>
      </c>
      <c r="F844" s="342" t="s">
        <v>3559</v>
      </c>
      <c r="G844" s="53" t="s">
        <v>3623</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3606</v>
      </c>
      <c r="E845" s="53" t="s">
        <v>2632</v>
      </c>
      <c r="F845" s="342" t="s">
        <v>3560</v>
      </c>
      <c r="G845" s="53" t="s">
        <v>3614</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3606</v>
      </c>
      <c r="E846" s="53" t="s">
        <v>2633</v>
      </c>
      <c r="F846" s="342" t="s">
        <v>3560</v>
      </c>
      <c r="G846" s="53" t="s">
        <v>3615</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3606</v>
      </c>
      <c r="E847" s="53" t="s">
        <v>2634</v>
      </c>
      <c r="F847" s="342" t="s">
        <v>3560</v>
      </c>
      <c r="G847" s="53" t="s">
        <v>3616</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3606</v>
      </c>
      <c r="E848" s="53" t="s">
        <v>2635</v>
      </c>
      <c r="F848" s="342" t="s">
        <v>3560</v>
      </c>
      <c r="G848" s="53" t="s">
        <v>3617</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3606</v>
      </c>
      <c r="E849" s="53" t="s">
        <v>2636</v>
      </c>
      <c r="F849" s="342" t="s">
        <v>3560</v>
      </c>
      <c r="G849" s="53" t="s">
        <v>3618</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3606</v>
      </c>
      <c r="E850" s="53" t="s">
        <v>2637</v>
      </c>
      <c r="F850" s="342" t="s">
        <v>3560</v>
      </c>
      <c r="G850" s="53" t="s">
        <v>3619</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3606</v>
      </c>
      <c r="E851" s="53" t="s">
        <v>3072</v>
      </c>
      <c r="F851" s="342" t="s">
        <v>3560</v>
      </c>
      <c r="G851" s="53" t="s">
        <v>3620</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3606</v>
      </c>
      <c r="E852" s="53" t="s">
        <v>3073</v>
      </c>
      <c r="F852" s="342" t="s">
        <v>3560</v>
      </c>
      <c r="G852" s="53" t="s">
        <v>3621</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3606</v>
      </c>
      <c r="E853" s="53" t="s">
        <v>3074</v>
      </c>
      <c r="F853" s="342" t="s">
        <v>3560</v>
      </c>
      <c r="G853" s="53" t="s">
        <v>3622</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3606</v>
      </c>
      <c r="E854" s="53" t="s">
        <v>3071</v>
      </c>
      <c r="F854" s="342" t="s">
        <v>3560</v>
      </c>
      <c r="G854" s="53" t="s">
        <v>3623</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3607</v>
      </c>
      <c r="E855" s="53" t="s">
        <v>2632</v>
      </c>
      <c r="F855" s="342" t="s">
        <v>3561</v>
      </c>
      <c r="G855" s="53" t="s">
        <v>3614</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3607</v>
      </c>
      <c r="E856" s="53" t="s">
        <v>2633</v>
      </c>
      <c r="F856" s="342" t="s">
        <v>3561</v>
      </c>
      <c r="G856" s="53" t="s">
        <v>3615</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3607</v>
      </c>
      <c r="E857" s="53" t="s">
        <v>2634</v>
      </c>
      <c r="F857" s="342" t="s">
        <v>3561</v>
      </c>
      <c r="G857" s="53" t="s">
        <v>3616</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3607</v>
      </c>
      <c r="E858" s="53" t="s">
        <v>2635</v>
      </c>
      <c r="F858" s="342" t="s">
        <v>3561</v>
      </c>
      <c r="G858" s="53" t="s">
        <v>3617</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3607</v>
      </c>
      <c r="E859" s="53" t="s">
        <v>2636</v>
      </c>
      <c r="F859" s="342" t="s">
        <v>3561</v>
      </c>
      <c r="G859" s="53" t="s">
        <v>3618</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3607</v>
      </c>
      <c r="E860" s="53" t="s">
        <v>2637</v>
      </c>
      <c r="F860" s="342" t="s">
        <v>3561</v>
      </c>
      <c r="G860" s="53" t="s">
        <v>3619</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3607</v>
      </c>
      <c r="E861" s="53" t="s">
        <v>3072</v>
      </c>
      <c r="F861" s="342" t="s">
        <v>3561</v>
      </c>
      <c r="G861" s="53" t="s">
        <v>3620</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3607</v>
      </c>
      <c r="E862" s="53" t="s">
        <v>3073</v>
      </c>
      <c r="F862" s="342" t="s">
        <v>3561</v>
      </c>
      <c r="G862" s="53" t="s">
        <v>3621</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3607</v>
      </c>
      <c r="E863" s="53" t="s">
        <v>3074</v>
      </c>
      <c r="F863" s="342" t="s">
        <v>3561</v>
      </c>
      <c r="G863" s="53" t="s">
        <v>3622</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3607</v>
      </c>
      <c r="E864" s="53" t="s">
        <v>3071</v>
      </c>
      <c r="F864" s="342" t="s">
        <v>3561</v>
      </c>
      <c r="G864" s="53" t="s">
        <v>3623</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3608</v>
      </c>
      <c r="E865" s="53" t="s">
        <v>2632</v>
      </c>
      <c r="F865" s="342" t="s">
        <v>3562</v>
      </c>
      <c r="G865" s="53" t="s">
        <v>3614</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3608</v>
      </c>
      <c r="E866" s="53" t="s">
        <v>2633</v>
      </c>
      <c r="F866" s="342" t="s">
        <v>3562</v>
      </c>
      <c r="G866" s="53" t="s">
        <v>3615</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3608</v>
      </c>
      <c r="E867" s="53" t="s">
        <v>2634</v>
      </c>
      <c r="F867" s="342" t="s">
        <v>3562</v>
      </c>
      <c r="G867" s="53" t="s">
        <v>3616</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3608</v>
      </c>
      <c r="E868" s="53" t="s">
        <v>2635</v>
      </c>
      <c r="F868" s="342" t="s">
        <v>3562</v>
      </c>
      <c r="G868" s="53" t="s">
        <v>3617</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3608</v>
      </c>
      <c r="E869" s="53" t="s">
        <v>2636</v>
      </c>
      <c r="F869" s="342" t="s">
        <v>3562</v>
      </c>
      <c r="G869" s="53" t="s">
        <v>3618</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3608</v>
      </c>
      <c r="E870" s="53" t="s">
        <v>2637</v>
      </c>
      <c r="F870" s="342" t="s">
        <v>3562</v>
      </c>
      <c r="G870" s="53" t="s">
        <v>3619</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3608</v>
      </c>
      <c r="E871" s="53" t="s">
        <v>3072</v>
      </c>
      <c r="F871" s="342" t="s">
        <v>3562</v>
      </c>
      <c r="G871" s="53" t="s">
        <v>3620</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3608</v>
      </c>
      <c r="E872" s="53" t="s">
        <v>3073</v>
      </c>
      <c r="F872" s="342" t="s">
        <v>3562</v>
      </c>
      <c r="G872" s="53" t="s">
        <v>3621</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3608</v>
      </c>
      <c r="E873" s="53" t="s">
        <v>3074</v>
      </c>
      <c r="F873" s="342" t="s">
        <v>3562</v>
      </c>
      <c r="G873" s="53" t="s">
        <v>3622</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3608</v>
      </c>
      <c r="E874" s="53" t="s">
        <v>3071</v>
      </c>
      <c r="F874" s="342" t="s">
        <v>3562</v>
      </c>
      <c r="G874" s="53" t="s">
        <v>3623</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3609</v>
      </c>
      <c r="E875" s="53" t="s">
        <v>2632</v>
      </c>
      <c r="F875" s="342" t="s">
        <v>3563</v>
      </c>
      <c r="G875" s="53" t="s">
        <v>3614</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3609</v>
      </c>
      <c r="E876" s="53" t="s">
        <v>2633</v>
      </c>
      <c r="F876" s="342" t="s">
        <v>3563</v>
      </c>
      <c r="G876" s="53" t="s">
        <v>3615</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3609</v>
      </c>
      <c r="E877" s="53" t="s">
        <v>2634</v>
      </c>
      <c r="F877" s="342" t="s">
        <v>3563</v>
      </c>
      <c r="G877" s="53" t="s">
        <v>3616</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3609</v>
      </c>
      <c r="E878" s="53" t="s">
        <v>2635</v>
      </c>
      <c r="F878" s="342" t="s">
        <v>3563</v>
      </c>
      <c r="G878" s="53" t="s">
        <v>3617</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3609</v>
      </c>
      <c r="E879" s="53" t="s">
        <v>2636</v>
      </c>
      <c r="F879" s="342" t="s">
        <v>3563</v>
      </c>
      <c r="G879" s="53" t="s">
        <v>3618</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3609</v>
      </c>
      <c r="E880" s="53" t="s">
        <v>2637</v>
      </c>
      <c r="F880" s="342" t="s">
        <v>3563</v>
      </c>
      <c r="G880" s="53" t="s">
        <v>3619</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3609</v>
      </c>
      <c r="E881" s="53" t="s">
        <v>3072</v>
      </c>
      <c r="F881" s="342" t="s">
        <v>3563</v>
      </c>
      <c r="G881" s="53" t="s">
        <v>3620</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3609</v>
      </c>
      <c r="E882" s="53" t="s">
        <v>3073</v>
      </c>
      <c r="F882" s="342" t="s">
        <v>3563</v>
      </c>
      <c r="G882" s="53" t="s">
        <v>3621</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3609</v>
      </c>
      <c r="E883" s="53" t="s">
        <v>3074</v>
      </c>
      <c r="F883" s="342" t="s">
        <v>3563</v>
      </c>
      <c r="G883" s="53" t="s">
        <v>3622</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3609</v>
      </c>
      <c r="E884" s="53" t="s">
        <v>3071</v>
      </c>
      <c r="F884" s="342" t="s">
        <v>3563</v>
      </c>
      <c r="G884" s="53" t="s">
        <v>3623</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3610</v>
      </c>
      <c r="E885" s="53" t="s">
        <v>2632</v>
      </c>
      <c r="F885" s="342" t="s">
        <v>3613</v>
      </c>
      <c r="G885" s="53" t="s">
        <v>3614</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3610</v>
      </c>
      <c r="E886" s="53" t="s">
        <v>2633</v>
      </c>
      <c r="F886" s="342" t="s">
        <v>3613</v>
      </c>
      <c r="G886" s="53" t="s">
        <v>3615</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3610</v>
      </c>
      <c r="E887" s="53" t="s">
        <v>2634</v>
      </c>
      <c r="F887" s="342" t="s">
        <v>3613</v>
      </c>
      <c r="G887" s="53" t="s">
        <v>3616</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3610</v>
      </c>
      <c r="E888" s="53" t="s">
        <v>2635</v>
      </c>
      <c r="F888" s="342" t="s">
        <v>3613</v>
      </c>
      <c r="G888" s="53" t="s">
        <v>3617</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3610</v>
      </c>
      <c r="E889" s="53" t="s">
        <v>2636</v>
      </c>
      <c r="F889" s="342" t="s">
        <v>3613</v>
      </c>
      <c r="G889" s="53" t="s">
        <v>3618</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3610</v>
      </c>
      <c r="E890" s="53" t="s">
        <v>2637</v>
      </c>
      <c r="F890" s="342" t="s">
        <v>3613</v>
      </c>
      <c r="G890" s="53" t="s">
        <v>3619</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3610</v>
      </c>
      <c r="E891" s="53" t="s">
        <v>3072</v>
      </c>
      <c r="F891" s="342" t="s">
        <v>3613</v>
      </c>
      <c r="G891" s="53" t="s">
        <v>3620</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3610</v>
      </c>
      <c r="E892" s="53" t="s">
        <v>3073</v>
      </c>
      <c r="F892" s="342" t="s">
        <v>3613</v>
      </c>
      <c r="G892" s="53" t="s">
        <v>3621</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3610</v>
      </c>
      <c r="E893" s="53" t="s">
        <v>3074</v>
      </c>
      <c r="F893" s="342" t="s">
        <v>3613</v>
      </c>
      <c r="G893" s="53" t="s">
        <v>3622</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3610</v>
      </c>
      <c r="E894" s="53" t="s">
        <v>3071</v>
      </c>
      <c r="F894" s="342" t="s">
        <v>3613</v>
      </c>
      <c r="G894" s="53" t="s">
        <v>3623</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3611</v>
      </c>
      <c r="E895" s="53" t="s">
        <v>2632</v>
      </c>
      <c r="F895" s="342" t="s">
        <v>3564</v>
      </c>
      <c r="G895" s="53" t="s">
        <v>3614</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3611</v>
      </c>
      <c r="E896" s="53" t="s">
        <v>2633</v>
      </c>
      <c r="F896" s="342" t="s">
        <v>3564</v>
      </c>
      <c r="G896" s="53" t="s">
        <v>3615</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3611</v>
      </c>
      <c r="E897" s="53" t="s">
        <v>2634</v>
      </c>
      <c r="F897" s="342" t="s">
        <v>3564</v>
      </c>
      <c r="G897" s="53" t="s">
        <v>3616</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3611</v>
      </c>
      <c r="E898" s="53" t="s">
        <v>2635</v>
      </c>
      <c r="F898" s="342" t="s">
        <v>3564</v>
      </c>
      <c r="G898" s="53" t="s">
        <v>3617</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3611</v>
      </c>
      <c r="E899" s="53" t="s">
        <v>2636</v>
      </c>
      <c r="F899" s="342" t="s">
        <v>3564</v>
      </c>
      <c r="G899" s="53" t="s">
        <v>3618</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3611</v>
      </c>
      <c r="E900" s="53" t="s">
        <v>2637</v>
      </c>
      <c r="F900" s="342" t="s">
        <v>3564</v>
      </c>
      <c r="G900" s="53" t="s">
        <v>3619</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3611</v>
      </c>
      <c r="E901" s="53" t="s">
        <v>3072</v>
      </c>
      <c r="F901" s="342" t="s">
        <v>3564</v>
      </c>
      <c r="G901" s="53" t="s">
        <v>3620</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3611</v>
      </c>
      <c r="E902" s="53" t="s">
        <v>3073</v>
      </c>
      <c r="F902" s="342" t="s">
        <v>3564</v>
      </c>
      <c r="G902" s="53" t="s">
        <v>3621</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3611</v>
      </c>
      <c r="E903" s="53" t="s">
        <v>3074</v>
      </c>
      <c r="F903" s="342" t="s">
        <v>3564</v>
      </c>
      <c r="G903" s="53" t="s">
        <v>3622</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3611</v>
      </c>
      <c r="E904" s="53" t="s">
        <v>3071</v>
      </c>
      <c r="F904" s="342" t="s">
        <v>3564</v>
      </c>
      <c r="G904" s="53" t="s">
        <v>3623</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3163</v>
      </c>
      <c r="C905" s="344" t="s">
        <v>3166</v>
      </c>
      <c r="D905" s="9"/>
      <c r="E905" s="9"/>
      <c r="F905" s="9"/>
      <c r="G905" s="9"/>
      <c r="H905" s="56">
        <v>58</v>
      </c>
      <c r="I905" s="9" t="s">
        <v>46</v>
      </c>
      <c r="J905" s="344" t="s">
        <v>3170</v>
      </c>
      <c r="K905" s="344" t="s">
        <v>3171</v>
      </c>
      <c r="L905" s="62">
        <v>0</v>
      </c>
      <c r="M905" s="63">
        <v>1</v>
      </c>
      <c r="N905" s="63">
        <v>0.01</v>
      </c>
      <c r="O905" s="9" t="s">
        <v>36</v>
      </c>
      <c r="P905" s="451" t="s">
        <v>3398</v>
      </c>
      <c r="Q905" s="9" t="s">
        <v>2368</v>
      </c>
      <c r="R905" s="9" t="s">
        <v>2369</v>
      </c>
      <c r="S905" s="439" t="s">
        <v>164</v>
      </c>
      <c r="T905" s="9"/>
    </row>
    <row r="906" spans="1:20" s="2" customFormat="1" ht="45">
      <c r="A906" s="344" t="s">
        <v>9</v>
      </c>
      <c r="B906" s="344" t="s">
        <v>3164</v>
      </c>
      <c r="C906" s="344" t="s">
        <v>3167</v>
      </c>
      <c r="D906" s="9"/>
      <c r="E906" s="9"/>
      <c r="F906" s="9"/>
      <c r="G906" s="9"/>
      <c r="H906" s="56">
        <v>510</v>
      </c>
      <c r="I906" s="9" t="s">
        <v>46</v>
      </c>
      <c r="J906" s="344" t="s">
        <v>3170</v>
      </c>
      <c r="K906" s="344" t="s">
        <v>3172</v>
      </c>
      <c r="L906" s="62">
        <v>0</v>
      </c>
      <c r="M906" s="63">
        <v>1</v>
      </c>
      <c r="N906" s="63">
        <v>0.01</v>
      </c>
      <c r="O906" s="9" t="s">
        <v>36</v>
      </c>
      <c r="P906" s="451" t="s">
        <v>3208</v>
      </c>
      <c r="Q906" s="9" t="s">
        <v>2368</v>
      </c>
      <c r="R906" s="9" t="s">
        <v>2369</v>
      </c>
      <c r="S906" s="439"/>
      <c r="T906" s="9"/>
    </row>
    <row r="907" spans="1:20" s="2" customFormat="1" ht="45">
      <c r="A907" s="344" t="s">
        <v>9</v>
      </c>
      <c r="B907" s="344" t="s">
        <v>3165</v>
      </c>
      <c r="C907" s="344" t="s">
        <v>3168</v>
      </c>
      <c r="D907" s="9"/>
      <c r="E907" s="9"/>
      <c r="F907" s="9"/>
      <c r="G907" s="9"/>
      <c r="H907" s="56">
        <v>511</v>
      </c>
      <c r="I907" s="9" t="s">
        <v>46</v>
      </c>
      <c r="J907" s="344" t="s">
        <v>3170</v>
      </c>
      <c r="K907" s="344" t="s">
        <v>3173</v>
      </c>
      <c r="L907" s="62">
        <v>0</v>
      </c>
      <c r="M907" s="63">
        <v>1</v>
      </c>
      <c r="N907" s="63">
        <v>0.01</v>
      </c>
      <c r="O907" s="9" t="s">
        <v>36</v>
      </c>
      <c r="P907" s="451" t="s">
        <v>3209</v>
      </c>
      <c r="Q907" s="9" t="s">
        <v>2368</v>
      </c>
      <c r="R907" s="9" t="s">
        <v>2369</v>
      </c>
      <c r="S907" s="439"/>
      <c r="T907" s="9"/>
    </row>
    <row r="908" spans="1:20" s="2" customFormat="1" ht="45">
      <c r="A908" s="344" t="s">
        <v>9</v>
      </c>
      <c r="B908" s="344" t="s">
        <v>3175</v>
      </c>
      <c r="C908" s="344" t="s">
        <v>3169</v>
      </c>
      <c r="D908" s="9"/>
      <c r="E908" s="9"/>
      <c r="F908" s="9"/>
      <c r="G908" s="9"/>
      <c r="H908" s="56">
        <v>512</v>
      </c>
      <c r="I908" s="9" t="s">
        <v>46</v>
      </c>
      <c r="J908" s="344" t="s">
        <v>3170</v>
      </c>
      <c r="K908" s="344" t="s">
        <v>3174</v>
      </c>
      <c r="L908" s="62">
        <v>0</v>
      </c>
      <c r="M908" s="63">
        <v>1</v>
      </c>
      <c r="N908" s="63">
        <v>0.01</v>
      </c>
      <c r="O908" s="9" t="s">
        <v>36</v>
      </c>
      <c r="P908" s="451" t="s">
        <v>3210</v>
      </c>
      <c r="Q908" s="9" t="s">
        <v>2368</v>
      </c>
      <c r="R908" s="9" t="s">
        <v>2369</v>
      </c>
      <c r="S908" s="439"/>
      <c r="T908" s="9"/>
    </row>
    <row r="909" spans="1:20" s="5" customFormat="1" ht="105">
      <c r="A909" s="343" t="s">
        <v>9</v>
      </c>
      <c r="B909" s="343" t="s">
        <v>2714</v>
      </c>
      <c r="C909" s="343" t="s">
        <v>2713</v>
      </c>
      <c r="D909" s="53" t="s">
        <v>3599</v>
      </c>
      <c r="E909" s="53"/>
      <c r="F909" s="9" t="s">
        <v>3554</v>
      </c>
      <c r="G909" s="53"/>
      <c r="H909" s="54">
        <v>429</v>
      </c>
      <c r="I909" s="53" t="s">
        <v>46</v>
      </c>
      <c r="J909" s="343" t="s">
        <v>2714</v>
      </c>
      <c r="K909" s="343" t="s">
        <v>2716</v>
      </c>
      <c r="L909" s="59">
        <v>0</v>
      </c>
      <c r="M909" s="60">
        <v>1</v>
      </c>
      <c r="N909" s="60">
        <v>0.01</v>
      </c>
      <c r="O909" s="53" t="s">
        <v>2717</v>
      </c>
      <c r="P909" s="450" t="s">
        <v>2721</v>
      </c>
      <c r="Q909" s="53"/>
      <c r="R909" s="9" t="s">
        <v>3055</v>
      </c>
      <c r="S909" s="434" t="s">
        <v>2718</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3600</v>
      </c>
      <c r="E910" s="53"/>
      <c r="F910" s="9" t="s">
        <v>2921</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2720</v>
      </c>
      <c r="Q910" s="53"/>
      <c r="R910" s="74" t="str">
        <f t="shared" ref="R910" si="164">R$909</f>
        <v>material-efficiency-longevity-reuse.html</v>
      </c>
      <c r="S910" s="434" t="s">
        <v>2719</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3610</v>
      </c>
      <c r="E911" s="53"/>
      <c r="F911" s="9" t="s">
        <v>3613</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2722</v>
      </c>
      <c r="Q911" s="53"/>
      <c r="R911" s="9" t="s">
        <v>3056</v>
      </c>
      <c r="S911" s="434" t="s">
        <v>2723</v>
      </c>
      <c r="T911" s="55"/>
    </row>
    <row r="912" spans="1:20" ht="45">
      <c r="A912" s="343" t="s">
        <v>9</v>
      </c>
      <c r="B912" s="343" t="s">
        <v>22</v>
      </c>
      <c r="C912" s="343" t="s">
        <v>310</v>
      </c>
      <c r="D912" s="53" t="s">
        <v>3589</v>
      </c>
      <c r="E912" s="53"/>
      <c r="F912" s="342" t="s">
        <v>3545</v>
      </c>
      <c r="G912" s="53"/>
      <c r="H912" s="54">
        <v>1458</v>
      </c>
      <c r="I912" s="53" t="s">
        <v>46</v>
      </c>
      <c r="J912" s="54" t="s">
        <v>384</v>
      </c>
      <c r="K912" s="76" t="s">
        <v>2397</v>
      </c>
      <c r="L912" s="59">
        <v>0</v>
      </c>
      <c r="M912" s="60">
        <v>1</v>
      </c>
      <c r="N912" s="60">
        <v>0.01</v>
      </c>
      <c r="O912" s="53" t="s">
        <v>36</v>
      </c>
      <c r="P912" s="450" t="s">
        <v>3627</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3609</v>
      </c>
      <c r="E913" s="53"/>
      <c r="F913" s="342" t="s">
        <v>3563</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3626</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3588</v>
      </c>
      <c r="E914" s="53"/>
      <c r="F914" s="342" t="s">
        <v>3145</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3625</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3610</v>
      </c>
      <c r="E915" s="53"/>
      <c r="F915" s="342" t="s">
        <v>3613</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3187</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3589</v>
      </c>
      <c r="E916" s="53"/>
      <c r="F916" s="342" t="s">
        <v>3545</v>
      </c>
      <c r="G916" s="53"/>
      <c r="H916" s="54">
        <v>1460</v>
      </c>
      <c r="I916" s="53" t="s">
        <v>46</v>
      </c>
      <c r="J916" s="54" t="s">
        <v>384</v>
      </c>
      <c r="K916" s="76" t="s">
        <v>2396</v>
      </c>
      <c r="L916" s="59">
        <v>0</v>
      </c>
      <c r="M916" s="60">
        <v>1</v>
      </c>
      <c r="N916" s="60">
        <v>0.01</v>
      </c>
      <c r="O916" s="53" t="s">
        <v>36</v>
      </c>
      <c r="P916" s="450" t="s">
        <v>3628</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3609</v>
      </c>
      <c r="E917" s="53"/>
      <c r="F917" s="342" t="s">
        <v>3563</v>
      </c>
      <c r="G917" s="53"/>
      <c r="H917" s="54">
        <v>1461</v>
      </c>
      <c r="I917" s="53" t="s">
        <v>46</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t="s">
        <v>3660</v>
      </c>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3588</v>
      </c>
      <c r="E918" s="53"/>
      <c r="F918" s="342" t="s">
        <v>3145</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3188</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3610</v>
      </c>
      <c r="E919" s="53"/>
      <c r="F919" s="342" t="s">
        <v>3613</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3189</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2806</v>
      </c>
      <c r="C920" s="343" t="s">
        <v>2807</v>
      </c>
      <c r="D920" s="9" t="s">
        <v>491</v>
      </c>
      <c r="E920" s="53"/>
      <c r="F920" s="9" t="s">
        <v>488</v>
      </c>
      <c r="G920" s="53"/>
      <c r="H920" s="54">
        <v>451</v>
      </c>
      <c r="I920" s="53" t="s">
        <v>46</v>
      </c>
      <c r="J920" s="343" t="s">
        <v>2807</v>
      </c>
      <c r="K920" s="343" t="s">
        <v>2808</v>
      </c>
      <c r="L920" s="59">
        <v>0</v>
      </c>
      <c r="M920" s="60">
        <v>1</v>
      </c>
      <c r="N920" s="60">
        <v>0.01</v>
      </c>
      <c r="O920" s="53" t="s">
        <v>2809</v>
      </c>
      <c r="P920" s="450" t="s">
        <v>3058</v>
      </c>
      <c r="Q920" s="53"/>
      <c r="R920" s="9" t="s">
        <v>3057</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3059</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3399</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3400</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2788</v>
      </c>
      <c r="E924" s="53"/>
      <c r="F924" s="9" t="s">
        <v>2789</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3060</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2780</v>
      </c>
      <c r="E926" s="53"/>
      <c r="F926" s="9" t="s">
        <v>2784</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3061</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2790</v>
      </c>
      <c r="E927" s="53"/>
      <c r="F927" s="9" t="s">
        <v>2791</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3062</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2781</v>
      </c>
      <c r="E928" s="53"/>
      <c r="F928" s="9" t="s">
        <v>2785</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3063</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30">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30">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3069</v>
      </c>
      <c r="S931" s="434"/>
      <c r="T931" s="53"/>
    </row>
    <row r="932" spans="1:20" ht="4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60">
      <c r="A933" s="343" t="s">
        <v>142</v>
      </c>
      <c r="B933" s="343" t="s">
        <v>3160</v>
      </c>
      <c r="C933" s="343" t="s">
        <v>3161</v>
      </c>
      <c r="D933" s="53"/>
      <c r="E933" s="53"/>
      <c r="F933" s="53"/>
      <c r="G933" s="53"/>
      <c r="H933" s="54">
        <v>62</v>
      </c>
      <c r="I933" s="53" t="s">
        <v>46</v>
      </c>
      <c r="J933" s="343" t="s">
        <v>3160</v>
      </c>
      <c r="K933" s="76" t="s">
        <v>3162</v>
      </c>
      <c r="L933" s="59">
        <v>0</v>
      </c>
      <c r="M933" s="60">
        <v>1</v>
      </c>
      <c r="N933" s="60">
        <v>0.01</v>
      </c>
      <c r="O933" s="53" t="s">
        <v>36</v>
      </c>
      <c r="P933" s="450" t="s">
        <v>3190</v>
      </c>
      <c r="Q933" s="53" t="s">
        <v>253</v>
      </c>
      <c r="R933" s="9" t="s">
        <v>254</v>
      </c>
      <c r="S933" s="434" t="s">
        <v>164</v>
      </c>
      <c r="T933" s="53"/>
    </row>
    <row r="934" spans="1:20" ht="4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5">
      <c r="A935" s="343" t="s">
        <v>142</v>
      </c>
      <c r="B935" s="343" t="s">
        <v>143</v>
      </c>
      <c r="C935" s="343" t="s">
        <v>3211</v>
      </c>
      <c r="D935" s="53"/>
      <c r="E935" s="53"/>
      <c r="F935" s="53"/>
      <c r="G935" s="53"/>
      <c r="H935" s="54">
        <v>64</v>
      </c>
      <c r="I935" s="53" t="s">
        <v>46</v>
      </c>
      <c r="J935" s="76" t="s">
        <v>143</v>
      </c>
      <c r="K935" s="76" t="s">
        <v>2390</v>
      </c>
      <c r="L935" s="59">
        <v>0</v>
      </c>
      <c r="M935" s="60">
        <v>1</v>
      </c>
      <c r="N935" s="60">
        <v>0.01</v>
      </c>
      <c r="O935" s="53" t="s">
        <v>36</v>
      </c>
      <c r="P935" s="450" t="s">
        <v>3191</v>
      </c>
      <c r="Q935" s="53" t="s">
        <v>257</v>
      </c>
      <c r="R935" s="9" t="s">
        <v>258</v>
      </c>
      <c r="S935" s="434" t="s">
        <v>164</v>
      </c>
      <c r="T935" s="53"/>
    </row>
    <row r="936" spans="1:20" ht="30">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3070</v>
      </c>
      <c r="S936" s="434"/>
      <c r="T936" s="53"/>
    </row>
    <row r="937" spans="1:20" ht="120">
      <c r="A937" s="343" t="s">
        <v>142</v>
      </c>
      <c r="B937" s="343" t="s">
        <v>2724</v>
      </c>
      <c r="C937" s="343" t="s">
        <v>2725</v>
      </c>
      <c r="D937" s="53"/>
      <c r="E937" s="53"/>
      <c r="F937" s="53"/>
      <c r="G937" s="53"/>
      <c r="H937" s="54">
        <v>434</v>
      </c>
      <c r="I937" s="53" t="s">
        <v>46</v>
      </c>
      <c r="J937" s="343" t="s">
        <v>2724</v>
      </c>
      <c r="K937" s="343" t="s">
        <v>2726</v>
      </c>
      <c r="L937" s="59">
        <v>0</v>
      </c>
      <c r="M937" s="60">
        <v>1</v>
      </c>
      <c r="N937" s="60">
        <v>0.01</v>
      </c>
      <c r="O937" s="53" t="s">
        <v>2727</v>
      </c>
      <c r="P937" s="450" t="s">
        <v>3065</v>
      </c>
      <c r="Q937" s="53"/>
      <c r="R937" s="9" t="s">
        <v>3064</v>
      </c>
      <c r="S937" s="432" t="s">
        <v>2728</v>
      </c>
      <c r="T937" s="53"/>
    </row>
    <row r="938" spans="1:20" s="2" customFormat="1" ht="75">
      <c r="A938" s="344" t="s">
        <v>2792</v>
      </c>
      <c r="B938" s="344" t="s">
        <v>2796</v>
      </c>
      <c r="C938" s="344" t="s">
        <v>312</v>
      </c>
      <c r="D938" s="9"/>
      <c r="E938" s="9"/>
      <c r="F938" s="9"/>
      <c r="G938" s="9"/>
      <c r="H938" s="54">
        <v>68</v>
      </c>
      <c r="I938" s="9" t="s">
        <v>46</v>
      </c>
      <c r="J938" s="75" t="s">
        <v>2795</v>
      </c>
      <c r="K938" s="76" t="s">
        <v>2388</v>
      </c>
      <c r="L938" s="63">
        <v>0</v>
      </c>
      <c r="M938" s="63">
        <v>1</v>
      </c>
      <c r="N938" s="63">
        <v>0.01</v>
      </c>
      <c r="O938" s="9" t="s">
        <v>60</v>
      </c>
      <c r="P938" s="451" t="s">
        <v>2456</v>
      </c>
      <c r="Q938" s="9" t="s">
        <v>263</v>
      </c>
      <c r="R938" s="9" t="s">
        <v>264</v>
      </c>
      <c r="S938" s="434" t="s">
        <v>164</v>
      </c>
      <c r="T938" s="9"/>
    </row>
    <row r="939" spans="1:20" s="2" customFormat="1" ht="75">
      <c r="A939" s="344" t="s">
        <v>2792</v>
      </c>
      <c r="B939" s="344" t="s">
        <v>3113</v>
      </c>
      <c r="C939" s="344" t="s">
        <v>3112</v>
      </c>
      <c r="D939" s="9"/>
      <c r="E939" s="9"/>
      <c r="F939" s="9"/>
      <c r="G939" s="9"/>
      <c r="H939" s="54">
        <v>176</v>
      </c>
      <c r="I939" s="9" t="s">
        <v>46</v>
      </c>
      <c r="J939" s="75" t="s">
        <v>385</v>
      </c>
      <c r="K939" s="76" t="s">
        <v>3110</v>
      </c>
      <c r="L939" s="63">
        <v>0</v>
      </c>
      <c r="M939" s="63">
        <v>1</v>
      </c>
      <c r="N939" s="63">
        <v>0.01</v>
      </c>
      <c r="O939" s="53" t="s">
        <v>3111</v>
      </c>
      <c r="P939" s="451" t="s">
        <v>3401</v>
      </c>
      <c r="Q939" s="9" t="s">
        <v>378</v>
      </c>
      <c r="R939" s="9" t="s">
        <v>3066</v>
      </c>
      <c r="S939" s="434" t="s">
        <v>164</v>
      </c>
      <c r="T939" s="9"/>
    </row>
    <row r="940" spans="1:20" s="2" customFormat="1" ht="60">
      <c r="A940" s="344" t="s">
        <v>2792</v>
      </c>
      <c r="B940" s="344" t="s">
        <v>2793</v>
      </c>
      <c r="C940" s="344" t="s">
        <v>2794</v>
      </c>
      <c r="D940" s="9"/>
      <c r="E940" s="9"/>
      <c r="F940" s="9"/>
      <c r="G940" s="9"/>
      <c r="H940" s="54">
        <v>450</v>
      </c>
      <c r="I940" s="9" t="s">
        <v>46</v>
      </c>
      <c r="J940" s="344" t="s">
        <v>2797</v>
      </c>
      <c r="K940" s="343" t="s">
        <v>2798</v>
      </c>
      <c r="L940" s="63">
        <v>0</v>
      </c>
      <c r="M940" s="63">
        <v>1</v>
      </c>
      <c r="N940" s="63">
        <v>0.01</v>
      </c>
      <c r="O940" s="53" t="s">
        <v>2799</v>
      </c>
      <c r="P940" s="451" t="s">
        <v>2800</v>
      </c>
      <c r="Q940" s="9"/>
      <c r="R940" s="9" t="s">
        <v>3067</v>
      </c>
      <c r="S940" s="434"/>
      <c r="T940" s="9"/>
    </row>
    <row r="941" spans="1:20" s="5" customFormat="1" ht="60">
      <c r="A941" s="343" t="s">
        <v>10</v>
      </c>
      <c r="B941" s="343" t="s">
        <v>27</v>
      </c>
      <c r="C941" s="343" t="s">
        <v>2648</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2616</v>
      </c>
      <c r="Q941" s="53" t="s">
        <v>261</v>
      </c>
      <c r="R941" s="9" t="s">
        <v>262</v>
      </c>
      <c r="S941" s="439" t="s">
        <v>2614</v>
      </c>
      <c r="T941" s="9" t="s">
        <v>435</v>
      </c>
    </row>
    <row r="942" spans="1:20" s="5" customFormat="1" ht="60">
      <c r="A942" s="74" t="str">
        <f>A$941</f>
        <v>Cross-Sector</v>
      </c>
      <c r="B942" s="74" t="str">
        <f t="shared" ref="B942:C942" si="179">B$941</f>
        <v>Carbon Tax</v>
      </c>
      <c r="C942" s="74" t="str">
        <f t="shared" si="179"/>
        <v>Additional Carbon Tax Rate</v>
      </c>
      <c r="D942" s="53" t="s">
        <v>376</v>
      </c>
      <c r="E942" s="53"/>
      <c r="F942" s="53" t="s">
        <v>377</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2617</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370</v>
      </c>
      <c r="E943" s="53"/>
      <c r="F943" s="53" t="s">
        <v>374</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2618</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371</v>
      </c>
      <c r="E944" s="53"/>
      <c r="F944" s="53" t="s">
        <v>375</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2619</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369</v>
      </c>
      <c r="E945" s="53"/>
      <c r="F945" s="53" t="s">
        <v>373</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3144</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2813</v>
      </c>
      <c r="E946" s="53"/>
      <c r="F946" s="53" t="s">
        <v>3299</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3298</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491</v>
      </c>
      <c r="E948" s="53"/>
      <c r="F948" s="9" t="s">
        <v>488</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2744</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2745</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2746</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493</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2629</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2630</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2747</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2788</v>
      </c>
      <c r="E959" s="53"/>
      <c r="F959" s="9" t="s">
        <v>2789</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476</v>
      </c>
      <c r="E961" s="53"/>
      <c r="F961" s="9" t="s">
        <v>477</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484</v>
      </c>
      <c r="E962" s="53"/>
      <c r="F962" s="9" t="s">
        <v>485</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2780</v>
      </c>
      <c r="E963" s="53"/>
      <c r="F963" s="9" t="s">
        <v>2784</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2790</v>
      </c>
      <c r="E964" s="53"/>
      <c r="F964" s="9" t="s">
        <v>2791</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2781</v>
      </c>
      <c r="E965" s="53"/>
      <c r="F965" s="9" t="s">
        <v>2785</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2782</v>
      </c>
      <c r="E966" s="53"/>
      <c r="F966" s="9" t="s">
        <v>2786</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2783</v>
      </c>
      <c r="E967" s="53"/>
      <c r="F967" s="9" t="s">
        <v>2787</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2729</v>
      </c>
      <c r="C968" s="344" t="s">
        <v>2731</v>
      </c>
      <c r="D968" s="9"/>
      <c r="E968" s="9"/>
      <c r="F968" s="9"/>
      <c r="G968" s="9"/>
      <c r="H968" s="54">
        <v>719</v>
      </c>
      <c r="I968" s="9" t="s">
        <v>47</v>
      </c>
      <c r="J968" s="344" t="s">
        <v>2732</v>
      </c>
      <c r="K968" s="344" t="s">
        <v>2734</v>
      </c>
      <c r="L968" s="62"/>
      <c r="M968" s="62"/>
      <c r="N968" s="62"/>
      <c r="O968" s="9"/>
      <c r="P968" s="451"/>
      <c r="Q968" s="9"/>
      <c r="R968" s="9"/>
      <c r="S968" s="439"/>
      <c r="T968" s="9"/>
    </row>
    <row r="969" spans="1:20" s="2" customFormat="1" ht="75">
      <c r="A969" s="344" t="s">
        <v>10</v>
      </c>
      <c r="B969" s="344" t="s">
        <v>3448</v>
      </c>
      <c r="C969" s="344" t="s">
        <v>2730</v>
      </c>
      <c r="D969" s="9"/>
      <c r="E969" s="9"/>
      <c r="F969" s="9"/>
      <c r="G969" s="9"/>
      <c r="H969" s="56">
        <v>509</v>
      </c>
      <c r="I969" s="9" t="s">
        <v>46</v>
      </c>
      <c r="J969" s="344" t="s">
        <v>2906</v>
      </c>
      <c r="K969" s="344" t="s">
        <v>2733</v>
      </c>
      <c r="L969" s="65">
        <v>0</v>
      </c>
      <c r="M969" s="65">
        <v>1</v>
      </c>
      <c r="N969" s="65">
        <v>1</v>
      </c>
      <c r="O969" s="53" t="s">
        <v>32</v>
      </c>
      <c r="P969" s="450" t="s">
        <v>3449</v>
      </c>
      <c r="Q969" s="53" t="s">
        <v>261</v>
      </c>
      <c r="R969" s="9" t="s">
        <v>262</v>
      </c>
      <c r="S969" s="439"/>
      <c r="T969" s="9"/>
    </row>
    <row r="970" spans="1:20" s="2" customFormat="1" ht="60">
      <c r="A970" s="344" t="s">
        <v>10</v>
      </c>
      <c r="B970" s="344" t="s">
        <v>3087</v>
      </c>
      <c r="C970" s="344" t="s">
        <v>3086</v>
      </c>
      <c r="D970" s="9" t="s">
        <v>55</v>
      </c>
      <c r="E970" s="9"/>
      <c r="F970" s="9" t="s">
        <v>99</v>
      </c>
      <c r="G970" s="9"/>
      <c r="H970" s="54">
        <v>720</v>
      </c>
      <c r="I970" s="9" t="s">
        <v>47</v>
      </c>
      <c r="J970" s="75" t="s">
        <v>3087</v>
      </c>
      <c r="K970" s="343" t="s">
        <v>3088</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2783</v>
      </c>
      <c r="E972" s="9"/>
      <c r="F972" s="9" t="s">
        <v>2787</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3465</v>
      </c>
      <c r="C973" s="344" t="s">
        <v>3086</v>
      </c>
      <c r="D973" s="9" t="s">
        <v>491</v>
      </c>
      <c r="E973" s="53"/>
      <c r="F973" s="9" t="s">
        <v>488</v>
      </c>
      <c r="G973" s="9"/>
      <c r="H973" s="56">
        <v>836</v>
      </c>
      <c r="I973" s="9" t="s">
        <v>47</v>
      </c>
      <c r="J973" s="344" t="s">
        <v>3465</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2788</v>
      </c>
      <c r="E980" s="53"/>
      <c r="F980" s="9" t="s">
        <v>2789</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484</v>
      </c>
      <c r="E981" s="53"/>
      <c r="F981" s="9" t="s">
        <v>485</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2780</v>
      </c>
      <c r="E982" s="53"/>
      <c r="F982" s="9" t="s">
        <v>2784</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2790</v>
      </c>
      <c r="E983" s="53"/>
      <c r="F983" s="9" t="s">
        <v>2791</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2781</v>
      </c>
      <c r="E984" s="53"/>
      <c r="F984" s="9" t="s">
        <v>2785</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3140</v>
      </c>
      <c r="C985" s="344" t="s">
        <v>3140</v>
      </c>
      <c r="D985" s="9" t="s">
        <v>491</v>
      </c>
      <c r="E985" s="53"/>
      <c r="F985" s="9" t="s">
        <v>488</v>
      </c>
      <c r="G985" s="9"/>
      <c r="H985" s="54">
        <v>723</v>
      </c>
      <c r="I985" s="9" t="s">
        <v>47</v>
      </c>
      <c r="J985" s="344" t="s">
        <v>3140</v>
      </c>
      <c r="K985" s="344" t="s">
        <v>3141</v>
      </c>
      <c r="L985" s="63">
        <v>0</v>
      </c>
      <c r="M985" s="63">
        <v>1</v>
      </c>
      <c r="N985" s="63">
        <v>0.01</v>
      </c>
      <c r="O985" s="53" t="s">
        <v>3142</v>
      </c>
      <c r="P985" s="451" t="s">
        <v>3143</v>
      </c>
      <c r="Q985" s="9" t="s">
        <v>3347</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2788</v>
      </c>
      <c r="E993" s="53"/>
      <c r="F993" s="9" t="s">
        <v>2789</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484</v>
      </c>
      <c r="E994" s="53"/>
      <c r="F994" s="9" t="s">
        <v>485</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2780</v>
      </c>
      <c r="E995" s="53"/>
      <c r="F995" s="9" t="s">
        <v>2784</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2790</v>
      </c>
      <c r="E996" s="53"/>
      <c r="F996" s="9" t="s">
        <v>2791</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2781</v>
      </c>
      <c r="E997" s="53"/>
      <c r="F997" s="9" t="s">
        <v>2785</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2782</v>
      </c>
      <c r="E998" s="53"/>
      <c r="F998" s="9" t="s">
        <v>2786</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2783</v>
      </c>
      <c r="E999" s="53"/>
      <c r="F999" s="9" t="s">
        <v>2787</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491</v>
      </c>
      <c r="E1001" s="9"/>
      <c r="F1001" s="9" t="s">
        <v>488</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2788</v>
      </c>
      <c r="E1009" s="9"/>
      <c r="F1009" s="9" t="s">
        <v>2789</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484</v>
      </c>
      <c r="E1011" s="9"/>
      <c r="F1011" s="9" t="s">
        <v>485</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2780</v>
      </c>
      <c r="E1012" s="9"/>
      <c r="F1012" s="9" t="s">
        <v>2784</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2790</v>
      </c>
      <c r="E1013" s="9"/>
      <c r="F1013" s="9" t="s">
        <v>2791</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2781</v>
      </c>
      <c r="E1014" s="9"/>
      <c r="F1014" s="9" t="s">
        <v>2785</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2782</v>
      </c>
      <c r="E1015" s="9"/>
      <c r="F1015" s="9" t="s">
        <v>2786</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2783</v>
      </c>
      <c r="E1016" s="9"/>
      <c r="F1016" s="9" t="s">
        <v>2787</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3015</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2475</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2476</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2477</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2478</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2479</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2383</v>
      </c>
      <c r="L1023" s="60">
        <v>0</v>
      </c>
      <c r="M1023" s="60">
        <v>0.4</v>
      </c>
      <c r="N1023" s="59">
        <v>0.01</v>
      </c>
      <c r="O1023" s="53" t="s">
        <v>34</v>
      </c>
      <c r="P1023" s="451" t="s">
        <v>2480</v>
      </c>
      <c r="Q1023" s="53" t="s">
        <v>269</v>
      </c>
      <c r="R1023" s="9" t="s">
        <v>270</v>
      </c>
      <c r="S1023" s="434" t="s">
        <v>77</v>
      </c>
      <c r="T1023" s="53"/>
    </row>
    <row r="1024" spans="1:20" ht="105">
      <c r="A1024" s="343" t="s">
        <v>3015</v>
      </c>
      <c r="B1024" s="74" t="str">
        <f t="shared" si="206"/>
        <v>Capital Cost Reduction</v>
      </c>
      <c r="C1024" s="343" t="s">
        <v>316</v>
      </c>
      <c r="D1024" s="53" t="s">
        <v>489</v>
      </c>
      <c r="E1024" s="53"/>
      <c r="F1024" s="9" t="s">
        <v>492</v>
      </c>
      <c r="G1024" s="53"/>
      <c r="H1024" s="54">
        <v>92</v>
      </c>
      <c r="I1024" s="53" t="s">
        <v>46</v>
      </c>
      <c r="J1024" s="74" t="str">
        <f t="shared" si="207"/>
        <v>R&amp;D Capital Cost Reductions</v>
      </c>
      <c r="K1024" s="76" t="s">
        <v>2382</v>
      </c>
      <c r="L1024" s="60">
        <v>0</v>
      </c>
      <c r="M1024" s="60">
        <v>0.4</v>
      </c>
      <c r="N1024" s="59">
        <v>0.01</v>
      </c>
      <c r="O1024" s="53" t="s">
        <v>34</v>
      </c>
      <c r="P1024" s="451" t="s">
        <v>2481</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2366</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2482</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2483</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2484</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490</v>
      </c>
      <c r="E1028" s="55"/>
      <c r="F1028" s="9" t="s">
        <v>494</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2485</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2486</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2487</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2488</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2367</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2489</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486</v>
      </c>
      <c r="E1033" s="55"/>
      <c r="F1033" s="9" t="s">
        <v>487</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2490</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495</v>
      </c>
      <c r="E1034" s="55"/>
      <c r="F1034" s="9" t="s">
        <v>497</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2491</v>
      </c>
      <c r="Q1034" s="53" t="s">
        <v>269</v>
      </c>
      <c r="R1034" s="9" t="s">
        <v>270</v>
      </c>
      <c r="S1034" s="434" t="s">
        <v>77</v>
      </c>
      <c r="T1034" s="53"/>
    </row>
    <row r="1035" spans="1:20" ht="105">
      <c r="A1035" s="343" t="s">
        <v>3015</v>
      </c>
      <c r="B1035" s="74" t="str">
        <f t="shared" si="209"/>
        <v>Capital Cost Reduction</v>
      </c>
      <c r="C1035" s="343" t="s">
        <v>317</v>
      </c>
      <c r="D1035" s="342" t="s">
        <v>3587</v>
      </c>
      <c r="E1035" s="53"/>
      <c r="F1035" s="9" t="s">
        <v>3629</v>
      </c>
      <c r="G1035" s="53"/>
      <c r="H1035" s="54">
        <v>1462</v>
      </c>
      <c r="I1035" s="53" t="s">
        <v>46</v>
      </c>
      <c r="J1035" s="74" t="str">
        <f t="shared" si="207"/>
        <v>R&amp;D Capital Cost Reductions</v>
      </c>
      <c r="K1035" s="76" t="s">
        <v>2381</v>
      </c>
      <c r="L1035" s="60">
        <v>0</v>
      </c>
      <c r="M1035" s="60">
        <v>0.4</v>
      </c>
      <c r="N1035" s="59">
        <v>0.01</v>
      </c>
      <c r="O1035" s="53" t="s">
        <v>34</v>
      </c>
      <c r="P1035" s="451" t="s">
        <v>3652</v>
      </c>
      <c r="Q1035" s="53" t="s">
        <v>269</v>
      </c>
      <c r="R1035" s="464"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3588</v>
      </c>
      <c r="E1036" s="53"/>
      <c r="F1036" s="9" t="s">
        <v>3630</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465"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3589</v>
      </c>
      <c r="E1037" s="53"/>
      <c r="F1037" s="9" t="s">
        <v>3631</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465"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3590</v>
      </c>
      <c r="E1038" s="53"/>
      <c r="F1038" s="9" t="s">
        <v>3632</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465"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3591</v>
      </c>
      <c r="E1039" s="53"/>
      <c r="F1039" s="9" t="s">
        <v>3633</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465"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3592</v>
      </c>
      <c r="E1040" s="53"/>
      <c r="F1040" s="9" t="s">
        <v>3634</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465"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3593</v>
      </c>
      <c r="E1041" s="53"/>
      <c r="F1041" s="9" t="s">
        <v>3635</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465"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3594</v>
      </c>
      <c r="E1042" s="53"/>
      <c r="F1042" s="9" t="s">
        <v>3636</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465"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3595</v>
      </c>
      <c r="E1043" s="53"/>
      <c r="F1043" s="9" t="s">
        <v>3637</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465"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3596</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465"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3597</v>
      </c>
      <c r="E1045" s="53"/>
      <c r="F1045" s="9" t="s">
        <v>3638</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465"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3598</v>
      </c>
      <c r="E1046" s="53"/>
      <c r="F1046" s="9" t="s">
        <v>3639</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465"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3599</v>
      </c>
      <c r="E1047" s="53"/>
      <c r="F1047" s="9" t="s">
        <v>3640</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465"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3600</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465"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3601</v>
      </c>
      <c r="E1049" s="53"/>
      <c r="F1049" s="9" t="s">
        <v>3641</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465"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3602</v>
      </c>
      <c r="E1050" s="53"/>
      <c r="F1050" s="9" t="s">
        <v>3642</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465"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3603</v>
      </c>
      <c r="E1051" s="53"/>
      <c r="F1051" s="9" t="s">
        <v>3643</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465"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3604</v>
      </c>
      <c r="E1052" s="53"/>
      <c r="F1052" s="9" t="s">
        <v>3644</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465"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3605</v>
      </c>
      <c r="E1053" s="53"/>
      <c r="F1053" s="9" t="s">
        <v>3645</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465"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3606</v>
      </c>
      <c r="E1054" s="53"/>
      <c r="F1054" s="9" t="s">
        <v>3646</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465"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3607</v>
      </c>
      <c r="E1055" s="53"/>
      <c r="F1055" s="9" t="s">
        <v>3647</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465"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3608</v>
      </c>
      <c r="E1056" s="53"/>
      <c r="F1056" s="9" t="s">
        <v>3648</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465"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3609</v>
      </c>
      <c r="E1057" s="53"/>
      <c r="F1057" s="9" t="s">
        <v>3649</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465"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3610</v>
      </c>
      <c r="E1058" s="53"/>
      <c r="F1058" s="9" t="s">
        <v>3650</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465"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3611</v>
      </c>
      <c r="E1059" s="53"/>
      <c r="F1059" s="9" t="s">
        <v>3651</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465" t="str">
        <f t="shared" si="216"/>
        <v>research-and-development.html</v>
      </c>
      <c r="S1059" s="55" t="str">
        <f t="shared" si="216"/>
        <v>none</v>
      </c>
      <c r="T1059" s="53"/>
    </row>
    <row r="1060" spans="1:20" ht="105">
      <c r="A1060" s="343" t="s">
        <v>3015</v>
      </c>
      <c r="B1060" s="74" t="str">
        <f t="shared" si="212"/>
        <v>Capital Cost Reduction</v>
      </c>
      <c r="C1060" s="344" t="s">
        <v>318</v>
      </c>
      <c r="D1060" s="53" t="s">
        <v>2354</v>
      </c>
      <c r="E1060" s="53"/>
      <c r="F1060" s="53" t="s">
        <v>518</v>
      </c>
      <c r="G1060" s="53"/>
      <c r="H1060" s="54">
        <v>108</v>
      </c>
      <c r="I1060" s="53" t="s">
        <v>46</v>
      </c>
      <c r="J1060" s="74" t="str">
        <f t="shared" si="207"/>
        <v>R&amp;D Capital Cost Reductions</v>
      </c>
      <c r="K1060" s="76" t="s">
        <v>2380</v>
      </c>
      <c r="L1060" s="60">
        <v>0</v>
      </c>
      <c r="M1060" s="60">
        <v>0.4</v>
      </c>
      <c r="N1060" s="59">
        <v>0.01</v>
      </c>
      <c r="O1060" s="53" t="s">
        <v>34</v>
      </c>
      <c r="P1060" s="451" t="s">
        <v>2492</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2355</v>
      </c>
      <c r="E1061" s="53"/>
      <c r="F1061" s="53" t="s">
        <v>519</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2493</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2356</v>
      </c>
      <c r="E1062" s="53"/>
      <c r="F1062" s="53" t="s">
        <v>520</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2494</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2357</v>
      </c>
      <c r="E1063" s="53"/>
      <c r="F1063" s="53" t="s">
        <v>521</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2495</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2358</v>
      </c>
      <c r="E1064" s="53"/>
      <c r="F1064" s="53" t="s">
        <v>522</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2496</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2849</v>
      </c>
      <c r="E1065" s="53"/>
      <c r="F1065" s="53" t="s">
        <v>3192</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3194</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2848</v>
      </c>
      <c r="E1066" s="53"/>
      <c r="F1066" s="53" t="s">
        <v>3193</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3195</v>
      </c>
      <c r="Q1066" s="53" t="s">
        <v>269</v>
      </c>
      <c r="R1066" s="9" t="s">
        <v>270</v>
      </c>
      <c r="S1066" s="434" t="s">
        <v>77</v>
      </c>
      <c r="T1066" s="53"/>
    </row>
    <row r="1067" spans="1:20" s="2" customFormat="1" ht="135">
      <c r="A1067" s="344" t="s">
        <v>3015</v>
      </c>
      <c r="B1067" s="344" t="s">
        <v>3206</v>
      </c>
      <c r="C1067" s="344" t="s">
        <v>3207</v>
      </c>
      <c r="D1067" s="9"/>
      <c r="E1067" s="9"/>
      <c r="F1067" s="9"/>
      <c r="G1067" s="9"/>
      <c r="H1067" s="56">
        <v>525</v>
      </c>
      <c r="I1067" s="9" t="s">
        <v>46</v>
      </c>
      <c r="J1067" s="344" t="s">
        <v>3206</v>
      </c>
      <c r="K1067" s="62" t="s">
        <v>3212</v>
      </c>
      <c r="L1067" s="60">
        <v>0</v>
      </c>
      <c r="M1067" s="60">
        <v>1</v>
      </c>
      <c r="N1067" s="59">
        <v>0.01</v>
      </c>
      <c r="O1067" s="53" t="s">
        <v>36</v>
      </c>
      <c r="P1067" s="450" t="s">
        <v>3214</v>
      </c>
      <c r="Q1067" s="9" t="s">
        <v>3216</v>
      </c>
      <c r="R1067" s="9" t="s">
        <v>3215</v>
      </c>
      <c r="S1067" s="439" t="s">
        <v>3213</v>
      </c>
      <c r="T1067" s="9"/>
    </row>
    <row r="1068" spans="1:20" ht="105">
      <c r="A1068" s="343" t="s">
        <v>3015</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2498</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2499</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2500</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2501</v>
      </c>
      <c r="Q1073" s="53" t="s">
        <v>269</v>
      </c>
      <c r="R1073" s="9" t="s">
        <v>270</v>
      </c>
      <c r="S1073" s="434" t="s">
        <v>77</v>
      </c>
      <c r="T1073" s="53"/>
    </row>
    <row r="1074" spans="1:20" ht="105">
      <c r="A1074" s="343" t="s">
        <v>3015</v>
      </c>
      <c r="B1074" s="74" t="str">
        <f t="shared" si="220"/>
        <v>Fuel Use Reduction</v>
      </c>
      <c r="C1074" s="343" t="s">
        <v>320</v>
      </c>
      <c r="D1074" s="53"/>
      <c r="E1074" s="53"/>
      <c r="F1074" s="53" t="s">
        <v>29</v>
      </c>
      <c r="G1074" s="53"/>
      <c r="H1074" s="54">
        <v>120</v>
      </c>
      <c r="I1074" s="53" t="s">
        <v>46</v>
      </c>
      <c r="J1074" s="74" t="str">
        <f t="shared" si="221"/>
        <v>R&amp;D Fuel Use Reductions</v>
      </c>
      <c r="K1074" s="76" t="s">
        <v>2378</v>
      </c>
      <c r="L1074" s="60">
        <v>0</v>
      </c>
      <c r="M1074" s="60">
        <v>0.4</v>
      </c>
      <c r="N1074" s="59">
        <v>0.01</v>
      </c>
      <c r="O1074" s="53" t="s">
        <v>35</v>
      </c>
      <c r="P1074" s="450" t="s">
        <v>2502</v>
      </c>
      <c r="Q1074" s="53" t="s">
        <v>269</v>
      </c>
      <c r="R1074" s="9" t="s">
        <v>270</v>
      </c>
      <c r="S1074" s="434" t="s">
        <v>77</v>
      </c>
      <c r="T1074" s="53"/>
    </row>
    <row r="1075" spans="1:20" ht="105">
      <c r="A1075" s="343" t="s">
        <v>3015</v>
      </c>
      <c r="B1075" s="74" t="str">
        <f t="shared" si="220"/>
        <v>Fuel Use Reduction</v>
      </c>
      <c r="C1075" s="343" t="s">
        <v>321</v>
      </c>
      <c r="D1075" s="53" t="s">
        <v>489</v>
      </c>
      <c r="E1075" s="53"/>
      <c r="F1075" s="9" t="s">
        <v>492</v>
      </c>
      <c r="G1075" s="53"/>
      <c r="H1075" s="54">
        <v>121</v>
      </c>
      <c r="I1075" s="53" t="s">
        <v>46</v>
      </c>
      <c r="J1075" s="74" t="str">
        <f t="shared" si="221"/>
        <v>R&amp;D Fuel Use Reductions</v>
      </c>
      <c r="K1075" s="76" t="s">
        <v>2377</v>
      </c>
      <c r="L1075" s="60">
        <v>0</v>
      </c>
      <c r="M1075" s="60">
        <v>0.4</v>
      </c>
      <c r="N1075" s="59">
        <v>0.01</v>
      </c>
      <c r="O1075" s="53" t="s">
        <v>35</v>
      </c>
      <c r="P1075" s="450" t="s">
        <v>2503</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2366</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2504</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2505</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490</v>
      </c>
      <c r="E1079" s="55"/>
      <c r="F1079" s="9" t="s">
        <v>494</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2506</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2367</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2507</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486</v>
      </c>
      <c r="E1084" s="55"/>
      <c r="F1084" s="9" t="s">
        <v>487</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2508</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495</v>
      </c>
      <c r="E1085" s="55"/>
      <c r="F1085" s="9" t="s">
        <v>497</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3015</v>
      </c>
      <c r="B1086" s="74" t="str">
        <f t="shared" si="223"/>
        <v>Fuel Use Reduction</v>
      </c>
      <c r="C1086" s="343" t="s">
        <v>322</v>
      </c>
      <c r="D1086" s="342" t="s">
        <v>3587</v>
      </c>
      <c r="E1086" s="53"/>
      <c r="F1086" s="9" t="s">
        <v>3629</v>
      </c>
      <c r="G1086" s="53"/>
      <c r="H1086" s="54">
        <v>1487</v>
      </c>
      <c r="I1086" s="53" t="s">
        <v>46</v>
      </c>
      <c r="J1086" s="74" t="str">
        <f t="shared" si="221"/>
        <v>R&amp;D Fuel Use Reductions</v>
      </c>
      <c r="K1086" s="76" t="s">
        <v>2376</v>
      </c>
      <c r="L1086" s="60">
        <v>0</v>
      </c>
      <c r="M1086" s="60">
        <v>0.4</v>
      </c>
      <c r="N1086" s="59">
        <v>0.01</v>
      </c>
      <c r="O1086" s="53" t="s">
        <v>35</v>
      </c>
      <c r="P1086" s="450" t="s">
        <v>3653</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3588</v>
      </c>
      <c r="E1087" s="53"/>
      <c r="F1087" s="9" t="s">
        <v>3630</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465"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3589</v>
      </c>
      <c r="E1088" s="53"/>
      <c r="F1088" s="9" t="s">
        <v>3631</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465"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3590</v>
      </c>
      <c r="E1089" s="53"/>
      <c r="F1089" s="9" t="s">
        <v>3632</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465"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3591</v>
      </c>
      <c r="E1090" s="53"/>
      <c r="F1090" s="9" t="s">
        <v>3633</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465"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3592</v>
      </c>
      <c r="E1091" s="53"/>
      <c r="F1091" s="9" t="s">
        <v>3634</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465"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3593</v>
      </c>
      <c r="E1092" s="53"/>
      <c r="F1092" s="9" t="s">
        <v>3635</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465"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3594</v>
      </c>
      <c r="E1093" s="53"/>
      <c r="F1093" s="9" t="s">
        <v>3636</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465"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3595</v>
      </c>
      <c r="E1094" s="53"/>
      <c r="F1094" s="9" t="s">
        <v>3637</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465"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3596</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465"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3597</v>
      </c>
      <c r="E1096" s="53"/>
      <c r="F1096" s="9" t="s">
        <v>3638</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465"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3598</v>
      </c>
      <c r="E1097" s="53"/>
      <c r="F1097" s="9" t="s">
        <v>3639</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465"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3599</v>
      </c>
      <c r="E1098" s="53"/>
      <c r="F1098" s="9" t="s">
        <v>3640</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465"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3600</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465"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3601</v>
      </c>
      <c r="E1100" s="53"/>
      <c r="F1100" s="9" t="s">
        <v>3641</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465"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3602</v>
      </c>
      <c r="E1101" s="53"/>
      <c r="F1101" s="9" t="s">
        <v>3642</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465"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3603</v>
      </c>
      <c r="E1102" s="53"/>
      <c r="F1102" s="9" t="s">
        <v>3643</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465"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3604</v>
      </c>
      <c r="E1103" s="53"/>
      <c r="F1103" s="9" t="s">
        <v>3644</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465"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3605</v>
      </c>
      <c r="E1104" s="53"/>
      <c r="F1104" s="9" t="s">
        <v>3645</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465"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3606</v>
      </c>
      <c r="E1105" s="53"/>
      <c r="F1105" s="9" t="s">
        <v>3646</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465"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3607</v>
      </c>
      <c r="E1106" s="53"/>
      <c r="F1106" s="9" t="s">
        <v>3647</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465"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3608</v>
      </c>
      <c r="E1107" s="53"/>
      <c r="F1107" s="9" t="s">
        <v>3648</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465"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3609</v>
      </c>
      <c r="E1108" s="53"/>
      <c r="F1108" s="9" t="s">
        <v>3649</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465"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3610</v>
      </c>
      <c r="E1109" s="53"/>
      <c r="F1109" s="9" t="s">
        <v>3650</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465"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3611</v>
      </c>
      <c r="E1110" s="53"/>
      <c r="F1110" s="9" t="s">
        <v>3651</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465" t="str">
        <f t="shared" si="231"/>
        <v>research-and-development.html</v>
      </c>
      <c r="S1110" s="55" t="str">
        <f t="shared" si="231"/>
        <v>none</v>
      </c>
      <c r="T1110" s="53"/>
    </row>
    <row r="1111" spans="1:20" ht="105">
      <c r="A1111" s="343" t="s">
        <v>3015</v>
      </c>
      <c r="B1111" s="74" t="str">
        <f t="shared" si="228"/>
        <v>Fuel Use Reduction</v>
      </c>
      <c r="C1111" s="343" t="s">
        <v>323</v>
      </c>
      <c r="D1111" s="53" t="s">
        <v>2354</v>
      </c>
      <c r="E1111" s="53"/>
      <c r="F1111" s="53" t="s">
        <v>518</v>
      </c>
      <c r="G1111" s="53"/>
      <c r="H1111" s="54">
        <v>133</v>
      </c>
      <c r="I1111" s="53" t="s">
        <v>46</v>
      </c>
      <c r="J1111" s="74" t="str">
        <f t="shared" si="221"/>
        <v>R&amp;D Fuel Use Reductions</v>
      </c>
      <c r="K1111" s="76" t="s">
        <v>2375</v>
      </c>
      <c r="L1111" s="60">
        <v>0</v>
      </c>
      <c r="M1111" s="60">
        <v>0.4</v>
      </c>
      <c r="N1111" s="59">
        <v>0.01</v>
      </c>
      <c r="O1111" s="53" t="s">
        <v>35</v>
      </c>
      <c r="P1111" s="450" t="s">
        <v>2509</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2355</v>
      </c>
      <c r="E1112" s="53"/>
      <c r="F1112" s="53" t="s">
        <v>519</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2510</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2356</v>
      </c>
      <c r="E1113" s="53"/>
      <c r="F1113" s="53" t="s">
        <v>520</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2511</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2357</v>
      </c>
      <c r="E1114" s="53"/>
      <c r="F1114" s="53" t="s">
        <v>521</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2512</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2358</v>
      </c>
      <c r="E1115" s="53"/>
      <c r="F1115" s="53" t="s">
        <v>522</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2513</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2849</v>
      </c>
      <c r="E1116" s="53"/>
      <c r="F1116" s="53" t="s">
        <v>3192</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3196</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2848</v>
      </c>
      <c r="E1117" s="53"/>
      <c r="F1117" s="53" t="s">
        <v>3193</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3197</v>
      </c>
      <c r="Q1117" s="53" t="s">
        <v>269</v>
      </c>
      <c r="R1117" s="9" t="s">
        <v>270</v>
      </c>
      <c r="S1117" s="434" t="s">
        <v>77</v>
      </c>
      <c r="T1117" s="53"/>
    </row>
    <row r="1118" spans="1:20" ht="75">
      <c r="A1118" s="4" t="s">
        <v>3232</v>
      </c>
      <c r="B1118" s="4" t="s">
        <v>3233</v>
      </c>
      <c r="C1118" s="4" t="s">
        <v>3237</v>
      </c>
      <c r="H1118" s="410">
        <v>543</v>
      </c>
      <c r="I1118" s="4" t="s">
        <v>46</v>
      </c>
      <c r="J1118" s="335"/>
      <c r="K1118" s="4" t="s">
        <v>3234</v>
      </c>
      <c r="L1118" s="409">
        <v>-0.08</v>
      </c>
      <c r="M1118" s="409">
        <v>0.02</v>
      </c>
      <c r="N1118" s="412">
        <v>1E-3</v>
      </c>
      <c r="O1118" s="4" t="s">
        <v>3241</v>
      </c>
      <c r="P1118" s="4" t="s">
        <v>3499</v>
      </c>
      <c r="R1118" s="7"/>
      <c r="S1118" s="445" t="s">
        <v>3235</v>
      </c>
      <c r="T1118" s="4"/>
    </row>
    <row r="1119" spans="1:20" ht="105">
      <c r="A1119" s="4" t="s">
        <v>3403</v>
      </c>
      <c r="B1119" s="4" t="s">
        <v>3404</v>
      </c>
      <c r="C1119" s="4" t="s">
        <v>3411</v>
      </c>
      <c r="D1119" s="4" t="s">
        <v>3420</v>
      </c>
      <c r="F1119" s="4" t="s">
        <v>3425</v>
      </c>
      <c r="H1119" s="419">
        <v>545</v>
      </c>
      <c r="I1119" s="4" t="s">
        <v>46</v>
      </c>
      <c r="J1119" s="335"/>
      <c r="K1119" s="343" t="s">
        <v>3456</v>
      </c>
      <c r="L1119" s="78">
        <v>0</v>
      </c>
      <c r="M1119" s="4">
        <v>10</v>
      </c>
      <c r="N1119" s="4">
        <v>1</v>
      </c>
      <c r="O1119" s="4" t="s">
        <v>3360</v>
      </c>
      <c r="P1119" s="4" t="s">
        <v>3429</v>
      </c>
      <c r="Q1119" s="4" t="s">
        <v>3361</v>
      </c>
      <c r="R1119" s="7"/>
      <c r="T1119" s="4"/>
    </row>
    <row r="1120" spans="1:20" ht="105">
      <c r="A1120" s="5" t="str">
        <f>A$1119</f>
        <v>Government Revenue Accounting</v>
      </c>
      <c r="B1120" s="5" t="str">
        <f t="shared" ref="B1120:C1120" si="235">B$1119</f>
        <v>Carbon Tax Revenue</v>
      </c>
      <c r="C1120" s="5" t="str">
        <f t="shared" si="235"/>
        <v>GRA for Carbon Tax Revenue</v>
      </c>
      <c r="D1120" s="4" t="s">
        <v>3421</v>
      </c>
      <c r="F1120" s="4" t="s">
        <v>3454</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3455</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3422</v>
      </c>
      <c r="F1121" s="4" t="s">
        <v>3426</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3362</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3423</v>
      </c>
      <c r="F1122" s="4" t="s">
        <v>3427</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3363</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3424</v>
      </c>
      <c r="F1123" s="4" t="s">
        <v>3428</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3364</v>
      </c>
      <c r="Q1123" s="5" t="str">
        <f t="shared" si="237"/>
        <v>io-model.html</v>
      </c>
      <c r="R1123" s="7"/>
      <c r="T1123" s="4"/>
    </row>
    <row r="1124" spans="1:20" ht="105">
      <c r="A1124" s="4" t="s">
        <v>3403</v>
      </c>
      <c r="B1124" s="4" t="s">
        <v>3405</v>
      </c>
      <c r="C1124" s="4" t="s">
        <v>3412</v>
      </c>
      <c r="D1124" s="4" t="s">
        <v>3420</v>
      </c>
      <c r="F1124" s="4" t="s">
        <v>3425</v>
      </c>
      <c r="H1124" s="422">
        <v>550</v>
      </c>
      <c r="I1124" s="4" t="s">
        <v>46</v>
      </c>
      <c r="J1124" s="335"/>
      <c r="K1124" s="343" t="s">
        <v>3457</v>
      </c>
      <c r="L1124" s="78">
        <v>0</v>
      </c>
      <c r="M1124" s="4">
        <v>10</v>
      </c>
      <c r="N1124" s="4">
        <v>1</v>
      </c>
      <c r="O1124" s="4" t="s">
        <v>3360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3361</v>
      </c>
      <c r="R1124" s="7"/>
      <c r="T1124" s="4"/>
    </row>
    <row r="1125" spans="1:20" ht="105">
      <c r="A1125" s="5" t="str">
        <f>A$1124</f>
        <v>Government Revenue Accounting</v>
      </c>
      <c r="B1125" s="5" t="str">
        <f t="shared" ref="B1125:C1128" si="239">B$1124</f>
        <v>Fuel Tax Revenue</v>
      </c>
      <c r="C1125" s="5" t="str">
        <f t="shared" si="239"/>
        <v>GRA for Fuel Tax Revenue</v>
      </c>
      <c r="D1125" s="4" t="s">
        <v>3421</v>
      </c>
      <c r="F1125" s="4" t="s">
        <v>3454</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3422</v>
      </c>
      <c r="F1126" s="4" t="s">
        <v>3426</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3423</v>
      </c>
      <c r="F1127" s="4" t="s">
        <v>3427</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3424</v>
      </c>
      <c r="F1128" s="4" t="s">
        <v>3428</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3403</v>
      </c>
      <c r="B1129" s="4" t="s">
        <v>500</v>
      </c>
      <c r="C1129" s="4" t="s">
        <v>3413</v>
      </c>
      <c r="D1129" s="4" t="s">
        <v>3420</v>
      </c>
      <c r="F1129" s="4" t="s">
        <v>3425</v>
      </c>
      <c r="H1129" s="422">
        <v>555</v>
      </c>
      <c r="I1129" s="4" t="s">
        <v>46</v>
      </c>
      <c r="J1129" s="335"/>
      <c r="K1129" s="343" t="s">
        <v>3458</v>
      </c>
      <c r="L1129" s="78">
        <v>0</v>
      </c>
      <c r="M1129" s="4">
        <v>10</v>
      </c>
      <c r="N1129" s="4">
        <v>1</v>
      </c>
      <c r="O1129" s="4" t="s">
        <v>3360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3361</v>
      </c>
      <c r="R1129" s="7"/>
      <c r="T1129" s="4"/>
    </row>
    <row r="1130" spans="1:20" ht="105">
      <c r="A1130" s="5" t="str">
        <f>A$1129</f>
        <v>Government Revenue Accounting</v>
      </c>
      <c r="B1130" s="5" t="str">
        <f t="shared" ref="B1130:C1133" si="244">B$1129</f>
        <v>EV Subsidy</v>
      </c>
      <c r="C1130" s="5" t="str">
        <f t="shared" si="244"/>
        <v>GRA for EV Subsidy</v>
      </c>
      <c r="D1130" s="4" t="s">
        <v>3421</v>
      </c>
      <c r="F1130" s="4" t="s">
        <v>3454</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3422</v>
      </c>
      <c r="F1131" s="4" t="s">
        <v>3426</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3423</v>
      </c>
      <c r="F1132" s="4" t="s">
        <v>3427</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3424</v>
      </c>
      <c r="F1133" s="4" t="s">
        <v>3428</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3403</v>
      </c>
      <c r="B1134" s="4" t="s">
        <v>3406</v>
      </c>
      <c r="C1134" s="4" t="s">
        <v>3414</v>
      </c>
      <c r="D1134" s="4" t="s">
        <v>3420</v>
      </c>
      <c r="F1134" s="4" t="s">
        <v>3425</v>
      </c>
      <c r="H1134" s="422">
        <v>560</v>
      </c>
      <c r="I1134" s="4" t="s">
        <v>46</v>
      </c>
      <c r="J1134" s="335"/>
      <c r="K1134" s="343" t="s">
        <v>3459</v>
      </c>
      <c r="L1134" s="78">
        <v>0</v>
      </c>
      <c r="M1134" s="4">
        <v>10</v>
      </c>
      <c r="N1134" s="4">
        <v>1</v>
      </c>
      <c r="O1134" s="4" t="s">
        <v>3360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3361</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3421</v>
      </c>
      <c r="F1135" s="4" t="s">
        <v>3454</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3422</v>
      </c>
      <c r="F1136" s="4" t="s">
        <v>3426</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3423</v>
      </c>
      <c r="F1137" s="4" t="s">
        <v>3427</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3424</v>
      </c>
      <c r="F1138" s="4" t="s">
        <v>3428</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3403</v>
      </c>
      <c r="B1139" s="4" t="s">
        <v>3407</v>
      </c>
      <c r="C1139" s="4" t="s">
        <v>3415</v>
      </c>
      <c r="D1139" s="4" t="s">
        <v>3420</v>
      </c>
      <c r="F1139" s="4" t="s">
        <v>3425</v>
      </c>
      <c r="H1139" s="422">
        <v>565</v>
      </c>
      <c r="I1139" s="4" t="s">
        <v>46</v>
      </c>
      <c r="J1139" s="335"/>
      <c r="K1139" s="343" t="s">
        <v>3460</v>
      </c>
      <c r="L1139" s="78">
        <v>0</v>
      </c>
      <c r="M1139" s="4">
        <v>10</v>
      </c>
      <c r="N1139" s="4">
        <v>1</v>
      </c>
      <c r="O1139" s="4" t="s">
        <v>3360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3361</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3421</v>
      </c>
      <c r="F1140" s="4" t="s">
        <v>3454</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3422</v>
      </c>
      <c r="F1141" s="4" t="s">
        <v>3426</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3423</v>
      </c>
      <c r="F1142" s="4" t="s">
        <v>3427</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3424</v>
      </c>
      <c r="F1143" s="4" t="s">
        <v>3428</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3403</v>
      </c>
      <c r="B1144" s="4" t="s">
        <v>286</v>
      </c>
      <c r="C1144" s="4" t="s">
        <v>3416</v>
      </c>
      <c r="D1144" s="4" t="s">
        <v>3420</v>
      </c>
      <c r="F1144" s="4" t="s">
        <v>3425</v>
      </c>
      <c r="H1144" s="422">
        <v>570</v>
      </c>
      <c r="I1144" s="4" t="s">
        <v>46</v>
      </c>
      <c r="J1144" s="335"/>
      <c r="K1144" s="343" t="s">
        <v>3461</v>
      </c>
      <c r="L1144" s="78">
        <v>0</v>
      </c>
      <c r="M1144" s="4">
        <v>10</v>
      </c>
      <c r="N1144" s="4">
        <v>1</v>
      </c>
      <c r="O1144" s="4" t="s">
        <v>3360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3361</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3421</v>
      </c>
      <c r="F1145" s="4" t="s">
        <v>3454</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3422</v>
      </c>
      <c r="F1146" s="4" t="s">
        <v>3426</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3423</v>
      </c>
      <c r="F1147" s="4" t="s">
        <v>3427</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3424</v>
      </c>
      <c r="F1148" s="4" t="s">
        <v>3428</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3403</v>
      </c>
      <c r="B1149" s="4" t="s">
        <v>3408</v>
      </c>
      <c r="C1149" s="4" t="s">
        <v>3417</v>
      </c>
      <c r="D1149" s="4" t="s">
        <v>3420</v>
      </c>
      <c r="F1149" s="4" t="s">
        <v>3425</v>
      </c>
      <c r="H1149" s="422">
        <v>575</v>
      </c>
      <c r="I1149" s="4" t="s">
        <v>46</v>
      </c>
      <c r="J1149" s="335"/>
      <c r="K1149" s="343" t="s">
        <v>3462</v>
      </c>
      <c r="L1149" s="78">
        <v>0</v>
      </c>
      <c r="M1149" s="4">
        <v>10</v>
      </c>
      <c r="N1149" s="4">
        <v>1</v>
      </c>
      <c r="O1149" s="4" t="s">
        <v>3360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3361</v>
      </c>
      <c r="R1149" s="7"/>
      <c r="T1149" s="4"/>
    </row>
    <row r="1150" spans="1:20" ht="105">
      <c r="A1150" s="5" t="str">
        <f>A$1149</f>
        <v>Government Revenue Accounting</v>
      </c>
      <c r="B1150" s="5" t="str">
        <f t="shared" ref="B1150:C1153" si="264">B$1149</f>
        <v>Fuel Subsidy</v>
      </c>
      <c r="C1150" s="5" t="str">
        <f t="shared" si="264"/>
        <v>GRA for Fuel Subsidies</v>
      </c>
      <c r="D1150" s="4" t="s">
        <v>3421</v>
      </c>
      <c r="F1150" s="4" t="s">
        <v>3454</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3422</v>
      </c>
      <c r="F1151" s="4" t="s">
        <v>3426</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3423</v>
      </c>
      <c r="F1152" s="4" t="s">
        <v>3427</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3424</v>
      </c>
      <c r="F1153" s="4" t="s">
        <v>3428</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3403</v>
      </c>
      <c r="B1154" s="4" t="s">
        <v>3409</v>
      </c>
      <c r="C1154" s="4" t="s">
        <v>3418</v>
      </c>
      <c r="D1154" s="4" t="s">
        <v>3420</v>
      </c>
      <c r="F1154" s="4" t="s">
        <v>3425</v>
      </c>
      <c r="H1154" s="422">
        <v>580</v>
      </c>
      <c r="I1154" s="4" t="s">
        <v>46</v>
      </c>
      <c r="J1154" s="335"/>
      <c r="K1154" s="343" t="s">
        <v>3463</v>
      </c>
      <c r="L1154" s="78">
        <v>0</v>
      </c>
      <c r="M1154" s="4">
        <v>10</v>
      </c>
      <c r="N1154" s="4">
        <v>1</v>
      </c>
      <c r="O1154" s="4" t="s">
        <v>3360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3361</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3421</v>
      </c>
      <c r="F1155" s="4" t="s">
        <v>3454</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3422</v>
      </c>
      <c r="F1156" s="4" t="s">
        <v>3426</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3423</v>
      </c>
      <c r="F1157" s="4" t="s">
        <v>3427</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3424</v>
      </c>
      <c r="F1158" s="4" t="s">
        <v>3428</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3403</v>
      </c>
      <c r="B1159" s="4" t="s">
        <v>3410</v>
      </c>
      <c r="C1159" s="4" t="s">
        <v>3419</v>
      </c>
      <c r="D1159" s="4" t="s">
        <v>3420</v>
      </c>
      <c r="F1159" s="4" t="s">
        <v>3425</v>
      </c>
      <c r="H1159" s="422">
        <v>585</v>
      </c>
      <c r="I1159" s="4" t="s">
        <v>46</v>
      </c>
      <c r="J1159" s="335"/>
      <c r="K1159" s="343" t="s">
        <v>3464</v>
      </c>
      <c r="L1159" s="78">
        <v>0</v>
      </c>
      <c r="M1159" s="4">
        <v>10</v>
      </c>
      <c r="N1159" s="4">
        <v>1</v>
      </c>
      <c r="O1159" s="4" t="s">
        <v>3360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3361</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3421</v>
      </c>
      <c r="F1160" s="4" t="s">
        <v>3454</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3422</v>
      </c>
      <c r="F1161" s="4" t="s">
        <v>3426</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3423</v>
      </c>
      <c r="F1162" s="4" t="s">
        <v>3427</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3424</v>
      </c>
      <c r="F1163" s="4" t="s">
        <v>3428</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2" priority="118" operator="containsText" text="No">
      <formula>NOT(ISERROR(SEARCH("No",I1)))</formula>
    </cfRule>
  </conditionalFormatting>
  <conditionalFormatting sqref="I1085">
    <cfRule type="containsText" dxfId="51" priority="117" operator="containsText" text="No">
      <formula>NOT(ISERROR(SEARCH("No",I1085)))</formula>
    </cfRule>
  </conditionalFormatting>
  <conditionalFormatting sqref="I66 I74 I22 I32 I42 I52">
    <cfRule type="containsText" dxfId="50" priority="116" operator="containsText" text="No">
      <formula>NOT(ISERROR(SEARCH("No",I22)))</formula>
    </cfRule>
  </conditionalFormatting>
  <conditionalFormatting sqref="I75">
    <cfRule type="containsText" dxfId="49" priority="115" operator="containsText" text="No">
      <formula>NOT(ISERROR(SEARCH("No",I75)))</formula>
    </cfRule>
  </conditionalFormatting>
  <conditionalFormatting sqref="I65">
    <cfRule type="containsText" dxfId="48" priority="112" operator="containsText" text="No">
      <formula>NOT(ISERROR(SEARCH("No",I65)))</formula>
    </cfRule>
  </conditionalFormatting>
  <conditionalFormatting sqref="I67:I73">
    <cfRule type="containsText" dxfId="47" priority="111" operator="containsText" text="No">
      <formula>NOT(ISERROR(SEARCH("No",I67)))</formula>
    </cfRule>
  </conditionalFormatting>
  <conditionalFormatting sqref="I89">
    <cfRule type="containsText" dxfId="46" priority="110" operator="containsText" text="No">
      <formula>NOT(ISERROR(SEARCH("No",I89)))</formula>
    </cfRule>
  </conditionalFormatting>
  <conditionalFormatting sqref="I100">
    <cfRule type="containsText" dxfId="45" priority="105" operator="containsText" text="No">
      <formula>NOT(ISERROR(SEARCH("No",I100)))</formula>
    </cfRule>
  </conditionalFormatting>
  <conditionalFormatting sqref="I1032">
    <cfRule type="containsText" dxfId="44" priority="104" operator="containsText" text="No">
      <formula>NOT(ISERROR(SEARCH("No",I1032)))</formula>
    </cfRule>
  </conditionalFormatting>
  <conditionalFormatting sqref="I1083">
    <cfRule type="containsText" dxfId="43" priority="103" operator="containsText" text="No">
      <formula>NOT(ISERROR(SEARCH("No",I1083)))</formula>
    </cfRule>
  </conditionalFormatting>
  <conditionalFormatting sqref="I60:I62">
    <cfRule type="containsText" dxfId="42" priority="97" operator="containsText" text="No">
      <formula>NOT(ISERROR(SEARCH("No",I60)))</formula>
    </cfRule>
  </conditionalFormatting>
  <conditionalFormatting sqref="I50:I51">
    <cfRule type="containsText" dxfId="41" priority="96" operator="containsText" text="No">
      <formula>NOT(ISERROR(SEARCH("No",I50)))</formula>
    </cfRule>
  </conditionalFormatting>
  <conditionalFormatting sqref="I40:I41">
    <cfRule type="containsText" dxfId="40" priority="95" operator="containsText" text="No">
      <formula>NOT(ISERROR(SEARCH("No",I40)))</formula>
    </cfRule>
  </conditionalFormatting>
  <conditionalFormatting sqref="I30:I31">
    <cfRule type="containsText" dxfId="39" priority="94" operator="containsText" text="No">
      <formula>NOT(ISERROR(SEARCH("No",I30)))</formula>
    </cfRule>
  </conditionalFormatting>
  <conditionalFormatting sqref="I20:I21">
    <cfRule type="containsText" dxfId="38" priority="93" operator="containsText" text="No">
      <formula>NOT(ISERROR(SEARCH("No",I20)))</formula>
    </cfRule>
  </conditionalFormatting>
  <conditionalFormatting sqref="I10:I11">
    <cfRule type="containsText" dxfId="37" priority="92" operator="containsText" text="No">
      <formula>NOT(ISERROR(SEARCH("No",I10)))</formula>
    </cfRule>
  </conditionalFormatting>
  <conditionalFormatting sqref="I23">
    <cfRule type="containsText" dxfId="36" priority="91" operator="containsText" text="No">
      <formula>NOT(ISERROR(SEARCH("No",I23)))</formula>
    </cfRule>
  </conditionalFormatting>
  <conditionalFormatting sqref="I25:I29">
    <cfRule type="containsText" dxfId="35" priority="90" operator="containsText" text="No">
      <formula>NOT(ISERROR(SEARCH("No",I25)))</formula>
    </cfRule>
  </conditionalFormatting>
  <conditionalFormatting sqref="I37">
    <cfRule type="containsText" dxfId="34" priority="89" operator="containsText" text="No">
      <formula>NOT(ISERROR(SEARCH("No",I37)))</formula>
    </cfRule>
  </conditionalFormatting>
  <conditionalFormatting sqref="I47">
    <cfRule type="containsText" dxfId="33" priority="88" operator="containsText" text="No">
      <formula>NOT(ISERROR(SEARCH("No",I47)))</formula>
    </cfRule>
  </conditionalFormatting>
  <conditionalFormatting sqref="I101:I110">
    <cfRule type="containsText" dxfId="32" priority="86" operator="containsText" text="No">
      <formula>NOT(ISERROR(SEARCH("No",I101)))</formula>
    </cfRule>
  </conditionalFormatting>
  <conditionalFormatting sqref="I111:I112">
    <cfRule type="containsText" dxfId="31" priority="85" operator="containsText" text="No">
      <formula>NOT(ISERROR(SEARCH("No",I111)))</formula>
    </cfRule>
  </conditionalFormatting>
  <conditionalFormatting sqref="I1066:I1067">
    <cfRule type="containsText" dxfId="30" priority="55" operator="containsText" text="No">
      <formula>NOT(ISERROR(SEARCH("No",I1066)))</formula>
    </cfRule>
  </conditionalFormatting>
  <conditionalFormatting sqref="I1117">
    <cfRule type="containsText" dxfId="29" priority="54" operator="containsText" text="No">
      <formula>NOT(ISERROR(SEARCH("No",I1117)))</formula>
    </cfRule>
  </conditionalFormatting>
  <conditionalFormatting sqref="I404:I623 I625:I653">
    <cfRule type="containsText" dxfId="28" priority="29" operator="containsText" text="No">
      <formula>NOT(ISERROR(SEARCH("No",I404)))</formula>
    </cfRule>
  </conditionalFormatting>
  <conditionalFormatting sqref="I115 I119:I120 I122:I125">
    <cfRule type="containsText" dxfId="27" priority="21" operator="containsText" text="No">
      <formula>NOT(ISERROR(SEARCH("No",I115)))</formula>
    </cfRule>
  </conditionalFormatting>
  <conditionalFormatting sqref="I114">
    <cfRule type="containsText" dxfId="26" priority="20" operator="containsText" text="No">
      <formula>NOT(ISERROR(SEARCH("No",I114)))</formula>
    </cfRule>
  </conditionalFormatting>
  <conditionalFormatting sqref="I118">
    <cfRule type="containsText" dxfId="25" priority="16" operator="containsText" text="No">
      <formula>NOT(ISERROR(SEARCH("No",I118)))</formula>
    </cfRule>
  </conditionalFormatting>
  <conditionalFormatting sqref="I121">
    <cfRule type="containsText" dxfId="24" priority="14" operator="containsText" text="No">
      <formula>NOT(ISERROR(SEARCH("No",I121)))</formula>
    </cfRule>
  </conditionalFormatting>
  <conditionalFormatting sqref="I117">
    <cfRule type="containsText" dxfId="23" priority="17" operator="containsText" text="No">
      <formula>NOT(ISERROR(SEARCH("No",I117)))</formula>
    </cfRule>
  </conditionalFormatting>
  <conditionalFormatting sqref="I116">
    <cfRule type="containsText" dxfId="22" priority="15" operator="containsText" text="No">
      <formula>NOT(ISERROR(SEARCH("No",I116)))</formula>
    </cfRule>
  </conditionalFormatting>
  <conditionalFormatting sqref="I365 I367 I369:I371 I373 I375:I379 I381 I383 I385 I387 I389 I391 I393 I395">
    <cfRule type="containsText" dxfId="21" priority="13" operator="containsText" text="No">
      <formula>NOT(ISERROR(SEARCH("No",I365)))</formula>
    </cfRule>
  </conditionalFormatting>
  <conditionalFormatting sqref="I352">
    <cfRule type="containsText" dxfId="20" priority="10" operator="containsText" text="No">
      <formula>NOT(ISERROR(SEARCH("No",I352)))</formula>
    </cfRule>
  </conditionalFormatting>
  <conditionalFormatting sqref="I351">
    <cfRule type="containsText" dxfId="19" priority="11" operator="containsText" text="No">
      <formula>NOT(ISERROR(SEARCH("No",I351)))</formula>
    </cfRule>
  </conditionalFormatting>
  <conditionalFormatting sqref="I353:I356">
    <cfRule type="containsText" dxfId="18" priority="9" operator="containsText" text="No">
      <formula>NOT(ISERROR(SEARCH("No",I353)))</formula>
    </cfRule>
  </conditionalFormatting>
  <conditionalFormatting sqref="I357:I358">
    <cfRule type="containsText" dxfId="17" priority="8" operator="containsText" text="No">
      <formula>NOT(ISERROR(SEARCH("No",I357)))</formula>
    </cfRule>
  </conditionalFormatting>
  <conditionalFormatting sqref="I359 I361 I363">
    <cfRule type="containsText" dxfId="16" priority="7" operator="containsText" text="No">
      <formula>NOT(ISERROR(SEARCH("No",I359)))</formula>
    </cfRule>
  </conditionalFormatting>
  <conditionalFormatting sqref="I397:I400">
    <cfRule type="containsText" dxfId="15" priority="6" operator="containsText" text="No">
      <formula>NOT(ISERROR(SEARCH("No",I397)))</formula>
    </cfRule>
  </conditionalFormatting>
  <conditionalFormatting sqref="I624">
    <cfRule type="containsText" dxfId="14" priority="5" operator="containsText" text="No">
      <formula>NOT(ISERROR(SEARCH("No",I624)))</formula>
    </cfRule>
  </conditionalFormatting>
  <conditionalFormatting sqref="I368 I366 I364 I362 I360">
    <cfRule type="containsText" dxfId="13" priority="4" operator="containsText" text="No">
      <formula>NOT(ISERROR(SEARCH("No",I360)))</formula>
    </cfRule>
  </conditionalFormatting>
  <conditionalFormatting sqref="I374 I372">
    <cfRule type="containsText" dxfId="12" priority="3" operator="containsText" text="No">
      <formula>NOT(ISERROR(SEARCH("No",I372)))</formula>
    </cfRule>
  </conditionalFormatting>
  <conditionalFormatting sqref="I380">
    <cfRule type="containsText" dxfId="11" priority="2" operator="containsText" text="No">
      <formula>NOT(ISERROR(SEARCH("No",I380)))</formula>
    </cfRule>
  </conditionalFormatting>
  <conditionalFormatting sqref="I396 I394 I392 I390 I388 I386 I384 I382">
    <cfRule type="containsText" dxfId="10"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8" t="s">
        <v>3224</v>
      </c>
      <c r="B1" s="468"/>
    </row>
    <row r="2" spans="1:2">
      <c r="A2" s="400" t="s">
        <v>3225</v>
      </c>
      <c r="B2" s="400" t="s">
        <v>3226</v>
      </c>
    </row>
    <row r="3" spans="1:2">
      <c r="A3" s="401" t="s">
        <v>388</v>
      </c>
      <c r="B3" s="342" t="str">
        <f>A3</f>
        <v>million metric tons / year</v>
      </c>
    </row>
    <row r="4" spans="1:2">
      <c r="A4" s="401" t="s">
        <v>3332</v>
      </c>
      <c r="B4" s="342" t="str">
        <f>A4</f>
        <v>g CO2e / 2019 dollar</v>
      </c>
    </row>
    <row r="5" spans="1:2">
      <c r="A5" s="402" t="s">
        <v>2525</v>
      </c>
      <c r="B5" s="342" t="str">
        <f t="shared" ref="B5:B40" si="0">A5</f>
        <v>thousand metric tons / year</v>
      </c>
    </row>
    <row r="6" spans="1:2">
      <c r="A6" s="402" t="s">
        <v>3333</v>
      </c>
      <c r="B6" s="342" t="str">
        <f>A6</f>
        <v>g CO2 / 2019 dollar</v>
      </c>
    </row>
    <row r="7" spans="1:2">
      <c r="A7" s="402" t="s">
        <v>3453</v>
      </c>
      <c r="B7" s="342" t="str">
        <f t="shared" si="0"/>
        <v>2019 dollars / ton CO2e abated, Annual average abatement (MtCO2e)</v>
      </c>
    </row>
    <row r="8" spans="1:2">
      <c r="A8" s="402" t="s">
        <v>3334</v>
      </c>
      <c r="B8" s="342" t="str">
        <f t="shared" si="0"/>
        <v>billion 2019 dollars / year</v>
      </c>
    </row>
    <row r="9" spans="1:2">
      <c r="A9" s="402" t="s">
        <v>3378</v>
      </c>
      <c r="B9" s="342" t="str">
        <f t="shared" si="0"/>
        <v>billion 2019 dollars</v>
      </c>
    </row>
    <row r="10" spans="1:2">
      <c r="A10" s="402" t="s">
        <v>3274</v>
      </c>
      <c r="B10" s="342" t="str">
        <f t="shared" si="0"/>
        <v>jobs</v>
      </c>
    </row>
    <row r="11" spans="1:2">
      <c r="A11" s="402" t="s">
        <v>3322</v>
      </c>
      <c r="B11" s="342" t="str">
        <f t="shared" si="0"/>
        <v>incidents / year</v>
      </c>
    </row>
    <row r="12" spans="1:2">
      <c r="A12" s="402" t="s">
        <v>3296</v>
      </c>
      <c r="B12" s="342" t="str">
        <f t="shared" si="0"/>
        <v>% change</v>
      </c>
    </row>
    <row r="13" spans="1:2">
      <c r="A13" s="402" t="s">
        <v>3335</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3336</v>
      </c>
      <c r="B17" s="342" t="str">
        <f t="shared" si="0"/>
        <v>2019 dollars / megawatt-hour (MWh)</v>
      </c>
    </row>
    <row r="18" spans="1:2">
      <c r="A18" s="402" t="s">
        <v>2766</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523</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499</v>
      </c>
      <c r="B25" s="342" t="str">
        <f t="shared" si="0"/>
        <v>quads / year</v>
      </c>
    </row>
    <row r="26" spans="1:2">
      <c r="A26" s="402" t="s">
        <v>3337</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2978</v>
      </c>
      <c r="B30" s="342" t="str">
        <f t="shared" si="0"/>
        <v>million gallons / year</v>
      </c>
    </row>
    <row r="31" spans="1:2">
      <c r="A31" s="402" t="s">
        <v>2662</v>
      </c>
      <c r="B31" s="342" t="str">
        <f t="shared" si="0"/>
        <v>trillion BTU / year</v>
      </c>
    </row>
    <row r="32" spans="1:2">
      <c r="A32" s="402" t="s">
        <v>3338</v>
      </c>
      <c r="B32" s="342" t="str">
        <f t="shared" si="0"/>
        <v>2019 dollars / short ton</v>
      </c>
    </row>
    <row r="33" spans="1:2">
      <c r="A33" s="402" t="s">
        <v>3339</v>
      </c>
      <c r="B33" s="342" t="str">
        <f t="shared" si="0"/>
        <v>2019 dollars / thousand cubic feet</v>
      </c>
    </row>
    <row r="34" spans="1:2">
      <c r="A34" s="402" t="s">
        <v>3340</v>
      </c>
      <c r="B34" s="342" t="str">
        <f t="shared" si="0"/>
        <v>2019 dollars / gallon</v>
      </c>
    </row>
    <row r="35" spans="1:2">
      <c r="A35" s="402" t="s">
        <v>3341</v>
      </c>
      <c r="B35" s="342" t="str">
        <f t="shared" si="0"/>
        <v>2019 dollars / barrel</v>
      </c>
    </row>
    <row r="36" spans="1:2">
      <c r="A36" s="402" t="s">
        <v>3342</v>
      </c>
      <c r="B36" s="342" t="str">
        <f t="shared" si="0"/>
        <v>2019 dollars / kg</v>
      </c>
    </row>
    <row r="37" spans="1:2">
      <c r="A37" s="402" t="s">
        <v>3343</v>
      </c>
      <c r="B37" s="342" t="str">
        <f t="shared" si="0"/>
        <v>2019 dollars / kilowatt-hour (kWh)</v>
      </c>
    </row>
    <row r="38" spans="1:2">
      <c r="A38" s="402" t="s">
        <v>3344</v>
      </c>
      <c r="B38" s="342" t="str">
        <f t="shared" si="0"/>
        <v>cost of eqpt. to capture 1 metric ton CO2e/yr (2019 dollars)</v>
      </c>
    </row>
    <row r="39" spans="1:2">
      <c r="A39" s="402" t="s">
        <v>3345</v>
      </c>
      <c r="B39" s="342" t="str">
        <f t="shared" si="0"/>
        <v>million 2019 dollars / megawatt (MW)</v>
      </c>
    </row>
    <row r="40" spans="1:2">
      <c r="A40" s="402" t="s">
        <v>3346</v>
      </c>
      <c r="B40" s="342" t="str">
        <f t="shared" si="0"/>
        <v>cost of eqpt. to produce 1 kg H2/yr (2019 dollars)</v>
      </c>
    </row>
    <row r="42" spans="1:2">
      <c r="A42" s="468" t="s">
        <v>3228</v>
      </c>
      <c r="B42" s="468"/>
    </row>
    <row r="43" spans="1:2">
      <c r="A43" s="400" t="s">
        <v>3225</v>
      </c>
      <c r="B43" s="400" t="s">
        <v>3226</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6"/>
  <sheetViews>
    <sheetView tabSelected="1" zoomScale="85" zoomScaleNormal="85" workbookViewId="0">
      <pane ySplit="1" topLeftCell="A14" activePane="bottomLeft" state="frozen"/>
      <selection pane="bottomLeft" activeCell="A33" sqref="A33"/>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3227</v>
      </c>
      <c r="D1" s="338" t="s">
        <v>63</v>
      </c>
      <c r="E1" s="338" t="s">
        <v>65</v>
      </c>
      <c r="F1" s="403" t="s">
        <v>481</v>
      </c>
      <c r="G1" s="338" t="s">
        <v>64</v>
      </c>
      <c r="H1" s="338" t="s">
        <v>2538</v>
      </c>
      <c r="I1" s="339" t="s">
        <v>329</v>
      </c>
      <c r="J1" s="423" t="s">
        <v>3430</v>
      </c>
      <c r="K1" s="423" t="s">
        <v>3431</v>
      </c>
      <c r="L1" s="423" t="s">
        <v>3432</v>
      </c>
      <c r="M1" s="423" t="s">
        <v>3433</v>
      </c>
      <c r="N1" s="423" t="s">
        <v>3434</v>
      </c>
      <c r="O1" s="423" t="s">
        <v>3435</v>
      </c>
      <c r="P1" s="423" t="s">
        <v>3436</v>
      </c>
      <c r="Q1" s="423" t="s">
        <v>3437</v>
      </c>
      <c r="R1" s="423" t="s">
        <v>3438</v>
      </c>
      <c r="S1" s="423" t="s">
        <v>3439</v>
      </c>
    </row>
    <row r="2" spans="1:19" ht="90">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90">
      <c r="A4" s="345" t="s">
        <v>2546</v>
      </c>
      <c r="B4" s="344" t="s">
        <v>2549</v>
      </c>
      <c r="C4" s="398">
        <v>1</v>
      </c>
      <c r="D4" s="343" t="s">
        <v>68</v>
      </c>
      <c r="E4" s="343" t="s">
        <v>69</v>
      </c>
      <c r="F4" s="4" t="str">
        <f>UnitControlCenter!$B$3</f>
        <v>million metric tons / year</v>
      </c>
      <c r="G4" s="343" t="s">
        <v>3200</v>
      </c>
      <c r="H4" s="343" t="s">
        <v>3201</v>
      </c>
      <c r="I4" s="343" t="s">
        <v>3202</v>
      </c>
    </row>
    <row r="5" spans="1:19" ht="30">
      <c r="A5" s="345" t="s">
        <v>2546</v>
      </c>
      <c r="B5" s="344" t="s">
        <v>2550</v>
      </c>
      <c r="C5" s="398">
        <v>1</v>
      </c>
      <c r="D5" s="343" t="s">
        <v>68</v>
      </c>
      <c r="E5" s="343" t="s">
        <v>69</v>
      </c>
      <c r="F5" s="4" t="str">
        <f>UnitControlCenter!$B$3</f>
        <v>million metric tons / year</v>
      </c>
      <c r="G5" s="343" t="s">
        <v>3203</v>
      </c>
      <c r="H5" s="343" t="s">
        <v>3204</v>
      </c>
      <c r="I5" s="343" t="s">
        <v>3205</v>
      </c>
    </row>
    <row r="6" spans="1:19" ht="30">
      <c r="A6" s="345" t="s">
        <v>2546</v>
      </c>
      <c r="B6" s="344" t="s">
        <v>2551</v>
      </c>
      <c r="C6" s="398">
        <v>1</v>
      </c>
      <c r="D6" s="343" t="s">
        <v>68</v>
      </c>
      <c r="E6" s="343" t="s">
        <v>69</v>
      </c>
      <c r="F6" s="4" t="str">
        <f>UnitControlCenter!$B$3</f>
        <v>million metric tons / year</v>
      </c>
      <c r="G6" s="343" t="s">
        <v>2946</v>
      </c>
      <c r="H6" s="78" t="s">
        <v>2947</v>
      </c>
      <c r="I6" s="343" t="s">
        <v>2948</v>
      </c>
    </row>
    <row r="7" spans="1:19">
      <c r="A7" s="345" t="s">
        <v>2546</v>
      </c>
      <c r="B7" s="344" t="s">
        <v>3284</v>
      </c>
      <c r="C7" s="399">
        <v>0</v>
      </c>
      <c r="D7" s="343" t="s">
        <v>66</v>
      </c>
      <c r="E7" s="343" t="s">
        <v>67</v>
      </c>
      <c r="F7" s="1" t="str">
        <f>UnitControlCenter!$B$4</f>
        <v>g CO2e / 2019 dollar</v>
      </c>
      <c r="G7" s="343" t="s">
        <v>3230</v>
      </c>
      <c r="I7" s="343"/>
    </row>
    <row r="8" spans="1:19">
      <c r="A8" s="345" t="s">
        <v>2546</v>
      </c>
      <c r="B8" s="344" t="s">
        <v>141</v>
      </c>
      <c r="C8" s="398">
        <v>1</v>
      </c>
      <c r="D8" s="343" t="s">
        <v>66</v>
      </c>
      <c r="E8" s="343" t="s">
        <v>67</v>
      </c>
      <c r="F8" s="4" t="str">
        <f>UnitControlCenter!$B$3</f>
        <v>million metric tons / year</v>
      </c>
      <c r="G8" s="343" t="s">
        <v>2707</v>
      </c>
      <c r="I8" s="343"/>
    </row>
    <row r="9" spans="1:19">
      <c r="A9" s="345" t="s">
        <v>2546</v>
      </c>
      <c r="B9" s="344" t="s">
        <v>2705</v>
      </c>
      <c r="C9" s="398">
        <v>1</v>
      </c>
      <c r="D9" s="343" t="s">
        <v>66</v>
      </c>
      <c r="E9" s="343" t="s">
        <v>67</v>
      </c>
      <c r="F9" s="4" t="str">
        <f>UnitControlCenter!$B$3</f>
        <v>million metric tons / year</v>
      </c>
      <c r="G9" s="343" t="s">
        <v>2708</v>
      </c>
      <c r="I9" s="343"/>
    </row>
    <row r="10" spans="1:19">
      <c r="A10" s="345" t="s">
        <v>2546</v>
      </c>
      <c r="B10" s="344" t="s">
        <v>2803</v>
      </c>
      <c r="C10" s="398">
        <v>1</v>
      </c>
      <c r="D10" s="343" t="s">
        <v>66</v>
      </c>
      <c r="E10" s="343" t="s">
        <v>67</v>
      </c>
      <c r="F10" s="4" t="str">
        <f>UnitControlCenter!$B$3</f>
        <v>million metric tons / year</v>
      </c>
      <c r="G10" s="343" t="s">
        <v>2814</v>
      </c>
      <c r="I10" s="343"/>
    </row>
    <row r="11" spans="1:19">
      <c r="A11" s="345" t="s">
        <v>2546</v>
      </c>
      <c r="B11" s="344" t="s">
        <v>99</v>
      </c>
      <c r="C11" s="398">
        <v>1</v>
      </c>
      <c r="D11" s="343" t="s">
        <v>66</v>
      </c>
      <c r="E11" s="343" t="s">
        <v>67</v>
      </c>
      <c r="F11" s="4" t="str">
        <f>UnitControlCenter!$B$3</f>
        <v>million metric tons / year</v>
      </c>
      <c r="G11" s="343" t="s">
        <v>2709</v>
      </c>
      <c r="I11" s="343"/>
    </row>
    <row r="12" spans="1:19">
      <c r="A12" s="345" t="s">
        <v>2546</v>
      </c>
      <c r="B12" s="344" t="s">
        <v>9</v>
      </c>
      <c r="C12" s="398">
        <v>1</v>
      </c>
      <c r="D12" s="343" t="s">
        <v>66</v>
      </c>
      <c r="E12" s="343" t="s">
        <v>67</v>
      </c>
      <c r="F12" s="4" t="str">
        <f>UnitControlCenter!$B$3</f>
        <v>million metric tons / year</v>
      </c>
      <c r="G12" s="343" t="s">
        <v>2750</v>
      </c>
      <c r="I12" s="343"/>
    </row>
    <row r="13" spans="1:19">
      <c r="A13" s="345" t="s">
        <v>2546</v>
      </c>
      <c r="B13" s="344" t="s">
        <v>2706</v>
      </c>
      <c r="C13" s="398">
        <v>1</v>
      </c>
      <c r="D13" s="343" t="s">
        <v>66</v>
      </c>
      <c r="E13" s="343" t="s">
        <v>67</v>
      </c>
      <c r="F13" s="4" t="str">
        <f>UnitControlCenter!$B$3</f>
        <v>million metric tons / year</v>
      </c>
      <c r="G13" s="343" t="s">
        <v>2710</v>
      </c>
      <c r="I13" s="343"/>
    </row>
    <row r="14" spans="1:19">
      <c r="A14" s="345" t="s">
        <v>2546</v>
      </c>
      <c r="B14" s="344" t="s">
        <v>4</v>
      </c>
      <c r="C14" s="398">
        <v>1</v>
      </c>
      <c r="D14" s="343" t="s">
        <v>66</v>
      </c>
      <c r="E14" s="343" t="s">
        <v>67</v>
      </c>
      <c r="F14" s="4" t="str">
        <f>UnitControlCenter!$B$3</f>
        <v>million metric tons / year</v>
      </c>
      <c r="G14" s="343" t="s">
        <v>2711</v>
      </c>
      <c r="I14" s="343"/>
    </row>
    <row r="15" spans="1:19" ht="15.75" thickBot="1">
      <c r="A15" s="396" t="s">
        <v>2546</v>
      </c>
      <c r="B15" s="390" t="s">
        <v>2715</v>
      </c>
      <c r="C15" s="405">
        <v>1</v>
      </c>
      <c r="D15" s="391" t="s">
        <v>66</v>
      </c>
      <c r="E15" s="391" t="s">
        <v>67</v>
      </c>
      <c r="F15" s="394" t="str">
        <f>UnitControlCenter!$B$3</f>
        <v>million metric tons / year</v>
      </c>
      <c r="G15" s="391" t="s">
        <v>2712</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5.7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68</v>
      </c>
      <c r="E28" s="343" t="s">
        <v>69</v>
      </c>
      <c r="F28" s="4" t="str">
        <f>UnitControlCenter!$B$3</f>
        <v>million metric tons / year</v>
      </c>
      <c r="G28" s="343" t="s">
        <v>3300</v>
      </c>
      <c r="H28" s="78" t="s">
        <v>3301</v>
      </c>
      <c r="I28" s="343" t="s">
        <v>3302</v>
      </c>
    </row>
    <row r="29" spans="1:19" ht="105">
      <c r="A29" s="344" t="s">
        <v>2553</v>
      </c>
      <c r="B29" s="344" t="s">
        <v>2815</v>
      </c>
      <c r="C29" s="398">
        <v>1</v>
      </c>
      <c r="D29" s="343" t="s">
        <v>68</v>
      </c>
      <c r="E29" s="343" t="s">
        <v>69</v>
      </c>
      <c r="F29" s="4" t="str">
        <f>UnitControlCenter!$B$3</f>
        <v>million metric tons / year</v>
      </c>
      <c r="G29" s="343" t="s">
        <v>3303</v>
      </c>
      <c r="H29" s="78" t="s">
        <v>3304</v>
      </c>
      <c r="I29" s="343" t="s">
        <v>3305</v>
      </c>
    </row>
    <row r="30" spans="1:19" ht="60">
      <c r="A30" s="344" t="s">
        <v>2553</v>
      </c>
      <c r="B30" s="344" t="s">
        <v>2554</v>
      </c>
      <c r="C30" s="406">
        <v>1</v>
      </c>
      <c r="D30" s="343" t="s">
        <v>68</v>
      </c>
      <c r="E30" s="343" t="s">
        <v>69</v>
      </c>
      <c r="F30" s="7" t="str">
        <f>UnitControlCenter!$B$3</f>
        <v>million metric tons / year</v>
      </c>
      <c r="G30" s="397" t="s">
        <v>3306</v>
      </c>
      <c r="H30" s="397" t="s">
        <v>3307</v>
      </c>
      <c r="I30" s="343" t="s">
        <v>3308</v>
      </c>
    </row>
    <row r="31" spans="1:19" ht="15.75" thickBot="1">
      <c r="A31" s="390" t="s">
        <v>2553</v>
      </c>
      <c r="B31" s="390" t="s">
        <v>3284</v>
      </c>
      <c r="C31" s="405">
        <v>0</v>
      </c>
      <c r="D31" s="391" t="s">
        <v>66</v>
      </c>
      <c r="E31" s="391" t="s">
        <v>67</v>
      </c>
      <c r="F31" s="408" t="str">
        <f>UnitControlCenter!$B$6</f>
        <v>g CO2 / 2019 dollar</v>
      </c>
      <c r="G31" s="392" t="s">
        <v>3229</v>
      </c>
      <c r="H31" s="392"/>
      <c r="I31" s="391"/>
      <c r="J31" s="392"/>
      <c r="K31" s="392"/>
      <c r="L31" s="392"/>
      <c r="M31" s="392"/>
      <c r="N31" s="392"/>
      <c r="O31" s="392"/>
      <c r="P31" s="392"/>
      <c r="Q31" s="392"/>
      <c r="R31" s="392"/>
      <c r="S31" s="392"/>
    </row>
    <row r="32" spans="1:19" ht="105">
      <c r="A32" s="344" t="s">
        <v>3101</v>
      </c>
      <c r="B32" s="344" t="s">
        <v>2547</v>
      </c>
      <c r="C32" s="398">
        <v>1</v>
      </c>
      <c r="D32" s="343" t="s">
        <v>66</v>
      </c>
      <c r="E32" s="343" t="s">
        <v>3445</v>
      </c>
      <c r="F32" s="4" t="str">
        <f>UnitControlCenter!$B$3</f>
        <v>million metric tons / year</v>
      </c>
      <c r="G32" s="78" t="s">
        <v>3500</v>
      </c>
      <c r="I32" s="343"/>
    </row>
    <row r="33" spans="1:19" ht="90">
      <c r="A33" s="344" t="s">
        <v>3101</v>
      </c>
      <c r="B33" s="344" t="s">
        <v>2548</v>
      </c>
      <c r="C33" s="467">
        <v>1</v>
      </c>
      <c r="D33" s="343" t="s">
        <v>66</v>
      </c>
      <c r="E33" s="343" t="s">
        <v>3445</v>
      </c>
      <c r="F33" s="4" t="str">
        <f>UnitControlCenter!$B$3</f>
        <v>million metric tons / year</v>
      </c>
      <c r="G33" s="78" t="s">
        <v>3661</v>
      </c>
      <c r="I33" s="343"/>
    </row>
    <row r="34" spans="1:19">
      <c r="A34" s="344" t="s">
        <v>3101</v>
      </c>
      <c r="B34" s="344" t="s">
        <v>141</v>
      </c>
      <c r="C34" s="398">
        <v>1</v>
      </c>
      <c r="D34" s="343" t="s">
        <v>66</v>
      </c>
      <c r="E34" s="343" t="s">
        <v>3445</v>
      </c>
      <c r="F34" s="4" t="str">
        <f>UnitControlCenter!$B$3</f>
        <v>million metric tons / year</v>
      </c>
      <c r="G34" s="343" t="s">
        <v>2707</v>
      </c>
      <c r="I34" s="343"/>
    </row>
    <row r="35" spans="1:19" ht="30">
      <c r="A35" s="344" t="s">
        <v>3101</v>
      </c>
      <c r="B35" s="344" t="s">
        <v>2705</v>
      </c>
      <c r="C35" s="398">
        <v>1</v>
      </c>
      <c r="D35" s="343" t="s">
        <v>66</v>
      </c>
      <c r="E35" s="343" t="s">
        <v>3445</v>
      </c>
      <c r="F35" s="4" t="str">
        <f>UnitControlCenter!$B$3</f>
        <v>million metric tons / year</v>
      </c>
      <c r="G35" s="343" t="s">
        <v>2708</v>
      </c>
      <c r="I35" s="343"/>
    </row>
    <row r="36" spans="1:19">
      <c r="A36" s="344" t="s">
        <v>3101</v>
      </c>
      <c r="B36" s="344" t="s">
        <v>2803</v>
      </c>
      <c r="C36" s="398">
        <v>1</v>
      </c>
      <c r="D36" s="343" t="s">
        <v>66</v>
      </c>
      <c r="E36" s="343" t="s">
        <v>3445</v>
      </c>
      <c r="F36" s="4" t="str">
        <f>UnitControlCenter!$B$3</f>
        <v>million metric tons / year</v>
      </c>
      <c r="G36" s="343" t="s">
        <v>2814</v>
      </c>
      <c r="I36" s="343"/>
    </row>
    <row r="37" spans="1:19" ht="30">
      <c r="A37" s="344" t="s">
        <v>3101</v>
      </c>
      <c r="B37" s="344" t="s">
        <v>99</v>
      </c>
      <c r="C37" s="398">
        <v>1</v>
      </c>
      <c r="D37" s="343" t="s">
        <v>66</v>
      </c>
      <c r="E37" s="343" t="s">
        <v>3445</v>
      </c>
      <c r="F37" s="4" t="str">
        <f>UnitControlCenter!$B$3</f>
        <v>million metric tons / year</v>
      </c>
      <c r="G37" s="343" t="s">
        <v>2709</v>
      </c>
      <c r="I37" s="343"/>
    </row>
    <row r="38" spans="1:19" ht="30">
      <c r="A38" s="344" t="s">
        <v>3101</v>
      </c>
      <c r="B38" s="344" t="s">
        <v>9</v>
      </c>
      <c r="C38" s="398">
        <v>1</v>
      </c>
      <c r="D38" s="343" t="s">
        <v>66</v>
      </c>
      <c r="E38" s="343" t="s">
        <v>3445</v>
      </c>
      <c r="F38" s="4" t="str">
        <f>UnitControlCenter!$B$3</f>
        <v>million metric tons / year</v>
      </c>
      <c r="G38" s="343" t="s">
        <v>3501</v>
      </c>
      <c r="I38" s="343"/>
    </row>
    <row r="39" spans="1:19" ht="15.75" thickBot="1">
      <c r="A39" s="390" t="s">
        <v>3101</v>
      </c>
      <c r="B39" s="390" t="s">
        <v>4</v>
      </c>
      <c r="C39" s="405">
        <v>1</v>
      </c>
      <c r="D39" s="391" t="s">
        <v>66</v>
      </c>
      <c r="E39" s="391" t="s">
        <v>3445</v>
      </c>
      <c r="F39" s="394" t="str">
        <f>UnitControlCenter!$B$3</f>
        <v>million metric tons / year</v>
      </c>
      <c r="G39" s="391" t="s">
        <v>2711</v>
      </c>
      <c r="H39" s="392"/>
      <c r="I39" s="391"/>
      <c r="J39" s="392"/>
      <c r="K39" s="392"/>
      <c r="L39" s="392"/>
      <c r="M39" s="392"/>
      <c r="N39" s="392"/>
      <c r="O39" s="392"/>
      <c r="P39" s="392"/>
      <c r="Q39" s="392"/>
      <c r="R39" s="392"/>
      <c r="S39" s="392"/>
    </row>
    <row r="40" spans="1:19" ht="45">
      <c r="A40" s="344" t="s">
        <v>392</v>
      </c>
      <c r="B40" s="344" t="s">
        <v>3383</v>
      </c>
      <c r="C40" s="398">
        <v>1</v>
      </c>
      <c r="D40" s="343" t="s">
        <v>68</v>
      </c>
      <c r="E40" s="343" t="s">
        <v>479</v>
      </c>
      <c r="F40" s="4" t="str">
        <f>UnitControlCenter!$B$7</f>
        <v>2019 dollars / ton CO2e abated, Annual average abatement (MtCO2e)</v>
      </c>
      <c r="G40" s="78" t="s">
        <v>3502</v>
      </c>
      <c r="I40" s="343"/>
    </row>
    <row r="41" spans="1:19" ht="45.75" thickBot="1">
      <c r="A41" s="390" t="s">
        <v>392</v>
      </c>
      <c r="B41" s="390" t="s">
        <v>3384</v>
      </c>
      <c r="C41" s="405">
        <v>1</v>
      </c>
      <c r="D41" s="391" t="s">
        <v>68</v>
      </c>
      <c r="E41" s="391" t="s">
        <v>479</v>
      </c>
      <c r="F41" s="394" t="str">
        <f>UnitControlCenter!$B$7</f>
        <v>2019 dollars / ton CO2e abated, Annual average abatement (MtCO2e)</v>
      </c>
      <c r="G41" s="392" t="s">
        <v>3502</v>
      </c>
      <c r="H41" s="392"/>
      <c r="I41" s="391"/>
      <c r="J41" s="392"/>
      <c r="K41" s="392"/>
      <c r="L41" s="392"/>
      <c r="M41" s="392"/>
      <c r="N41" s="392"/>
      <c r="O41" s="392"/>
      <c r="P41" s="392"/>
      <c r="Q41" s="392"/>
      <c r="R41" s="392"/>
      <c r="S41" s="392"/>
    </row>
    <row r="42" spans="1:19" ht="45">
      <c r="A42" s="344" t="s">
        <v>2555</v>
      </c>
      <c r="B42" s="344" t="s">
        <v>3402</v>
      </c>
      <c r="C42" s="398">
        <v>1</v>
      </c>
      <c r="D42" s="343" t="s">
        <v>68</v>
      </c>
      <c r="E42" s="343" t="s">
        <v>67</v>
      </c>
      <c r="F42" s="4" t="str">
        <f>UnitControlCenter!$B$8</f>
        <v>billion 2019 dollars / year</v>
      </c>
      <c r="G42" s="78" t="s">
        <v>3385</v>
      </c>
      <c r="H42" s="78" t="s">
        <v>2649</v>
      </c>
      <c r="I42" s="343" t="s">
        <v>2627</v>
      </c>
    </row>
    <row r="43" spans="1:19">
      <c r="A43" s="344" t="s">
        <v>2555</v>
      </c>
      <c r="B43" s="389" t="s">
        <v>3128</v>
      </c>
      <c r="C43" s="398">
        <v>1</v>
      </c>
      <c r="D43" s="343" t="s">
        <v>66</v>
      </c>
      <c r="E43" s="343" t="s">
        <v>67</v>
      </c>
      <c r="F43" s="4" t="str">
        <f>UnitControlCenter!$B$8</f>
        <v>billion 2019 dollars / year</v>
      </c>
      <c r="G43" s="78" t="s">
        <v>3116</v>
      </c>
      <c r="I43" s="343"/>
    </row>
    <row r="44" spans="1:19" ht="75">
      <c r="A44" s="344" t="s">
        <v>2555</v>
      </c>
      <c r="B44" s="344" t="s">
        <v>3372</v>
      </c>
      <c r="C44" s="420">
        <v>1</v>
      </c>
      <c r="D44" s="343" t="s">
        <v>68</v>
      </c>
      <c r="E44" s="343" t="s">
        <v>69</v>
      </c>
      <c r="F44" s="4" t="str">
        <f>UnitControlCenter!$B$8</f>
        <v>billion 2019 dollars / year</v>
      </c>
      <c r="G44" s="4" t="s">
        <v>3373</v>
      </c>
      <c r="H44" s="4" t="s">
        <v>3374</v>
      </c>
      <c r="I44" s="4" t="s">
        <v>3375</v>
      </c>
    </row>
    <row r="45" spans="1:19" ht="30">
      <c r="A45" s="344" t="s">
        <v>2555</v>
      </c>
      <c r="B45" s="389" t="s">
        <v>3377</v>
      </c>
      <c r="C45" s="406">
        <v>1</v>
      </c>
      <c r="D45" s="343" t="s">
        <v>66</v>
      </c>
      <c r="E45" s="343" t="s">
        <v>67</v>
      </c>
      <c r="F45" s="7" t="str">
        <f>UnitControlCenter!$B$9</f>
        <v>billion 2019 dollars</v>
      </c>
      <c r="G45" s="397" t="s">
        <v>3379</v>
      </c>
      <c r="H45" s="397"/>
      <c r="I45" s="343"/>
    </row>
    <row r="46" spans="1:19" s="397" customFormat="1" ht="30">
      <c r="A46" s="344" t="s">
        <v>2555</v>
      </c>
      <c r="B46" s="389" t="s">
        <v>3380</v>
      </c>
      <c r="C46" s="406">
        <v>1</v>
      </c>
      <c r="D46" s="343" t="s">
        <v>66</v>
      </c>
      <c r="E46" s="343" t="s">
        <v>67</v>
      </c>
      <c r="F46" s="7" t="str">
        <f>UnitControlCenter!$B$8</f>
        <v>billion 2019 dollars / year</v>
      </c>
      <c r="G46" s="397" t="s">
        <v>3381</v>
      </c>
      <c r="I46" s="343"/>
    </row>
    <row r="47" spans="1:19" ht="135.75" thickBot="1">
      <c r="A47" s="390" t="s">
        <v>2555</v>
      </c>
      <c r="B47" s="395" t="s">
        <v>3494</v>
      </c>
      <c r="C47" s="405">
        <v>1</v>
      </c>
      <c r="D47" s="391" t="s">
        <v>68</v>
      </c>
      <c r="E47" s="391" t="s">
        <v>67</v>
      </c>
      <c r="F47" s="394" t="str">
        <f>UnitControlCenter!$B$8</f>
        <v>billion 2019 dollars / year</v>
      </c>
      <c r="G47" s="392" t="s">
        <v>3498</v>
      </c>
      <c r="H47" s="392" t="s">
        <v>3495</v>
      </c>
      <c r="I47" s="391" t="s">
        <v>3497</v>
      </c>
      <c r="J47" s="392"/>
      <c r="K47" s="392"/>
      <c r="L47" s="392"/>
      <c r="M47" s="392"/>
      <c r="N47" s="392"/>
      <c r="O47" s="392"/>
      <c r="P47" s="392"/>
      <c r="Q47" s="392"/>
      <c r="R47" s="392"/>
      <c r="S47" s="392"/>
    </row>
    <row r="48" spans="1:19" ht="45">
      <c r="A48" s="344" t="s">
        <v>3271</v>
      </c>
      <c r="B48" s="389" t="s">
        <v>3288</v>
      </c>
      <c r="C48" s="413">
        <v>1</v>
      </c>
      <c r="D48" s="343" t="s">
        <v>68</v>
      </c>
      <c r="E48" s="343" t="s">
        <v>67</v>
      </c>
      <c r="F48" s="7" t="str">
        <f>UnitControlCenter!$B$10</f>
        <v>jobs</v>
      </c>
      <c r="G48" s="397" t="s">
        <v>3279</v>
      </c>
      <c r="H48" s="397" t="s">
        <v>3278</v>
      </c>
      <c r="I48" s="343" t="s">
        <v>2628</v>
      </c>
    </row>
    <row r="49" spans="1:19" ht="30">
      <c r="A49" s="344" t="s">
        <v>3271</v>
      </c>
      <c r="B49" s="389" t="s">
        <v>3289</v>
      </c>
      <c r="C49" s="416">
        <v>1</v>
      </c>
      <c r="D49" s="343" t="s">
        <v>68</v>
      </c>
      <c r="E49" s="343" t="s">
        <v>67</v>
      </c>
      <c r="F49" s="7" t="str">
        <f>UnitControlCenter!$B$10</f>
        <v>jobs</v>
      </c>
      <c r="G49" s="397" t="s">
        <v>3292</v>
      </c>
      <c r="H49" s="397" t="s">
        <v>3293</v>
      </c>
      <c r="I49" s="343" t="s">
        <v>3294</v>
      </c>
    </row>
    <row r="50" spans="1:19" ht="30">
      <c r="A50" s="344" t="s">
        <v>3271</v>
      </c>
      <c r="B50" s="389" t="s">
        <v>3353</v>
      </c>
      <c r="C50" s="418">
        <v>1</v>
      </c>
      <c r="D50" s="343" t="s">
        <v>68</v>
      </c>
      <c r="E50" s="343" t="s">
        <v>67</v>
      </c>
      <c r="F50" s="7" t="str">
        <f>UnitControlCenter!$B$10</f>
        <v>jobs</v>
      </c>
      <c r="G50" s="397" t="s">
        <v>3357</v>
      </c>
      <c r="H50" s="397" t="s">
        <v>3356</v>
      </c>
      <c r="I50" s="343" t="s">
        <v>3371</v>
      </c>
    </row>
    <row r="51" spans="1:19" ht="45">
      <c r="A51" s="344" t="s">
        <v>3271</v>
      </c>
      <c r="B51" s="389" t="s">
        <v>3441</v>
      </c>
      <c r="C51" s="424">
        <v>1</v>
      </c>
      <c r="D51" s="343" t="s">
        <v>68</v>
      </c>
      <c r="E51" s="343" t="s">
        <v>67</v>
      </c>
      <c r="F51" s="7" t="str">
        <f>UnitControlCenter!$B$10</f>
        <v>jobs</v>
      </c>
      <c r="G51" s="397" t="s">
        <v>3440</v>
      </c>
      <c r="H51" s="397" t="s">
        <v>3278</v>
      </c>
      <c r="I51" s="343" t="s">
        <v>2628</v>
      </c>
    </row>
    <row r="52" spans="1:19" ht="45">
      <c r="A52" s="344" t="s">
        <v>3271</v>
      </c>
      <c r="B52" s="389" t="s">
        <v>3273</v>
      </c>
      <c r="C52" s="413">
        <v>1</v>
      </c>
      <c r="D52" s="343" t="s">
        <v>68</v>
      </c>
      <c r="E52" s="343" t="s">
        <v>67</v>
      </c>
      <c r="F52" s="4" t="str">
        <f>UnitControlCenter!$B$8</f>
        <v>billion 2019 dollars / year</v>
      </c>
      <c r="G52" s="397" t="s">
        <v>3280</v>
      </c>
      <c r="H52" s="397" t="s">
        <v>3282</v>
      </c>
      <c r="I52" s="343" t="s">
        <v>2628</v>
      </c>
    </row>
    <row r="53" spans="1:19" ht="45">
      <c r="A53" s="344" t="s">
        <v>3271</v>
      </c>
      <c r="B53" s="389" t="s">
        <v>3295</v>
      </c>
      <c r="C53" s="417">
        <v>1</v>
      </c>
      <c r="D53" s="343" t="s">
        <v>68</v>
      </c>
      <c r="E53" s="343" t="s">
        <v>67</v>
      </c>
      <c r="F53" s="4" t="str">
        <f>UnitControlCenter!$B$12</f>
        <v>% change</v>
      </c>
      <c r="G53" s="397" t="s">
        <v>3297</v>
      </c>
      <c r="H53" s="397" t="s">
        <v>3282</v>
      </c>
      <c r="I53" s="343" t="s">
        <v>2628</v>
      </c>
    </row>
    <row r="54" spans="1:19" ht="30">
      <c r="A54" s="344" t="s">
        <v>3271</v>
      </c>
      <c r="B54" s="389" t="s">
        <v>3354</v>
      </c>
      <c r="C54" s="418">
        <v>1</v>
      </c>
      <c r="D54" s="343" t="s">
        <v>68</v>
      </c>
      <c r="E54" s="343" t="s">
        <v>67</v>
      </c>
      <c r="F54" s="4" t="str">
        <f>UnitControlCenter!$B$8</f>
        <v>billion 2019 dollars / year</v>
      </c>
      <c r="G54" s="397" t="s">
        <v>3358</v>
      </c>
      <c r="H54" s="397" t="s">
        <v>3356</v>
      </c>
      <c r="I54" s="343" t="s">
        <v>3371</v>
      </c>
    </row>
    <row r="55" spans="1:19" ht="45">
      <c r="A55" s="344" t="s">
        <v>3271</v>
      </c>
      <c r="B55" s="389" t="s">
        <v>3287</v>
      </c>
      <c r="C55" s="413">
        <v>1</v>
      </c>
      <c r="D55" s="343" t="s">
        <v>68</v>
      </c>
      <c r="E55" s="343" t="s">
        <v>67</v>
      </c>
      <c r="F55" s="4" t="str">
        <f>UnitControlCenter!$B$8</f>
        <v>billion 2019 dollars / year</v>
      </c>
      <c r="G55" s="397" t="s">
        <v>3283</v>
      </c>
      <c r="H55" s="397" t="s">
        <v>3281</v>
      </c>
      <c r="I55" s="343" t="s">
        <v>2628</v>
      </c>
    </row>
    <row r="56" spans="1:19" ht="30">
      <c r="A56" s="344" t="s">
        <v>3271</v>
      </c>
      <c r="B56" s="389" t="s">
        <v>3285</v>
      </c>
      <c r="C56" s="406">
        <v>1</v>
      </c>
      <c r="D56" s="343" t="s">
        <v>66</v>
      </c>
      <c r="E56" s="343" t="s">
        <v>67</v>
      </c>
      <c r="F56" s="7" t="str">
        <f>UnitControlCenter!$B$13</f>
        <v>2019 dollars / employee-year</v>
      </c>
      <c r="G56" s="397" t="s">
        <v>3286</v>
      </c>
      <c r="H56" s="397"/>
      <c r="I56" s="343"/>
    </row>
    <row r="57" spans="1:19" ht="30.75" thickBot="1">
      <c r="A57" s="390" t="s">
        <v>3271</v>
      </c>
      <c r="B57" s="395" t="s">
        <v>3355</v>
      </c>
      <c r="C57" s="405">
        <v>1</v>
      </c>
      <c r="D57" s="391" t="s">
        <v>68</v>
      </c>
      <c r="E57" s="391" t="s">
        <v>67</v>
      </c>
      <c r="F57" s="394" t="str">
        <f>UnitControlCenter!$B$8</f>
        <v>billion 2019 dollars / year</v>
      </c>
      <c r="G57" s="392" t="s">
        <v>3359</v>
      </c>
      <c r="H57" s="392" t="s">
        <v>3356</v>
      </c>
      <c r="I57" s="391" t="s">
        <v>3371</v>
      </c>
      <c r="J57" s="392"/>
      <c r="K57" s="392"/>
      <c r="L57" s="392"/>
      <c r="M57" s="392"/>
      <c r="N57" s="392"/>
      <c r="O57" s="392"/>
      <c r="P57" s="392"/>
      <c r="Q57" s="392"/>
      <c r="R57" s="392"/>
      <c r="S57" s="392"/>
    </row>
    <row r="58" spans="1:19" ht="90">
      <c r="A58" s="344" t="s">
        <v>3272</v>
      </c>
      <c r="B58" s="344" t="s">
        <v>3016</v>
      </c>
      <c r="C58" s="398">
        <v>1</v>
      </c>
      <c r="D58" s="343" t="s">
        <v>68</v>
      </c>
      <c r="E58" s="343" t="s">
        <v>67</v>
      </c>
      <c r="F58" s="4" t="str">
        <f>UnitControlCenter!$B$8</f>
        <v>billion 2019 dollars / year</v>
      </c>
      <c r="G58" s="4" t="s">
        <v>3017</v>
      </c>
      <c r="H58" s="4" t="s">
        <v>3018</v>
      </c>
      <c r="I58" s="4" t="s">
        <v>2991</v>
      </c>
    </row>
    <row r="59" spans="1:19" ht="45">
      <c r="A59" s="344" t="s">
        <v>3272</v>
      </c>
      <c r="B59" s="344" t="s">
        <v>3020</v>
      </c>
      <c r="C59" s="398">
        <v>1</v>
      </c>
      <c r="D59" s="343" t="s">
        <v>68</v>
      </c>
      <c r="E59" s="343" t="s">
        <v>67</v>
      </c>
      <c r="F59" s="4" t="str">
        <f>UnitControlCenter!$B$8</f>
        <v>billion 2019 dollars / year</v>
      </c>
      <c r="G59" s="4" t="s">
        <v>3030</v>
      </c>
      <c r="H59" s="4" t="s">
        <v>3031</v>
      </c>
      <c r="I59" s="4" t="s">
        <v>3032</v>
      </c>
    </row>
    <row r="60" spans="1:19" ht="60">
      <c r="A60" s="344" t="s">
        <v>3272</v>
      </c>
      <c r="B60" s="344" t="s">
        <v>3021</v>
      </c>
      <c r="C60" s="398">
        <v>1</v>
      </c>
      <c r="D60" s="343" t="s">
        <v>68</v>
      </c>
      <c r="E60" s="343" t="s">
        <v>67</v>
      </c>
      <c r="F60" s="4" t="str">
        <f>UnitControlCenter!$B$8</f>
        <v>billion 2019 dollars / year</v>
      </c>
      <c r="G60" s="4" t="s">
        <v>3041</v>
      </c>
      <c r="H60" s="4" t="s">
        <v>3039</v>
      </c>
      <c r="I60" s="4" t="s">
        <v>3040</v>
      </c>
    </row>
    <row r="61" spans="1:19" ht="45">
      <c r="A61" s="344" t="s">
        <v>3272</v>
      </c>
      <c r="B61" s="344" t="s">
        <v>3022</v>
      </c>
      <c r="C61" s="398">
        <v>1</v>
      </c>
      <c r="D61" s="343" t="s">
        <v>68</v>
      </c>
      <c r="E61" s="343" t="s">
        <v>67</v>
      </c>
      <c r="F61" s="4" t="str">
        <f>UnitControlCenter!$B$8</f>
        <v>billion 2019 dollars / year</v>
      </c>
      <c r="G61" s="4" t="s">
        <v>3035</v>
      </c>
      <c r="H61" s="4" t="s">
        <v>3031</v>
      </c>
      <c r="I61" s="4" t="s">
        <v>3033</v>
      </c>
    </row>
    <row r="62" spans="1:19" ht="45">
      <c r="A62" s="344" t="s">
        <v>3272</v>
      </c>
      <c r="B62" s="344" t="s">
        <v>3023</v>
      </c>
      <c r="C62" s="398">
        <v>1</v>
      </c>
      <c r="D62" s="343" t="s">
        <v>68</v>
      </c>
      <c r="E62" s="343" t="s">
        <v>67</v>
      </c>
      <c r="F62" s="4" t="str">
        <f>UnitControlCenter!$B$8</f>
        <v>billion 2019 dollars / year</v>
      </c>
      <c r="G62" s="4" t="s">
        <v>3036</v>
      </c>
      <c r="H62" s="4" t="s">
        <v>3031</v>
      </c>
      <c r="I62" s="4" t="s">
        <v>3034</v>
      </c>
    </row>
    <row r="63" spans="1:19" ht="60">
      <c r="A63" s="344" t="s">
        <v>3272</v>
      </c>
      <c r="B63" s="344" t="s">
        <v>3024</v>
      </c>
      <c r="C63" s="398">
        <v>1</v>
      </c>
      <c r="D63" s="343" t="s">
        <v>68</v>
      </c>
      <c r="E63" s="343" t="s">
        <v>67</v>
      </c>
      <c r="F63" s="4" t="str">
        <f>UnitControlCenter!$B$8</f>
        <v>billion 2019 dollars / year</v>
      </c>
      <c r="G63" s="4" t="s">
        <v>3042</v>
      </c>
      <c r="H63" s="4" t="s">
        <v>3039</v>
      </c>
      <c r="I63" s="4" t="s">
        <v>3040</v>
      </c>
    </row>
    <row r="64" spans="1:19" ht="60">
      <c r="A64" s="344" t="s">
        <v>3272</v>
      </c>
      <c r="B64" s="344" t="s">
        <v>3025</v>
      </c>
      <c r="C64" s="398">
        <v>1</v>
      </c>
      <c r="D64" s="343" t="s">
        <v>68</v>
      </c>
      <c r="E64" s="343" t="s">
        <v>67</v>
      </c>
      <c r="F64" s="4" t="str">
        <f>UnitControlCenter!$B$8</f>
        <v>billion 2019 dollars / year</v>
      </c>
      <c r="G64" s="4" t="s">
        <v>3043</v>
      </c>
      <c r="H64" s="4" t="s">
        <v>3039</v>
      </c>
      <c r="I64" s="4" t="s">
        <v>3040</v>
      </c>
    </row>
    <row r="65" spans="1:19" ht="75">
      <c r="A65" s="344" t="s">
        <v>3272</v>
      </c>
      <c r="B65" s="344" t="s">
        <v>3026</v>
      </c>
      <c r="C65" s="398">
        <v>1</v>
      </c>
      <c r="D65" s="343" t="s">
        <v>68</v>
      </c>
      <c r="E65" s="343" t="s">
        <v>67</v>
      </c>
      <c r="F65" s="4" t="str">
        <f>UnitControlCenter!$B$8</f>
        <v>billion 2019 dollars / year</v>
      </c>
      <c r="G65" s="4" t="s">
        <v>3044</v>
      </c>
      <c r="H65" s="4" t="s">
        <v>3039</v>
      </c>
      <c r="I65" s="4" t="s">
        <v>3040</v>
      </c>
    </row>
    <row r="66" spans="1:19" ht="75">
      <c r="A66" s="344" t="s">
        <v>3272</v>
      </c>
      <c r="B66" s="344" t="s">
        <v>3050</v>
      </c>
      <c r="C66" s="398">
        <v>1</v>
      </c>
      <c r="D66" s="343" t="s">
        <v>68</v>
      </c>
      <c r="E66" s="343" t="s">
        <v>67</v>
      </c>
      <c r="F66" s="4" t="str">
        <f>UnitControlCenter!$B$8</f>
        <v>billion 2019 dollars / year</v>
      </c>
      <c r="G66" s="4" t="s">
        <v>3048</v>
      </c>
      <c r="H66" s="4" t="s">
        <v>3039</v>
      </c>
      <c r="I66" s="4" t="s">
        <v>3046</v>
      </c>
    </row>
    <row r="67" spans="1:19" ht="60.75" thickBot="1">
      <c r="A67" s="390" t="s">
        <v>3272</v>
      </c>
      <c r="B67" s="390" t="s">
        <v>3051</v>
      </c>
      <c r="C67" s="405">
        <v>1</v>
      </c>
      <c r="D67" s="391" t="s">
        <v>68</v>
      </c>
      <c r="E67" s="391" t="s">
        <v>67</v>
      </c>
      <c r="F67" s="394" t="str">
        <f>UnitControlCenter!$B$8</f>
        <v>billion 2019 dollars / year</v>
      </c>
      <c r="G67" s="394" t="s">
        <v>3049</v>
      </c>
      <c r="H67" s="394" t="s">
        <v>3039</v>
      </c>
      <c r="I67" s="394" t="s">
        <v>3047</v>
      </c>
      <c r="J67" s="392"/>
      <c r="K67" s="392"/>
      <c r="L67" s="392"/>
      <c r="M67" s="392"/>
      <c r="N67" s="392"/>
      <c r="O67" s="392"/>
      <c r="P67" s="392"/>
      <c r="Q67" s="392"/>
      <c r="R67" s="392"/>
      <c r="S67" s="392"/>
    </row>
    <row r="68" spans="1:19" ht="30">
      <c r="A68" s="344" t="s">
        <v>2556</v>
      </c>
      <c r="B68" s="344" t="s">
        <v>3442</v>
      </c>
      <c r="C68" s="424">
        <v>1</v>
      </c>
      <c r="D68" s="343" t="s">
        <v>66</v>
      </c>
      <c r="E68" s="343" t="s">
        <v>3446</v>
      </c>
      <c r="F68" s="4" t="str">
        <f>UnitControlCenter!$B$11</f>
        <v>incidents / year</v>
      </c>
      <c r="G68" s="343" t="s">
        <v>3323</v>
      </c>
      <c r="I68" s="343"/>
    </row>
    <row r="69" spans="1:19">
      <c r="A69" s="344" t="s">
        <v>2556</v>
      </c>
      <c r="B69" s="344" t="s">
        <v>3315</v>
      </c>
      <c r="C69" s="398">
        <v>1</v>
      </c>
      <c r="D69" s="343" t="s">
        <v>66</v>
      </c>
      <c r="E69" s="343" t="s">
        <v>67</v>
      </c>
      <c r="F69" s="4" t="str">
        <f>UnitControlCenter!$B$11</f>
        <v>incidents / year</v>
      </c>
      <c r="G69" s="343" t="s">
        <v>3323</v>
      </c>
      <c r="I69" s="343"/>
    </row>
    <row r="70" spans="1:19" ht="30">
      <c r="A70" s="344" t="s">
        <v>2556</v>
      </c>
      <c r="B70" s="344" t="s">
        <v>2557</v>
      </c>
      <c r="C70" s="406">
        <v>1</v>
      </c>
      <c r="D70" s="343" t="s">
        <v>66</v>
      </c>
      <c r="E70" s="343" t="s">
        <v>67</v>
      </c>
      <c r="F70" s="7" t="str">
        <f>UnitControlCenter!$B$8</f>
        <v>billion 2019 dollars / year</v>
      </c>
      <c r="G70" s="343" t="s">
        <v>70</v>
      </c>
      <c r="H70" s="397"/>
      <c r="I70" s="343"/>
    </row>
    <row r="71" spans="1:19">
      <c r="A71" s="344" t="s">
        <v>2556</v>
      </c>
      <c r="B71" s="344" t="s">
        <v>3316</v>
      </c>
      <c r="C71" s="406">
        <v>1</v>
      </c>
      <c r="D71" s="343" t="s">
        <v>66</v>
      </c>
      <c r="E71" s="343" t="s">
        <v>67</v>
      </c>
      <c r="F71" s="4" t="str">
        <f>UnitControlCenter!$B$11</f>
        <v>incidents / year</v>
      </c>
      <c r="G71" s="343" t="s">
        <v>3324</v>
      </c>
      <c r="H71" s="397"/>
      <c r="I71" s="343"/>
    </row>
    <row r="72" spans="1:19" ht="30">
      <c r="A72" s="344" t="s">
        <v>2556</v>
      </c>
      <c r="B72" s="344" t="s">
        <v>3317</v>
      </c>
      <c r="C72" s="406">
        <v>1</v>
      </c>
      <c r="D72" s="343" t="s">
        <v>66</v>
      </c>
      <c r="E72" s="343" t="s">
        <v>67</v>
      </c>
      <c r="F72" s="4" t="str">
        <f>UnitControlCenter!$B$11</f>
        <v>incidents / year</v>
      </c>
      <c r="G72" s="343" t="s">
        <v>3325</v>
      </c>
      <c r="H72" s="397"/>
      <c r="I72" s="343"/>
    </row>
    <row r="73" spans="1:19">
      <c r="A73" s="344" t="s">
        <v>2556</v>
      </c>
      <c r="B73" s="344" t="s">
        <v>3330</v>
      </c>
      <c r="C73" s="406">
        <v>1</v>
      </c>
      <c r="D73" s="343" t="s">
        <v>66</v>
      </c>
      <c r="E73" s="343" t="s">
        <v>67</v>
      </c>
      <c r="F73" s="4" t="str">
        <f>UnitControlCenter!$B$11</f>
        <v>incidents / year</v>
      </c>
      <c r="G73" s="343" t="s">
        <v>3331</v>
      </c>
      <c r="H73" s="397"/>
      <c r="I73" s="343"/>
    </row>
    <row r="74" spans="1:19" ht="30">
      <c r="A74" s="344" t="s">
        <v>2556</v>
      </c>
      <c r="B74" s="344" t="s">
        <v>3318</v>
      </c>
      <c r="C74" s="406">
        <v>1</v>
      </c>
      <c r="D74" s="343" t="s">
        <v>66</v>
      </c>
      <c r="E74" s="343" t="s">
        <v>67</v>
      </c>
      <c r="F74" s="4" t="str">
        <f>UnitControlCenter!$B$11</f>
        <v>incidents / year</v>
      </c>
      <c r="G74" s="343" t="s">
        <v>3326</v>
      </c>
      <c r="H74" s="397"/>
      <c r="I74" s="343"/>
    </row>
    <row r="75" spans="1:19">
      <c r="A75" s="344" t="s">
        <v>2556</v>
      </c>
      <c r="B75" s="344" t="s">
        <v>3319</v>
      </c>
      <c r="C75" s="406">
        <v>1</v>
      </c>
      <c r="D75" s="343" t="s">
        <v>66</v>
      </c>
      <c r="E75" s="343" t="s">
        <v>67</v>
      </c>
      <c r="F75" s="4" t="str">
        <f>UnitControlCenter!$B$11</f>
        <v>incidents / year</v>
      </c>
      <c r="G75" s="343" t="s">
        <v>3327</v>
      </c>
      <c r="H75" s="397"/>
      <c r="I75" s="343"/>
    </row>
    <row r="76" spans="1:19">
      <c r="A76" s="344" t="s">
        <v>2556</v>
      </c>
      <c r="B76" s="344" t="s">
        <v>3320</v>
      </c>
      <c r="C76" s="406">
        <v>1</v>
      </c>
      <c r="D76" s="343" t="s">
        <v>66</v>
      </c>
      <c r="E76" s="343" t="s">
        <v>67</v>
      </c>
      <c r="F76" s="4" t="str">
        <f>UnitControlCenter!$B$11</f>
        <v>incidents / year</v>
      </c>
      <c r="G76" s="343" t="s">
        <v>3328</v>
      </c>
      <c r="H76" s="397"/>
      <c r="I76" s="343"/>
    </row>
    <row r="77" spans="1:19" ht="30.75" thickBot="1">
      <c r="A77" s="390" t="s">
        <v>2556</v>
      </c>
      <c r="B77" s="390" t="s">
        <v>3321</v>
      </c>
      <c r="C77" s="405">
        <v>1</v>
      </c>
      <c r="D77" s="391" t="s">
        <v>66</v>
      </c>
      <c r="E77" s="391" t="s">
        <v>67</v>
      </c>
      <c r="F77" s="394" t="str">
        <f>UnitControlCenter!$B$11</f>
        <v>incidents / year</v>
      </c>
      <c r="G77" s="391" t="s">
        <v>3329</v>
      </c>
      <c r="H77" s="392"/>
      <c r="I77" s="391"/>
      <c r="J77" s="392"/>
      <c r="K77" s="392"/>
      <c r="L77" s="392"/>
      <c r="M77" s="392"/>
      <c r="N77" s="392"/>
      <c r="O77" s="392"/>
      <c r="P77" s="392"/>
      <c r="Q77" s="392"/>
      <c r="R77" s="392"/>
      <c r="S77" s="392"/>
    </row>
    <row r="78" spans="1:19" ht="135">
      <c r="A78" s="344" t="s">
        <v>2778</v>
      </c>
      <c r="B78" s="344" t="s">
        <v>2558</v>
      </c>
      <c r="C78" s="398">
        <v>1</v>
      </c>
      <c r="D78" s="343" t="s">
        <v>68</v>
      </c>
      <c r="E78" s="343" t="s">
        <v>69</v>
      </c>
      <c r="F78" s="4" t="str">
        <f>UnitControlCenter!$B$15</f>
        <v>terawatt-hours (TWh) / year</v>
      </c>
      <c r="G78" s="343" t="s">
        <v>2816</v>
      </c>
      <c r="H78" s="78" t="s">
        <v>2817</v>
      </c>
      <c r="I78" s="343" t="s">
        <v>2824</v>
      </c>
    </row>
    <row r="79" spans="1:19" ht="165">
      <c r="A79" s="344" t="s">
        <v>2778</v>
      </c>
      <c r="B79" s="344" t="s">
        <v>2559</v>
      </c>
      <c r="C79" s="398">
        <v>1</v>
      </c>
      <c r="D79" s="343" t="s">
        <v>68</v>
      </c>
      <c r="E79" s="343" t="s">
        <v>67</v>
      </c>
      <c r="F79" s="4" t="str">
        <f>UnitControlCenter!$B$15</f>
        <v>terawatt-hours (TWh) / year</v>
      </c>
      <c r="G79" s="343" t="s">
        <v>2818</v>
      </c>
      <c r="H79" s="78" t="s">
        <v>2819</v>
      </c>
      <c r="I79" s="343" t="s">
        <v>2825</v>
      </c>
    </row>
    <row r="80" spans="1:19" ht="135">
      <c r="A80" s="344" t="s">
        <v>2778</v>
      </c>
      <c r="B80" s="344" t="s">
        <v>2560</v>
      </c>
      <c r="C80" s="398">
        <v>1</v>
      </c>
      <c r="D80" s="343" t="s">
        <v>68</v>
      </c>
      <c r="E80" s="343" t="s">
        <v>69</v>
      </c>
      <c r="F80" s="4" t="str">
        <f>UnitControlCenter!$B$16</f>
        <v>gigawatts (GW) / year</v>
      </c>
      <c r="G80" s="343" t="s">
        <v>2820</v>
      </c>
      <c r="H80" s="78" t="s">
        <v>2821</v>
      </c>
      <c r="I80" s="343" t="s">
        <v>2826</v>
      </c>
    </row>
    <row r="81" spans="1:19" ht="150">
      <c r="A81" s="344" t="s">
        <v>2778</v>
      </c>
      <c r="B81" s="344" t="s">
        <v>2561</v>
      </c>
      <c r="C81" s="398">
        <v>1</v>
      </c>
      <c r="D81" s="343" t="s">
        <v>68</v>
      </c>
      <c r="E81" s="343" t="s">
        <v>67</v>
      </c>
      <c r="F81" s="4" t="str">
        <f>UnitControlCenter!$B$16</f>
        <v>gigawatts (GW) / year</v>
      </c>
      <c r="G81" s="343" t="s">
        <v>2822</v>
      </c>
      <c r="H81" s="78" t="s">
        <v>2823</v>
      </c>
      <c r="I81" s="343" t="s">
        <v>2827</v>
      </c>
    </row>
    <row r="82" spans="1:19" ht="45.75" thickBot="1">
      <c r="A82" s="390" t="s">
        <v>2778</v>
      </c>
      <c r="B82" s="390" t="s">
        <v>2779</v>
      </c>
      <c r="C82" s="405">
        <v>1</v>
      </c>
      <c r="D82" s="391" t="s">
        <v>68</v>
      </c>
      <c r="E82" s="391" t="s">
        <v>69</v>
      </c>
      <c r="F82" s="394" t="str">
        <f>UnitControlCenter!$B$15</f>
        <v>terawatt-hours (TWh) / year</v>
      </c>
      <c r="G82" s="391" t="s">
        <v>3238</v>
      </c>
      <c r="H82" s="391" t="s">
        <v>3239</v>
      </c>
      <c r="I82" s="391" t="s">
        <v>2828</v>
      </c>
      <c r="J82" s="392"/>
      <c r="K82" s="392"/>
      <c r="L82" s="392"/>
      <c r="M82" s="392"/>
      <c r="N82" s="392"/>
      <c r="O82" s="392"/>
      <c r="P82" s="392"/>
      <c r="Q82" s="392"/>
      <c r="R82" s="392"/>
      <c r="S82" s="392"/>
    </row>
    <row r="83" spans="1:19" ht="120">
      <c r="A83" s="344" t="s">
        <v>3655</v>
      </c>
      <c r="B83" s="344" t="s">
        <v>2562</v>
      </c>
      <c r="C83" s="398">
        <v>1</v>
      </c>
      <c r="D83" s="343" t="s">
        <v>68</v>
      </c>
      <c r="E83" s="343" t="s">
        <v>2580</v>
      </c>
      <c r="F83" s="4" t="str">
        <f>UnitControlCenter!$B$17</f>
        <v>2019 dollars / megawatt-hour (MWh)</v>
      </c>
      <c r="G83" s="343" t="s">
        <v>2829</v>
      </c>
      <c r="H83" s="78" t="s">
        <v>2830</v>
      </c>
      <c r="I83" s="343" t="s">
        <v>2831</v>
      </c>
    </row>
    <row r="84" spans="1:19" ht="30">
      <c r="A84" s="344" t="s">
        <v>3655</v>
      </c>
      <c r="B84" s="344" t="s">
        <v>2563</v>
      </c>
      <c r="C84" s="398">
        <v>1</v>
      </c>
      <c r="D84" s="343" t="s">
        <v>68</v>
      </c>
      <c r="E84" s="343" t="s">
        <v>69</v>
      </c>
      <c r="F84" s="4" t="str">
        <f>UnitControlCenter!$B$15</f>
        <v>terawatt-hours (TWh) / year</v>
      </c>
      <c r="G84" s="343" t="s">
        <v>3155</v>
      </c>
      <c r="H84" s="78" t="s">
        <v>3156</v>
      </c>
      <c r="I84" s="343" t="s">
        <v>3157</v>
      </c>
    </row>
    <row r="85" spans="1:19" ht="75">
      <c r="A85" s="344" t="s">
        <v>3655</v>
      </c>
      <c r="B85" s="344" t="s">
        <v>3656</v>
      </c>
      <c r="C85" s="466">
        <v>1</v>
      </c>
      <c r="D85" s="343" t="s">
        <v>68</v>
      </c>
      <c r="E85" s="343" t="s">
        <v>69</v>
      </c>
      <c r="F85" s="4" t="str">
        <f>UnitControlCenter!$B$3</f>
        <v>million metric tons / year</v>
      </c>
      <c r="G85" s="343" t="s">
        <v>3659</v>
      </c>
      <c r="H85" s="78" t="s">
        <v>3657</v>
      </c>
      <c r="I85" s="343" t="s">
        <v>3658</v>
      </c>
    </row>
    <row r="86" spans="1:19" ht="105">
      <c r="A86" s="344" t="s">
        <v>3655</v>
      </c>
      <c r="B86" s="344" t="s">
        <v>2764</v>
      </c>
      <c r="C86" s="398">
        <v>1</v>
      </c>
      <c r="D86" s="343" t="s">
        <v>68</v>
      </c>
      <c r="E86" s="343" t="s">
        <v>69</v>
      </c>
      <c r="F86" s="4" t="str">
        <f>UnitControlCenter!$B$18</f>
        <v>cubic km / yr</v>
      </c>
      <c r="G86" s="343" t="s">
        <v>2832</v>
      </c>
      <c r="H86" s="78" t="s">
        <v>2833</v>
      </c>
      <c r="I86" s="343" t="s">
        <v>2834</v>
      </c>
    </row>
    <row r="87" spans="1:19" ht="120.75" thickBot="1">
      <c r="A87" s="390" t="s">
        <v>3655</v>
      </c>
      <c r="B87" s="390" t="s">
        <v>2765</v>
      </c>
      <c r="C87" s="405">
        <v>1</v>
      </c>
      <c r="D87" s="391" t="s">
        <v>68</v>
      </c>
      <c r="E87" s="391" t="s">
        <v>69</v>
      </c>
      <c r="F87" s="394" t="str">
        <f>UnitControlCenter!$B$18</f>
        <v>cubic km / yr</v>
      </c>
      <c r="G87" s="391" t="s">
        <v>2835</v>
      </c>
      <c r="H87" s="392" t="s">
        <v>2836</v>
      </c>
      <c r="I87" s="391" t="s">
        <v>2837</v>
      </c>
    </row>
    <row r="88" spans="1:19" ht="90">
      <c r="A88" s="344" t="s">
        <v>3117</v>
      </c>
      <c r="B88" s="344" t="s">
        <v>3118</v>
      </c>
      <c r="C88" s="398">
        <v>1</v>
      </c>
      <c r="D88" s="343" t="s">
        <v>68</v>
      </c>
      <c r="E88" s="343" t="s">
        <v>69</v>
      </c>
      <c r="F88" s="4" t="str">
        <f>UnitControlCenter!$B$21</f>
        <v>million vehicles / year</v>
      </c>
      <c r="G88" s="343" t="s">
        <v>2951</v>
      </c>
      <c r="H88" s="343" t="s">
        <v>2952</v>
      </c>
      <c r="I88" s="343" t="s">
        <v>2953</v>
      </c>
    </row>
    <row r="89" spans="1:19" ht="90">
      <c r="A89" s="344" t="s">
        <v>3117</v>
      </c>
      <c r="B89" s="344" t="s">
        <v>3119</v>
      </c>
      <c r="C89" s="398">
        <v>1</v>
      </c>
      <c r="D89" s="343" t="s">
        <v>68</v>
      </c>
      <c r="E89" s="343" t="s">
        <v>69</v>
      </c>
      <c r="F89" s="4" t="str">
        <f>UnitControlCenter!$B$22</f>
        <v>thousand vehicles / year</v>
      </c>
      <c r="G89" s="343" t="s">
        <v>2954</v>
      </c>
      <c r="H89" s="343" t="s">
        <v>2955</v>
      </c>
      <c r="I89" s="343" t="s">
        <v>2956</v>
      </c>
    </row>
    <row r="90" spans="1:19" ht="90">
      <c r="A90" s="344" t="s">
        <v>3117</v>
      </c>
      <c r="B90" s="344" t="s">
        <v>3120</v>
      </c>
      <c r="C90" s="398">
        <v>1</v>
      </c>
      <c r="D90" s="343" t="s">
        <v>68</v>
      </c>
      <c r="E90" s="343" t="s">
        <v>69</v>
      </c>
      <c r="F90" s="4" t="str">
        <f>UnitControlCenter!$B$22</f>
        <v>thousand vehicles / year</v>
      </c>
      <c r="G90" s="343" t="s">
        <v>2957</v>
      </c>
      <c r="H90" s="343" t="s">
        <v>2952</v>
      </c>
      <c r="I90" s="343" t="s">
        <v>2953</v>
      </c>
    </row>
    <row r="91" spans="1:19" ht="90">
      <c r="A91" s="344" t="s">
        <v>3117</v>
      </c>
      <c r="B91" s="344" t="s">
        <v>3121</v>
      </c>
      <c r="C91" s="398">
        <v>1</v>
      </c>
      <c r="D91" s="343" t="s">
        <v>68</v>
      </c>
      <c r="E91" s="343" t="s">
        <v>69</v>
      </c>
      <c r="F91" s="4" t="str">
        <f>UnitControlCenter!$B$22</f>
        <v>thousand vehicles / year</v>
      </c>
      <c r="G91" s="343" t="s">
        <v>2958</v>
      </c>
      <c r="H91" s="343" t="s">
        <v>2955</v>
      </c>
      <c r="I91" s="343" t="s">
        <v>2956</v>
      </c>
    </row>
    <row r="92" spans="1:19" ht="30">
      <c r="A92" s="344" t="s">
        <v>3117</v>
      </c>
      <c r="B92" s="344" t="s">
        <v>3122</v>
      </c>
      <c r="C92" s="398">
        <v>1</v>
      </c>
      <c r="D92" s="343" t="s">
        <v>68</v>
      </c>
      <c r="E92" s="343" t="s">
        <v>69</v>
      </c>
      <c r="F92" s="4" t="str">
        <f>UnitControlCenter!$B$22</f>
        <v>thousand vehicles / year</v>
      </c>
      <c r="G92" s="343" t="s">
        <v>2838</v>
      </c>
      <c r="H92" s="343" t="s">
        <v>2839</v>
      </c>
      <c r="I92" s="343" t="s">
        <v>2940</v>
      </c>
    </row>
    <row r="93" spans="1:19" ht="75">
      <c r="A93" s="344" t="s">
        <v>3117</v>
      </c>
      <c r="B93" s="344" t="s">
        <v>3123</v>
      </c>
      <c r="C93" s="398">
        <v>1</v>
      </c>
      <c r="D93" s="343" t="s">
        <v>68</v>
      </c>
      <c r="E93" s="343" t="s">
        <v>69</v>
      </c>
      <c r="F93" s="4" t="str">
        <f>UnitControlCenter!$B$23</f>
        <v>million vehicles</v>
      </c>
      <c r="G93" s="343" t="s">
        <v>2959</v>
      </c>
      <c r="H93" s="343" t="s">
        <v>2952</v>
      </c>
      <c r="I93" s="343" t="s">
        <v>2953</v>
      </c>
    </row>
    <row r="94" spans="1:19" ht="90">
      <c r="A94" s="344" t="s">
        <v>3117</v>
      </c>
      <c r="B94" s="344" t="s">
        <v>3124</v>
      </c>
      <c r="C94" s="398">
        <v>1</v>
      </c>
      <c r="D94" s="343" t="s">
        <v>68</v>
      </c>
      <c r="E94" s="343" t="s">
        <v>69</v>
      </c>
      <c r="F94" s="4" t="str">
        <f>UnitControlCenter!$B$24</f>
        <v>thousand vehicles</v>
      </c>
      <c r="G94" s="343" t="s">
        <v>3236</v>
      </c>
      <c r="H94" s="343" t="s">
        <v>2955</v>
      </c>
      <c r="I94" s="343" t="s">
        <v>2956</v>
      </c>
    </row>
    <row r="95" spans="1:19" ht="75">
      <c r="A95" s="344" t="s">
        <v>3117</v>
      </c>
      <c r="B95" s="344" t="s">
        <v>3125</v>
      </c>
      <c r="C95" s="398">
        <v>1</v>
      </c>
      <c r="D95" s="343" t="s">
        <v>68</v>
      </c>
      <c r="E95" s="343" t="s">
        <v>69</v>
      </c>
      <c r="F95" s="4" t="str">
        <f>UnitControlCenter!$B$23</f>
        <v>million vehicles</v>
      </c>
      <c r="G95" s="343" t="s">
        <v>2960</v>
      </c>
      <c r="H95" s="343" t="s">
        <v>2952</v>
      </c>
      <c r="I95" s="343" t="s">
        <v>2953</v>
      </c>
    </row>
    <row r="96" spans="1:19" ht="75">
      <c r="A96" s="344" t="s">
        <v>3117</v>
      </c>
      <c r="B96" s="344" t="s">
        <v>3126</v>
      </c>
      <c r="C96" s="398">
        <v>1</v>
      </c>
      <c r="D96" s="343" t="s">
        <v>68</v>
      </c>
      <c r="E96" s="343" t="s">
        <v>69</v>
      </c>
      <c r="F96" s="4" t="str">
        <f>UnitControlCenter!$B$23</f>
        <v>million vehicles</v>
      </c>
      <c r="G96" s="343" t="s">
        <v>2961</v>
      </c>
      <c r="H96" s="343" t="s">
        <v>2955</v>
      </c>
      <c r="I96" s="343" t="s">
        <v>2956</v>
      </c>
    </row>
    <row r="97" spans="1:19" ht="30.75" thickBot="1">
      <c r="A97" s="390" t="s">
        <v>3117</v>
      </c>
      <c r="B97" s="390" t="s">
        <v>3127</v>
      </c>
      <c r="C97" s="405">
        <v>1</v>
      </c>
      <c r="D97" s="391" t="s">
        <v>68</v>
      </c>
      <c r="E97" s="391" t="s">
        <v>69</v>
      </c>
      <c r="F97" s="394" t="str">
        <f>UnitControlCenter!$B$23</f>
        <v>million vehicles</v>
      </c>
      <c r="G97" s="391" t="s">
        <v>2941</v>
      </c>
      <c r="H97" s="391" t="s">
        <v>2839</v>
      </c>
      <c r="I97" s="391" t="s">
        <v>2940</v>
      </c>
      <c r="J97" s="392"/>
      <c r="K97" s="392"/>
      <c r="L97" s="392"/>
      <c r="M97" s="392"/>
      <c r="N97" s="392"/>
      <c r="O97" s="392"/>
      <c r="P97" s="392"/>
      <c r="Q97" s="392"/>
      <c r="R97" s="392"/>
      <c r="S97" s="392"/>
    </row>
    <row r="98" spans="1:19" ht="150">
      <c r="A98" s="344" t="s">
        <v>3268</v>
      </c>
      <c r="B98" s="344" t="s">
        <v>2566</v>
      </c>
      <c r="C98" s="398">
        <v>1</v>
      </c>
      <c r="D98" s="343" t="s">
        <v>68</v>
      </c>
      <c r="E98" s="343" t="s">
        <v>69</v>
      </c>
      <c r="F98" s="4" t="str">
        <f>UnitControlCenter!$B$3</f>
        <v>million metric tons / year</v>
      </c>
      <c r="G98" s="343" t="s">
        <v>2942</v>
      </c>
      <c r="H98" s="343" t="s">
        <v>3154</v>
      </c>
      <c r="I98" s="343" t="s">
        <v>2943</v>
      </c>
    </row>
    <row r="99" spans="1:19" ht="105">
      <c r="A99" s="344" t="s">
        <v>3268</v>
      </c>
      <c r="B99" s="344" t="s">
        <v>2567</v>
      </c>
      <c r="C99" s="398">
        <v>1</v>
      </c>
      <c r="D99" s="343" t="s">
        <v>68</v>
      </c>
      <c r="E99" s="343" t="s">
        <v>69</v>
      </c>
      <c r="F99" s="4" t="str">
        <f>UnitControlCenter!$B$25</f>
        <v>quads / year</v>
      </c>
      <c r="G99" s="343" t="s">
        <v>3153</v>
      </c>
      <c r="H99" s="343" t="s">
        <v>2962</v>
      </c>
      <c r="I99" s="343" t="s">
        <v>2963</v>
      </c>
    </row>
    <row r="100" spans="1:19" ht="135">
      <c r="A100" s="344" t="s">
        <v>3268</v>
      </c>
      <c r="B100" s="344" t="s">
        <v>2626</v>
      </c>
      <c r="C100" s="406">
        <v>1</v>
      </c>
      <c r="D100" s="343" t="s">
        <v>68</v>
      </c>
      <c r="E100" s="343" t="s">
        <v>69</v>
      </c>
      <c r="F100" s="7" t="str">
        <f>UnitControlCenter!$B$25</f>
        <v>quads / year</v>
      </c>
      <c r="G100" s="343" t="s">
        <v>2944</v>
      </c>
      <c r="H100" s="343" t="s">
        <v>3154</v>
      </c>
      <c r="I100" s="343" t="s">
        <v>2943</v>
      </c>
    </row>
    <row r="101" spans="1:19" ht="45">
      <c r="A101" s="344" t="s">
        <v>3268</v>
      </c>
      <c r="B101" s="344" t="s">
        <v>3269</v>
      </c>
      <c r="C101" s="406">
        <v>1</v>
      </c>
      <c r="D101" s="343" t="s">
        <v>68</v>
      </c>
      <c r="E101" s="343" t="s">
        <v>69</v>
      </c>
      <c r="F101" s="7" t="str">
        <f>UnitControlCenter!$B$19</f>
        <v>trillion passenger-miles / year</v>
      </c>
      <c r="G101" s="343" t="s">
        <v>2581</v>
      </c>
      <c r="H101" s="397" t="s">
        <v>2900</v>
      </c>
      <c r="I101" s="343" t="s">
        <v>2901</v>
      </c>
    </row>
    <row r="102" spans="1:19" ht="45.75" thickBot="1">
      <c r="A102" s="390" t="s">
        <v>3268</v>
      </c>
      <c r="B102" s="390" t="s">
        <v>3270</v>
      </c>
      <c r="C102" s="405">
        <v>1</v>
      </c>
      <c r="D102" s="391" t="s">
        <v>68</v>
      </c>
      <c r="E102" s="391" t="s">
        <v>69</v>
      </c>
      <c r="F102" s="394" t="str">
        <f>UnitControlCenter!$B$20</f>
        <v>trillion freight ton-miles / year</v>
      </c>
      <c r="G102" s="391" t="s">
        <v>2937</v>
      </c>
      <c r="H102" s="392" t="s">
        <v>2938</v>
      </c>
      <c r="I102" s="391" t="s">
        <v>2939</v>
      </c>
      <c r="J102" s="392"/>
      <c r="K102" s="392"/>
      <c r="L102" s="392"/>
      <c r="M102" s="392"/>
      <c r="N102" s="392"/>
      <c r="O102" s="392"/>
      <c r="P102" s="392"/>
      <c r="Q102" s="392"/>
      <c r="R102" s="392"/>
      <c r="S102" s="392"/>
    </row>
    <row r="103" spans="1:19" ht="315">
      <c r="A103" s="346" t="s">
        <v>2568</v>
      </c>
      <c r="B103" s="344" t="s">
        <v>3107</v>
      </c>
      <c r="C103" s="398">
        <v>1</v>
      </c>
      <c r="D103" s="343" t="s">
        <v>68</v>
      </c>
      <c r="E103" s="343" t="s">
        <v>69</v>
      </c>
      <c r="F103" s="4" t="str">
        <f>UnitControlCenter!$B$25</f>
        <v>quads / year</v>
      </c>
      <c r="G103" s="343" t="s">
        <v>3576</v>
      </c>
      <c r="H103" s="78" t="s">
        <v>3574</v>
      </c>
      <c r="I103" s="460" t="s">
        <v>3575</v>
      </c>
    </row>
    <row r="104" spans="1:19" ht="120">
      <c r="A104" s="69" t="s">
        <v>2568</v>
      </c>
      <c r="B104" s="344" t="s">
        <v>3108</v>
      </c>
      <c r="C104" s="406">
        <v>1</v>
      </c>
      <c r="D104" s="343" t="s">
        <v>68</v>
      </c>
      <c r="E104" s="343" t="s">
        <v>69</v>
      </c>
      <c r="F104" s="7" t="str">
        <f>UnitControlCenter!$B$25</f>
        <v>quads / year</v>
      </c>
      <c r="G104" s="343" t="s">
        <v>3109</v>
      </c>
      <c r="H104" s="397" t="s">
        <v>3103</v>
      </c>
      <c r="I104" s="343" t="s">
        <v>3104</v>
      </c>
      <c r="J104" s="397"/>
      <c r="K104" s="397"/>
      <c r="L104" s="397"/>
      <c r="M104" s="397"/>
      <c r="N104" s="397"/>
      <c r="O104" s="397"/>
      <c r="P104" s="397"/>
      <c r="Q104" s="397"/>
      <c r="R104" s="397"/>
      <c r="S104" s="397"/>
    </row>
    <row r="105" spans="1:19" ht="240">
      <c r="A105" s="346" t="s">
        <v>2568</v>
      </c>
      <c r="B105" s="344" t="s">
        <v>3105</v>
      </c>
      <c r="C105" s="398">
        <v>1</v>
      </c>
      <c r="D105" s="343" t="s">
        <v>68</v>
      </c>
      <c r="E105" s="343" t="s">
        <v>69</v>
      </c>
      <c r="F105" s="4" t="str">
        <f>UnitControlCenter!$B$25</f>
        <v>quads / year</v>
      </c>
      <c r="G105" s="343" t="s">
        <v>3573</v>
      </c>
      <c r="H105" s="78" t="s">
        <v>3574</v>
      </c>
      <c r="I105" s="460" t="s">
        <v>3575</v>
      </c>
    </row>
    <row r="106" spans="1:19" ht="90.75" thickBot="1">
      <c r="A106" s="393" t="s">
        <v>2568</v>
      </c>
      <c r="B106" s="390" t="s">
        <v>3106</v>
      </c>
      <c r="C106" s="405">
        <v>1</v>
      </c>
      <c r="D106" s="391" t="s">
        <v>68</v>
      </c>
      <c r="E106" s="391" t="s">
        <v>69</v>
      </c>
      <c r="F106" s="394" t="str">
        <f>UnitControlCenter!$B$25</f>
        <v>quads / year</v>
      </c>
      <c r="G106" s="391" t="s">
        <v>3102</v>
      </c>
      <c r="H106" s="392" t="s">
        <v>3103</v>
      </c>
      <c r="I106" s="391" t="s">
        <v>3104</v>
      </c>
      <c r="J106" s="392"/>
      <c r="K106" s="392"/>
      <c r="L106" s="392"/>
      <c r="M106" s="392"/>
      <c r="N106" s="392"/>
      <c r="O106" s="392"/>
      <c r="P106" s="392"/>
      <c r="Q106" s="392"/>
      <c r="R106" s="392"/>
      <c r="S106" s="392"/>
    </row>
    <row r="107" spans="1:19" ht="285">
      <c r="A107" s="346" t="s">
        <v>3220</v>
      </c>
      <c r="B107" s="344" t="s">
        <v>2622</v>
      </c>
      <c r="C107" s="398">
        <v>1</v>
      </c>
      <c r="D107" s="343" t="s">
        <v>68</v>
      </c>
      <c r="E107" s="343" t="s">
        <v>69</v>
      </c>
      <c r="F107" s="4" t="str">
        <f>UnitControlCenter!$B$3</f>
        <v>million metric tons / year</v>
      </c>
      <c r="G107" s="343" t="s">
        <v>3577</v>
      </c>
      <c r="H107" s="78" t="s">
        <v>3574</v>
      </c>
      <c r="I107" s="460" t="s">
        <v>3575</v>
      </c>
    </row>
    <row r="108" spans="1:19" ht="45">
      <c r="A108" s="346" t="s">
        <v>3220</v>
      </c>
      <c r="B108" s="344" t="s">
        <v>2623</v>
      </c>
      <c r="C108" s="398">
        <v>1</v>
      </c>
      <c r="D108" s="343" t="s">
        <v>68</v>
      </c>
      <c r="E108" s="343" t="s">
        <v>69</v>
      </c>
      <c r="F108" s="4" t="str">
        <f>UnitControlCenter!$B$3</f>
        <v>million metric tons / year</v>
      </c>
      <c r="G108" s="343" t="s">
        <v>2949</v>
      </c>
      <c r="H108" s="78" t="s">
        <v>2947</v>
      </c>
      <c r="I108" s="343" t="s">
        <v>2948</v>
      </c>
    </row>
    <row r="109" spans="1:19" ht="270">
      <c r="A109" s="346" t="s">
        <v>3220</v>
      </c>
      <c r="B109" s="344" t="s">
        <v>2624</v>
      </c>
      <c r="C109" s="398">
        <v>1</v>
      </c>
      <c r="D109" s="343" t="s">
        <v>68</v>
      </c>
      <c r="E109" s="343" t="s">
        <v>69</v>
      </c>
      <c r="F109" s="4" t="str">
        <f>UnitControlCenter!$B$3</f>
        <v>million metric tons / year</v>
      </c>
      <c r="G109" s="343" t="s">
        <v>3654</v>
      </c>
      <c r="H109" s="78" t="s">
        <v>3574</v>
      </c>
      <c r="I109" s="460" t="s">
        <v>3575</v>
      </c>
    </row>
    <row r="110" spans="1:19" ht="45">
      <c r="A110" s="346" t="s">
        <v>3220</v>
      </c>
      <c r="B110" s="344" t="s">
        <v>2625</v>
      </c>
      <c r="C110" s="406">
        <v>1</v>
      </c>
      <c r="D110" s="343" t="s">
        <v>68</v>
      </c>
      <c r="E110" s="343" t="s">
        <v>69</v>
      </c>
      <c r="F110" s="7" t="str">
        <f>UnitControlCenter!$B$3</f>
        <v>million metric tons / year</v>
      </c>
      <c r="G110" s="343" t="s">
        <v>2950</v>
      </c>
      <c r="H110" s="397" t="s">
        <v>2947</v>
      </c>
      <c r="I110" s="343" t="s">
        <v>2948</v>
      </c>
    </row>
    <row r="111" spans="1:19" s="397" customFormat="1" ht="330">
      <c r="A111" s="346" t="s">
        <v>3220</v>
      </c>
      <c r="B111" s="344" t="s">
        <v>3218</v>
      </c>
      <c r="C111" s="406">
        <v>1</v>
      </c>
      <c r="D111" s="343" t="s">
        <v>68</v>
      </c>
      <c r="E111" s="343" t="s">
        <v>69</v>
      </c>
      <c r="F111" s="7" t="str">
        <f>UnitControlCenter!$B$3</f>
        <v>million metric tons / year</v>
      </c>
      <c r="G111" s="343" t="s">
        <v>3578</v>
      </c>
      <c r="H111" s="78" t="s">
        <v>3574</v>
      </c>
      <c r="I111" s="460" t="s">
        <v>3575</v>
      </c>
    </row>
    <row r="112" spans="1:19" ht="45.75" thickBot="1">
      <c r="A112" s="393" t="s">
        <v>3220</v>
      </c>
      <c r="B112" s="390" t="s">
        <v>3219</v>
      </c>
      <c r="C112" s="405">
        <v>1</v>
      </c>
      <c r="D112" s="391" t="s">
        <v>68</v>
      </c>
      <c r="E112" s="391" t="s">
        <v>69</v>
      </c>
      <c r="F112" s="394" t="str">
        <f>UnitControlCenter!$B$3</f>
        <v>million metric tons / year</v>
      </c>
      <c r="G112" s="391" t="s">
        <v>3265</v>
      </c>
      <c r="H112" s="392" t="s">
        <v>3221</v>
      </c>
      <c r="I112" s="391" t="s">
        <v>3222</v>
      </c>
      <c r="J112" s="392"/>
      <c r="K112" s="392"/>
      <c r="L112" s="392"/>
      <c r="M112" s="392"/>
      <c r="N112" s="392"/>
      <c r="O112" s="392"/>
      <c r="P112" s="392"/>
      <c r="Q112" s="392"/>
      <c r="R112" s="392"/>
      <c r="S112" s="392"/>
    </row>
    <row r="113" spans="1:19" ht="60">
      <c r="A113" s="346" t="s">
        <v>2569</v>
      </c>
      <c r="B113" s="344" t="s">
        <v>2570</v>
      </c>
      <c r="C113" s="406">
        <v>1</v>
      </c>
      <c r="D113" s="343" t="s">
        <v>68</v>
      </c>
      <c r="E113" s="343" t="s">
        <v>69</v>
      </c>
      <c r="F113" s="4" t="str">
        <f>UnitControlCenter!$B$25</f>
        <v>quads / year</v>
      </c>
      <c r="G113" s="343" t="s">
        <v>2584</v>
      </c>
      <c r="H113" s="78" t="s">
        <v>2585</v>
      </c>
      <c r="I113" s="343" t="s">
        <v>2930</v>
      </c>
    </row>
    <row r="114" spans="1:19" ht="30">
      <c r="A114" s="346" t="s">
        <v>2569</v>
      </c>
      <c r="B114" s="344" t="s">
        <v>2571</v>
      </c>
      <c r="C114" s="406">
        <v>1</v>
      </c>
      <c r="D114" s="343" t="s">
        <v>68</v>
      </c>
      <c r="E114" s="343" t="s">
        <v>69</v>
      </c>
      <c r="F114" s="4" t="str">
        <f>UnitControlCenter!$B$25</f>
        <v>quads / year</v>
      </c>
      <c r="G114" s="343" t="s">
        <v>2602</v>
      </c>
      <c r="H114" s="78" t="s">
        <v>2586</v>
      </c>
      <c r="I114" s="343" t="s">
        <v>2587</v>
      </c>
    </row>
    <row r="115" spans="1:19" ht="90.75" thickBot="1">
      <c r="A115" s="393" t="s">
        <v>2569</v>
      </c>
      <c r="B115" s="390" t="s">
        <v>2572</v>
      </c>
      <c r="C115" s="405">
        <v>1</v>
      </c>
      <c r="D115" s="391" t="s">
        <v>68</v>
      </c>
      <c r="E115" s="391" t="s">
        <v>69</v>
      </c>
      <c r="F115" s="394" t="str">
        <f>UnitControlCenter!$B$25</f>
        <v>quads / year</v>
      </c>
      <c r="G115" s="391" t="s">
        <v>2972</v>
      </c>
      <c r="H115" s="392" t="s">
        <v>2974</v>
      </c>
      <c r="I115" s="391" t="s">
        <v>2973</v>
      </c>
      <c r="J115" s="392"/>
      <c r="K115" s="392"/>
      <c r="L115" s="392"/>
      <c r="M115" s="392"/>
      <c r="N115" s="392"/>
      <c r="O115" s="392"/>
      <c r="P115" s="392"/>
      <c r="Q115" s="392"/>
      <c r="R115" s="392"/>
      <c r="S115" s="392"/>
    </row>
    <row r="116" spans="1:19" ht="105">
      <c r="A116" s="344" t="s">
        <v>2650</v>
      </c>
      <c r="B116" s="344" t="s">
        <v>2651</v>
      </c>
      <c r="C116" s="406">
        <v>1</v>
      </c>
      <c r="D116" s="343" t="s">
        <v>68</v>
      </c>
      <c r="E116" s="343" t="s">
        <v>69</v>
      </c>
      <c r="F116" s="4" t="str">
        <f>UnitControlCenter!$B$25</f>
        <v>quads / year</v>
      </c>
      <c r="G116" s="343" t="s">
        <v>2992</v>
      </c>
      <c r="H116" s="343" t="s">
        <v>2993</v>
      </c>
      <c r="I116" s="343" t="s">
        <v>2994</v>
      </c>
    </row>
    <row r="117" spans="1:19" ht="60">
      <c r="A117" s="344" t="s">
        <v>2650</v>
      </c>
      <c r="B117" s="344" t="s">
        <v>2652</v>
      </c>
      <c r="C117" s="406">
        <v>1</v>
      </c>
      <c r="D117" s="343" t="s">
        <v>68</v>
      </c>
      <c r="E117" s="343" t="s">
        <v>69</v>
      </c>
      <c r="F117" s="4" t="str">
        <f>UnitControlCenter!$B$25</f>
        <v>quads / year</v>
      </c>
      <c r="G117" s="343" t="s">
        <v>3149</v>
      </c>
      <c r="H117" s="343" t="s">
        <v>3150</v>
      </c>
      <c r="I117" s="343" t="s">
        <v>3151</v>
      </c>
    </row>
    <row r="118" spans="1:19">
      <c r="A118" s="344" t="s">
        <v>2650</v>
      </c>
      <c r="B118" s="344" t="s">
        <v>3284</v>
      </c>
      <c r="C118" s="406">
        <v>0</v>
      </c>
      <c r="D118" s="343" t="s">
        <v>66</v>
      </c>
      <c r="E118" s="343" t="s">
        <v>67</v>
      </c>
      <c r="F118" s="1" t="str">
        <f>UnitControlCenter!$B$26</f>
        <v>thousand BTU / 2019 dollar</v>
      </c>
      <c r="G118" s="343" t="s">
        <v>3231</v>
      </c>
      <c r="H118" s="343"/>
      <c r="I118" s="343"/>
    </row>
    <row r="119" spans="1:19">
      <c r="A119" s="344" t="s">
        <v>2650</v>
      </c>
      <c r="B119" s="344" t="s">
        <v>2653</v>
      </c>
      <c r="C119" s="406">
        <v>1</v>
      </c>
      <c r="D119" s="343" t="s">
        <v>66</v>
      </c>
      <c r="E119" s="343" t="s">
        <v>67</v>
      </c>
      <c r="F119" s="4" t="str">
        <f>UnitControlCenter!$B$15</f>
        <v>terawatt-hours (TWh) / year</v>
      </c>
      <c r="G119" s="343" t="s">
        <v>2522</v>
      </c>
      <c r="I119" s="343"/>
    </row>
    <row r="120" spans="1:19">
      <c r="A120" s="344" t="s">
        <v>2650</v>
      </c>
      <c r="B120" s="344" t="s">
        <v>2654</v>
      </c>
      <c r="C120" s="406">
        <v>1</v>
      </c>
      <c r="D120" s="343" t="s">
        <v>66</v>
      </c>
      <c r="E120" s="343" t="s">
        <v>67</v>
      </c>
      <c r="F120" s="4" t="str">
        <f>UnitControlCenter!$B$27</f>
        <v>millions of short tons / year</v>
      </c>
      <c r="G120" s="343" t="s">
        <v>2521</v>
      </c>
      <c r="I120" s="343"/>
    </row>
    <row r="121" spans="1:19">
      <c r="A121" s="344" t="s">
        <v>2650</v>
      </c>
      <c r="B121" s="344" t="s">
        <v>2655</v>
      </c>
      <c r="C121" s="406">
        <v>1</v>
      </c>
      <c r="D121" s="343" t="s">
        <v>66</v>
      </c>
      <c r="E121" s="343" t="s">
        <v>67</v>
      </c>
      <c r="F121" s="4" t="str">
        <f>UnitControlCenter!$B$27</f>
        <v>millions of short tons / year</v>
      </c>
      <c r="G121" s="343" t="s">
        <v>2520</v>
      </c>
      <c r="I121" s="343"/>
    </row>
    <row r="122" spans="1:19">
      <c r="A122" s="344" t="s">
        <v>2650</v>
      </c>
      <c r="B122" s="344" t="s">
        <v>2656</v>
      </c>
      <c r="C122" s="406">
        <v>1</v>
      </c>
      <c r="D122" s="343" t="s">
        <v>66</v>
      </c>
      <c r="E122" s="343" t="s">
        <v>67</v>
      </c>
      <c r="F122" s="4" t="str">
        <f>UnitControlCenter!$B$28</f>
        <v>trillion cubic feet / year</v>
      </c>
      <c r="G122" s="343" t="s">
        <v>2519</v>
      </c>
      <c r="I122" s="343"/>
    </row>
    <row r="123" spans="1:19" ht="30">
      <c r="A123" s="344" t="s">
        <v>2650</v>
      </c>
      <c r="B123" s="344" t="s">
        <v>2657</v>
      </c>
      <c r="C123" s="406">
        <v>1</v>
      </c>
      <c r="D123" s="343" t="s">
        <v>66</v>
      </c>
      <c r="E123" s="343" t="s">
        <v>67</v>
      </c>
      <c r="F123" s="4" t="str">
        <f>UnitControlCenter!$B$29</f>
        <v>million barrels / year</v>
      </c>
      <c r="G123" s="343" t="s">
        <v>2518</v>
      </c>
      <c r="I123" s="343"/>
    </row>
    <row r="124" spans="1:19">
      <c r="A124" s="344" t="s">
        <v>2650</v>
      </c>
      <c r="B124" s="344" t="s">
        <v>2658</v>
      </c>
      <c r="C124" s="406">
        <v>1</v>
      </c>
      <c r="D124" s="343" t="s">
        <v>66</v>
      </c>
      <c r="E124" s="343" t="s">
        <v>67</v>
      </c>
      <c r="F124" s="4" t="str">
        <f>UnitControlCenter!$B$29</f>
        <v>million barrels / year</v>
      </c>
      <c r="G124" s="343" t="s">
        <v>2590</v>
      </c>
      <c r="I124" s="343"/>
    </row>
    <row r="125" spans="1:19">
      <c r="A125" s="344" t="s">
        <v>2650</v>
      </c>
      <c r="B125" s="344" t="s">
        <v>2659</v>
      </c>
      <c r="C125" s="406">
        <v>1</v>
      </c>
      <c r="D125" s="343" t="s">
        <v>66</v>
      </c>
      <c r="E125" s="343" t="s">
        <v>67</v>
      </c>
      <c r="F125" s="4" t="str">
        <f>UnitControlCenter!$B$27</f>
        <v>millions of short tons / year</v>
      </c>
      <c r="G125" s="343" t="s">
        <v>2591</v>
      </c>
      <c r="I125" s="343"/>
    </row>
    <row r="126" spans="1:19" ht="30">
      <c r="A126" s="344" t="s">
        <v>2650</v>
      </c>
      <c r="B126" s="344" t="s">
        <v>2975</v>
      </c>
      <c r="C126" s="406">
        <v>1</v>
      </c>
      <c r="D126" s="343" t="s">
        <v>66</v>
      </c>
      <c r="E126" s="343" t="s">
        <v>67</v>
      </c>
      <c r="F126" s="4" t="str">
        <f>UnitControlCenter!$B$30</f>
        <v>million gallons / year</v>
      </c>
      <c r="G126" s="343" t="s">
        <v>2979</v>
      </c>
      <c r="I126" s="343"/>
    </row>
    <row r="127" spans="1:19" ht="30">
      <c r="A127" s="344" t="s">
        <v>2650</v>
      </c>
      <c r="B127" s="344" t="s">
        <v>2976</v>
      </c>
      <c r="C127" s="406">
        <v>1</v>
      </c>
      <c r="D127" s="343" t="s">
        <v>66</v>
      </c>
      <c r="E127" s="343" t="s">
        <v>67</v>
      </c>
      <c r="F127" s="4" t="str">
        <f>UnitControlCenter!$B$27</f>
        <v>millions of short tons / year</v>
      </c>
      <c r="G127" s="343" t="s">
        <v>2980</v>
      </c>
      <c r="I127" s="343"/>
    </row>
    <row r="128" spans="1:19" ht="15.75" thickBot="1">
      <c r="A128" s="390" t="s">
        <v>2650</v>
      </c>
      <c r="B128" s="390" t="s">
        <v>2977</v>
      </c>
      <c r="C128" s="405">
        <v>1</v>
      </c>
      <c r="D128" s="391" t="s">
        <v>66</v>
      </c>
      <c r="E128" s="391" t="s">
        <v>67</v>
      </c>
      <c r="F128" s="394" t="str">
        <f>UnitControlCenter!$B$5</f>
        <v>thousand metric tons / year</v>
      </c>
      <c r="G128" s="391" t="s">
        <v>2981</v>
      </c>
      <c r="H128" s="392"/>
      <c r="I128" s="391"/>
      <c r="J128" s="392"/>
      <c r="K128" s="392"/>
      <c r="L128" s="392"/>
      <c r="M128" s="392"/>
      <c r="N128" s="392"/>
      <c r="O128" s="392"/>
      <c r="P128" s="392"/>
      <c r="Q128" s="392"/>
      <c r="R128" s="392"/>
      <c r="S128" s="392"/>
    </row>
    <row r="129" spans="1:19" ht="60">
      <c r="A129" s="344" t="s">
        <v>3133</v>
      </c>
      <c r="B129" s="344" t="s">
        <v>2987</v>
      </c>
      <c r="C129" s="406">
        <v>1</v>
      </c>
      <c r="D129" s="343" t="s">
        <v>68</v>
      </c>
      <c r="E129" s="343" t="s">
        <v>69</v>
      </c>
      <c r="F129" s="4" t="str">
        <f>UnitControlCenter!$B$31</f>
        <v>trillion BTU / year</v>
      </c>
      <c r="G129" s="343" t="s">
        <v>2995</v>
      </c>
      <c r="H129" s="78" t="s">
        <v>2996</v>
      </c>
      <c r="I129" s="343" t="s">
        <v>2997</v>
      </c>
    </row>
    <row r="130" spans="1:19" ht="60">
      <c r="A130" s="344" t="s">
        <v>3133</v>
      </c>
      <c r="B130" s="344" t="s">
        <v>2660</v>
      </c>
      <c r="C130" s="406">
        <v>1</v>
      </c>
      <c r="D130" s="343" t="s">
        <v>68</v>
      </c>
      <c r="E130" s="343" t="s">
        <v>67</v>
      </c>
      <c r="F130" s="4" t="str">
        <f>UnitControlCenter!$B$31</f>
        <v>trillion BTU / year</v>
      </c>
      <c r="G130" s="343" t="s">
        <v>2998</v>
      </c>
      <c r="H130" s="78" t="s">
        <v>2996</v>
      </c>
      <c r="I130" s="343" t="s">
        <v>2997</v>
      </c>
    </row>
    <row r="131" spans="1:19" ht="60">
      <c r="A131" s="344" t="s">
        <v>3133</v>
      </c>
      <c r="B131" s="344" t="s">
        <v>2988</v>
      </c>
      <c r="C131" s="406">
        <v>1</v>
      </c>
      <c r="D131" s="343" t="s">
        <v>68</v>
      </c>
      <c r="E131" s="343" t="s">
        <v>69</v>
      </c>
      <c r="F131" s="4" t="str">
        <f>UnitControlCenter!$B$8</f>
        <v>billion 2019 dollars / year</v>
      </c>
      <c r="G131" s="343" t="s">
        <v>2999</v>
      </c>
      <c r="H131" s="78" t="s">
        <v>2996</v>
      </c>
      <c r="I131" s="343" t="s">
        <v>2997</v>
      </c>
    </row>
    <row r="132" spans="1:19" ht="75">
      <c r="A132" s="344" t="s">
        <v>3133</v>
      </c>
      <c r="B132" s="344" t="s">
        <v>2985</v>
      </c>
      <c r="C132" s="406">
        <v>1</v>
      </c>
      <c r="D132" s="343" t="s">
        <v>68</v>
      </c>
      <c r="E132" s="343" t="s">
        <v>67</v>
      </c>
      <c r="F132" s="4" t="str">
        <f>UnitControlCenter!$B$8</f>
        <v>billion 2019 dollars / year</v>
      </c>
      <c r="G132" s="343" t="s">
        <v>3000</v>
      </c>
      <c r="H132" s="78" t="s">
        <v>2996</v>
      </c>
      <c r="I132" s="343" t="s">
        <v>2997</v>
      </c>
    </row>
    <row r="133" spans="1:19" ht="60">
      <c r="A133" s="344" t="s">
        <v>3133</v>
      </c>
      <c r="B133" s="344" t="s">
        <v>3309</v>
      </c>
      <c r="C133" s="406">
        <v>1</v>
      </c>
      <c r="D133" s="343" t="s">
        <v>68</v>
      </c>
      <c r="E133" s="343" t="s">
        <v>69</v>
      </c>
      <c r="F133" s="4" t="str">
        <f>UnitControlCenter!B3</f>
        <v>million metric tons / year</v>
      </c>
      <c r="G133" s="343" t="s">
        <v>3313</v>
      </c>
      <c r="H133" s="78" t="s">
        <v>3311</v>
      </c>
      <c r="I133" s="343" t="s">
        <v>3312</v>
      </c>
    </row>
    <row r="134" spans="1:19" ht="60">
      <c r="A134" s="344" t="s">
        <v>3133</v>
      </c>
      <c r="B134" s="344" t="s">
        <v>3310</v>
      </c>
      <c r="C134" s="406">
        <v>1</v>
      </c>
      <c r="D134" s="343" t="s">
        <v>68</v>
      </c>
      <c r="E134" s="343" t="s">
        <v>67</v>
      </c>
      <c r="F134" s="4" t="str">
        <f>UnitControlCenter!B3</f>
        <v>million metric tons / year</v>
      </c>
      <c r="G134" s="343" t="s">
        <v>3314</v>
      </c>
      <c r="H134" s="78" t="s">
        <v>3311</v>
      </c>
      <c r="I134" s="343" t="s">
        <v>3312</v>
      </c>
    </row>
    <row r="135" spans="1:19" ht="60">
      <c r="A135" s="344" t="s">
        <v>3133</v>
      </c>
      <c r="B135" s="344" t="s">
        <v>2989</v>
      </c>
      <c r="C135" s="406">
        <v>1</v>
      </c>
      <c r="D135" s="343" t="s">
        <v>68</v>
      </c>
      <c r="E135" s="343" t="s">
        <v>69</v>
      </c>
      <c r="F135" s="4" t="str">
        <f>UnitControlCenter!$B$31</f>
        <v>trillion BTU / year</v>
      </c>
      <c r="G135" s="343" t="s">
        <v>3097</v>
      </c>
      <c r="H135" s="78" t="s">
        <v>3092</v>
      </c>
      <c r="I135" s="343" t="s">
        <v>3093</v>
      </c>
    </row>
    <row r="136" spans="1:19" ht="75">
      <c r="A136" s="344" t="s">
        <v>3133</v>
      </c>
      <c r="B136" s="344" t="s">
        <v>2661</v>
      </c>
      <c r="C136" s="406">
        <v>1</v>
      </c>
      <c r="D136" s="343" t="s">
        <v>68</v>
      </c>
      <c r="E136" s="343" t="s">
        <v>67</v>
      </c>
      <c r="F136" s="4" t="str">
        <f>UnitControlCenter!$B$31</f>
        <v>trillion BTU / year</v>
      </c>
      <c r="G136" s="343" t="s">
        <v>3098</v>
      </c>
      <c r="H136" s="78" t="s">
        <v>3092</v>
      </c>
      <c r="I136" s="343" t="s">
        <v>3094</v>
      </c>
    </row>
    <row r="137" spans="1:19" ht="75">
      <c r="A137" s="344" t="s">
        <v>3133</v>
      </c>
      <c r="B137" s="344" t="s">
        <v>2990</v>
      </c>
      <c r="C137" s="406">
        <v>1</v>
      </c>
      <c r="D137" s="343" t="s">
        <v>68</v>
      </c>
      <c r="E137" s="343" t="s">
        <v>69</v>
      </c>
      <c r="F137" s="4" t="str">
        <f>UnitControlCenter!$B$8</f>
        <v>billion 2019 dollars / year</v>
      </c>
      <c r="G137" s="343" t="s">
        <v>3099</v>
      </c>
      <c r="H137" s="78" t="s">
        <v>3092</v>
      </c>
      <c r="I137" s="343" t="s">
        <v>3095</v>
      </c>
    </row>
    <row r="138" spans="1:19" ht="90">
      <c r="A138" s="344" t="s">
        <v>3133</v>
      </c>
      <c r="B138" s="344" t="s">
        <v>2986</v>
      </c>
      <c r="C138" s="406">
        <v>1</v>
      </c>
      <c r="D138" s="343" t="s">
        <v>68</v>
      </c>
      <c r="E138" s="343" t="s">
        <v>67</v>
      </c>
      <c r="F138" s="4" t="str">
        <f>UnitControlCenter!$B$8</f>
        <v>billion 2019 dollars / year</v>
      </c>
      <c r="G138" s="343" t="s">
        <v>3100</v>
      </c>
      <c r="H138" s="78" t="s">
        <v>3092</v>
      </c>
      <c r="I138" s="343" t="s">
        <v>3096</v>
      </c>
    </row>
    <row r="139" spans="1:19" ht="105">
      <c r="A139" s="344" t="s">
        <v>3133</v>
      </c>
      <c r="B139" s="344" t="s">
        <v>3134</v>
      </c>
      <c r="C139" s="406">
        <v>1</v>
      </c>
      <c r="D139" s="343" t="s">
        <v>68</v>
      </c>
      <c r="E139" s="343" t="s">
        <v>69</v>
      </c>
      <c r="F139" s="4" t="str">
        <f>UnitControlCenter!$B$25</f>
        <v>quads / year</v>
      </c>
      <c r="G139" s="343" t="s">
        <v>3136</v>
      </c>
      <c r="H139" s="78" t="s">
        <v>3138</v>
      </c>
      <c r="I139" s="343" t="s">
        <v>3139</v>
      </c>
    </row>
    <row r="140" spans="1:19" ht="120.75" thickBot="1">
      <c r="A140" s="390" t="s">
        <v>3133</v>
      </c>
      <c r="B140" s="390" t="s">
        <v>3135</v>
      </c>
      <c r="C140" s="405">
        <v>1</v>
      </c>
      <c r="D140" s="391" t="s">
        <v>68</v>
      </c>
      <c r="E140" s="391" t="s">
        <v>67</v>
      </c>
      <c r="F140" s="394" t="str">
        <f>UnitControlCenter!$B$25</f>
        <v>quads / year</v>
      </c>
      <c r="G140" s="391" t="s">
        <v>3137</v>
      </c>
      <c r="H140" s="392" t="s">
        <v>3138</v>
      </c>
      <c r="I140" s="391" t="s">
        <v>3139</v>
      </c>
      <c r="J140" s="392"/>
      <c r="K140" s="392"/>
      <c r="L140" s="392"/>
      <c r="M140" s="392"/>
      <c r="N140" s="392"/>
      <c r="O140" s="392"/>
      <c r="P140" s="392"/>
      <c r="Q140" s="392"/>
      <c r="R140" s="392"/>
      <c r="S140" s="392"/>
    </row>
    <row r="141" spans="1:19" ht="75">
      <c r="A141" s="346" t="s">
        <v>2573</v>
      </c>
      <c r="B141" s="344" t="s">
        <v>99</v>
      </c>
      <c r="C141" s="406">
        <v>1</v>
      </c>
      <c r="D141" s="343" t="s">
        <v>68</v>
      </c>
      <c r="E141" s="343" t="s">
        <v>2580</v>
      </c>
      <c r="F141" s="4" t="str">
        <f>UnitControlCenter!$B$17</f>
        <v>2019 dollars / megawatt-hour (MWh)</v>
      </c>
      <c r="G141" s="343" t="s">
        <v>3001</v>
      </c>
      <c r="H141" s="78" t="s">
        <v>3240</v>
      </c>
      <c r="I141" s="343" t="s">
        <v>3002</v>
      </c>
    </row>
    <row r="142" spans="1:19" ht="45">
      <c r="A142" s="346" t="s">
        <v>2573</v>
      </c>
      <c r="B142" s="344" t="s">
        <v>488</v>
      </c>
      <c r="C142" s="406">
        <v>1</v>
      </c>
      <c r="D142" s="343" t="s">
        <v>68</v>
      </c>
      <c r="E142" s="343" t="s">
        <v>2580</v>
      </c>
      <c r="F142" s="4" t="str">
        <f>UnitControlCenter!$B$32</f>
        <v>2019 dollars / short ton</v>
      </c>
      <c r="G142" s="343" t="s">
        <v>3011</v>
      </c>
      <c r="H142" s="78" t="s">
        <v>3012</v>
      </c>
      <c r="I142" s="343" t="s">
        <v>3013</v>
      </c>
    </row>
    <row r="143" spans="1:19">
      <c r="A143" s="346" t="s">
        <v>2573</v>
      </c>
      <c r="B143" s="344" t="s">
        <v>485</v>
      </c>
      <c r="C143" s="406">
        <v>1</v>
      </c>
      <c r="D143" s="343" t="s">
        <v>68</v>
      </c>
      <c r="E143" s="343" t="s">
        <v>2580</v>
      </c>
      <c r="F143" s="4" t="str">
        <f>UnitControlCenter!$B$32</f>
        <v>2019 dollars / short ton</v>
      </c>
      <c r="G143" s="343" t="s">
        <v>2593</v>
      </c>
      <c r="H143" s="78" t="s">
        <v>377</v>
      </c>
      <c r="I143" s="343" t="s">
        <v>2883</v>
      </c>
    </row>
    <row r="144" spans="1:19" ht="75">
      <c r="A144" s="346" t="s">
        <v>2573</v>
      </c>
      <c r="B144" s="344" t="s">
        <v>93</v>
      </c>
      <c r="C144" s="406">
        <v>1</v>
      </c>
      <c r="D144" s="343" t="s">
        <v>68</v>
      </c>
      <c r="E144" s="343" t="s">
        <v>2580</v>
      </c>
      <c r="F144" s="4" t="str">
        <f>UnitControlCenter!$B$33</f>
        <v>2019 dollars / thousand cubic feet</v>
      </c>
      <c r="G144" s="343" t="s">
        <v>3003</v>
      </c>
      <c r="H144" s="78" t="s">
        <v>3004</v>
      </c>
      <c r="I144" s="343" t="s">
        <v>3005</v>
      </c>
    </row>
    <row r="145" spans="1:19">
      <c r="A145" s="346" t="s">
        <v>2573</v>
      </c>
      <c r="B145" s="344" t="s">
        <v>101</v>
      </c>
      <c r="C145" s="406">
        <v>1</v>
      </c>
      <c r="D145" s="343" t="s">
        <v>68</v>
      </c>
      <c r="E145" s="343" t="s">
        <v>2580</v>
      </c>
      <c r="F145" s="4" t="str">
        <f>UnitControlCenter!$B$34</f>
        <v>2019 dollars / gallon</v>
      </c>
      <c r="G145" s="343" t="s">
        <v>2595</v>
      </c>
      <c r="H145" s="78" t="s">
        <v>372</v>
      </c>
      <c r="I145" s="54">
        <v>969696</v>
      </c>
    </row>
    <row r="146" spans="1:19" ht="90">
      <c r="A146" s="346" t="s">
        <v>2573</v>
      </c>
      <c r="B146" s="344" t="s">
        <v>102</v>
      </c>
      <c r="C146" s="406">
        <v>1</v>
      </c>
      <c r="D146" s="343" t="s">
        <v>68</v>
      </c>
      <c r="E146" s="343" t="s">
        <v>2580</v>
      </c>
      <c r="F146" s="4" t="str">
        <f>UnitControlCenter!$B$34</f>
        <v>2019 dollars / gallon</v>
      </c>
      <c r="G146" s="343" t="s">
        <v>3006</v>
      </c>
      <c r="H146" s="78" t="s">
        <v>3004</v>
      </c>
      <c r="I146" s="343" t="s">
        <v>3005</v>
      </c>
    </row>
    <row r="147" spans="1:19" ht="60">
      <c r="A147" s="346" t="s">
        <v>2573</v>
      </c>
      <c r="B147" s="344" t="s">
        <v>98</v>
      </c>
      <c r="C147" s="406">
        <v>1</v>
      </c>
      <c r="D147" s="343" t="s">
        <v>68</v>
      </c>
      <c r="E147" s="343" t="s">
        <v>2580</v>
      </c>
      <c r="F147" s="4" t="str">
        <f>UnitControlCenter!$B$32</f>
        <v>2019 dollars / short ton</v>
      </c>
      <c r="G147" s="343" t="s">
        <v>3007</v>
      </c>
      <c r="H147" s="78" t="s">
        <v>3008</v>
      </c>
      <c r="I147" s="343" t="s">
        <v>3009</v>
      </c>
    </row>
    <row r="148" spans="1:19" ht="60">
      <c r="A148" s="346" t="s">
        <v>2573</v>
      </c>
      <c r="B148" s="344" t="s">
        <v>2933</v>
      </c>
      <c r="C148" s="406">
        <v>1</v>
      </c>
      <c r="D148" s="343" t="s">
        <v>68</v>
      </c>
      <c r="E148" s="343" t="s">
        <v>2580</v>
      </c>
      <c r="F148" s="4" t="str">
        <f>UnitControlCenter!$B$35</f>
        <v>2019 dollars / barrel</v>
      </c>
      <c r="G148" s="343" t="s">
        <v>3089</v>
      </c>
      <c r="H148" s="78" t="s">
        <v>3090</v>
      </c>
      <c r="I148" s="343" t="s">
        <v>3091</v>
      </c>
    </row>
    <row r="149" spans="1:19" ht="60">
      <c r="A149" s="346" t="s">
        <v>2573</v>
      </c>
      <c r="B149" s="344" t="s">
        <v>3010</v>
      </c>
      <c r="C149" s="406">
        <v>1</v>
      </c>
      <c r="D149" s="343" t="s">
        <v>68</v>
      </c>
      <c r="E149" s="343" t="s">
        <v>2580</v>
      </c>
      <c r="F149" s="4" t="str">
        <f>UnitControlCenter!$B$34</f>
        <v>2019 dollars / gallon</v>
      </c>
      <c r="G149" s="343" t="s">
        <v>3014</v>
      </c>
      <c r="H149" s="78" t="s">
        <v>2592</v>
      </c>
      <c r="I149" s="343" t="s">
        <v>2929</v>
      </c>
    </row>
    <row r="150" spans="1:19" ht="30.75" thickBot="1">
      <c r="A150" s="393" t="s">
        <v>2573</v>
      </c>
      <c r="B150" s="390" t="s">
        <v>2787</v>
      </c>
      <c r="C150" s="405">
        <v>1</v>
      </c>
      <c r="D150" s="391" t="s">
        <v>68</v>
      </c>
      <c r="E150" s="391" t="s">
        <v>2580</v>
      </c>
      <c r="F150" s="394" t="str">
        <f>UnitControlCenter!$B$36</f>
        <v>2019 dollars / kg</v>
      </c>
      <c r="G150" s="391" t="s">
        <v>3146</v>
      </c>
      <c r="H150" s="392" t="s">
        <v>3147</v>
      </c>
      <c r="I150" s="391" t="s">
        <v>3148</v>
      </c>
      <c r="J150" s="392"/>
      <c r="K150" s="392"/>
      <c r="L150" s="392"/>
      <c r="M150" s="392"/>
      <c r="N150" s="392"/>
      <c r="O150" s="392"/>
      <c r="P150" s="392"/>
      <c r="Q150" s="392"/>
      <c r="R150" s="392"/>
      <c r="S150" s="392"/>
    </row>
    <row r="151" spans="1:19">
      <c r="A151" s="346" t="s">
        <v>2574</v>
      </c>
      <c r="B151" s="344" t="s">
        <v>2575</v>
      </c>
      <c r="C151" s="406">
        <v>1</v>
      </c>
      <c r="D151" s="343" t="s">
        <v>66</v>
      </c>
      <c r="E151" s="343" t="s">
        <v>67</v>
      </c>
      <c r="F151" s="4" t="str">
        <f>UnitControlCenter!$B$37</f>
        <v>2019 dollars / kilowatt-hour (kWh)</v>
      </c>
      <c r="G151" s="343" t="s">
        <v>2596</v>
      </c>
      <c r="I151" s="343"/>
    </row>
    <row r="152" spans="1:19" ht="30">
      <c r="A152" s="346" t="s">
        <v>2574</v>
      </c>
      <c r="B152" s="344" t="s">
        <v>2576</v>
      </c>
      <c r="C152" s="406">
        <v>1</v>
      </c>
      <c r="D152" s="343" t="s">
        <v>68</v>
      </c>
      <c r="E152" s="343" t="s">
        <v>67</v>
      </c>
      <c r="F152" s="4" t="str">
        <f>UnitControlCenter!$B$38</f>
        <v>cost of eqpt. to capture 1 metric ton CO2e/yr (2019 dollars)</v>
      </c>
      <c r="G152" s="343" t="s">
        <v>2600</v>
      </c>
      <c r="H152" s="78" t="s">
        <v>2601</v>
      </c>
      <c r="I152" s="343" t="s">
        <v>2890</v>
      </c>
    </row>
    <row r="153" spans="1:19" ht="30">
      <c r="A153" s="346" t="s">
        <v>2574</v>
      </c>
      <c r="B153" s="344" t="s">
        <v>2577</v>
      </c>
      <c r="C153" s="406">
        <v>1</v>
      </c>
      <c r="D153" s="343" t="s">
        <v>66</v>
      </c>
      <c r="E153" s="343" t="s">
        <v>67</v>
      </c>
      <c r="F153" s="4" t="str">
        <f>UnitControlCenter!$B$39</f>
        <v>million 2019 dollars / megawatt (MW)</v>
      </c>
      <c r="G153" s="343" t="s">
        <v>2597</v>
      </c>
      <c r="I153" s="343"/>
    </row>
    <row r="154" spans="1:19" ht="30">
      <c r="A154" s="346" t="s">
        <v>2574</v>
      </c>
      <c r="B154" s="344" t="s">
        <v>2578</v>
      </c>
      <c r="C154" s="406">
        <v>1</v>
      </c>
      <c r="D154" s="343" t="s">
        <v>66</v>
      </c>
      <c r="E154" s="343" t="s">
        <v>67</v>
      </c>
      <c r="F154" s="4" t="str">
        <f>UnitControlCenter!$B$39</f>
        <v>million 2019 dollars / megawatt (MW)</v>
      </c>
      <c r="G154" s="343" t="s">
        <v>2598</v>
      </c>
      <c r="I154" s="343"/>
    </row>
    <row r="155" spans="1:19" ht="30">
      <c r="A155" s="346" t="s">
        <v>2574</v>
      </c>
      <c r="B155" s="344" t="s">
        <v>2579</v>
      </c>
      <c r="C155" s="406">
        <v>1</v>
      </c>
      <c r="D155" s="343" t="s">
        <v>66</v>
      </c>
      <c r="E155" s="343" t="s">
        <v>67</v>
      </c>
      <c r="F155" s="4" t="str">
        <f>UnitControlCenter!$B$39</f>
        <v>million 2019 dollars / megawatt (MW)</v>
      </c>
      <c r="G155" s="343" t="s">
        <v>2599</v>
      </c>
      <c r="I155" s="343"/>
    </row>
    <row r="156" spans="1:19" ht="30.75" thickBot="1">
      <c r="A156" s="393" t="s">
        <v>2574</v>
      </c>
      <c r="B156" s="390" t="s">
        <v>2804</v>
      </c>
      <c r="C156" s="405">
        <v>1</v>
      </c>
      <c r="D156" s="391" t="s">
        <v>66</v>
      </c>
      <c r="E156" s="391" t="s">
        <v>67</v>
      </c>
      <c r="F156" s="394" t="str">
        <f>UnitControlCenter!$B$40</f>
        <v>cost of eqpt. to produce 1 kg H2/yr (2019 dollars)</v>
      </c>
      <c r="G156" s="391" t="s">
        <v>2805</v>
      </c>
      <c r="H156" s="392"/>
      <c r="I156" s="391"/>
      <c r="J156" s="392"/>
      <c r="K156" s="392"/>
      <c r="L156" s="392"/>
      <c r="M156" s="392"/>
      <c r="N156" s="392"/>
      <c r="O156" s="392"/>
      <c r="P156" s="392"/>
      <c r="Q156" s="392"/>
      <c r="R156" s="392"/>
      <c r="S156" s="392"/>
    </row>
  </sheetData>
  <conditionalFormatting sqref="C48:C52 C2:C32 C55:C156 C34:C44">
    <cfRule type="cellIs" dxfId="9" priority="9" operator="equal">
      <formula>0</formula>
    </cfRule>
    <cfRule type="cellIs" dxfId="8" priority="10" operator="equal">
      <formula>1</formula>
    </cfRule>
  </conditionalFormatting>
  <conditionalFormatting sqref="C53:C54">
    <cfRule type="cellIs" dxfId="7" priority="7" operator="equal">
      <formula>0</formula>
    </cfRule>
    <cfRule type="cellIs" dxfId="6" priority="8" operator="equal">
      <formula>1</formula>
    </cfRule>
  </conditionalFormatting>
  <conditionalFormatting sqref="C45">
    <cfRule type="cellIs" dxfId="5" priority="5" operator="equal">
      <formula>0</formula>
    </cfRule>
    <cfRule type="cellIs" dxfId="4" priority="6" operator="equal">
      <formula>1</formula>
    </cfRule>
  </conditionalFormatting>
  <conditionalFormatting sqref="C46:C47">
    <cfRule type="cellIs" dxfId="3" priority="3" operator="equal">
      <formula>0</formula>
    </cfRule>
    <cfRule type="cellIs" dxfId="2" priority="4" operator="equal">
      <formula>1</formula>
    </cfRule>
  </conditionalFormatting>
  <conditionalFormatting sqref="C3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3 F126 F24 F94 F48 F69 F53 F56 F4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2877</v>
      </c>
      <c r="B1" s="364"/>
      <c r="C1" s="330"/>
      <c r="D1" s="330"/>
    </row>
    <row r="2" spans="1:4">
      <c r="A2" s="363" t="s">
        <v>2841</v>
      </c>
      <c r="B2" s="365" t="s">
        <v>2842</v>
      </c>
      <c r="C2" s="363" t="s">
        <v>2843</v>
      </c>
      <c r="D2" s="363" t="s">
        <v>2844</v>
      </c>
    </row>
    <row r="3" spans="1:4">
      <c r="A3" s="342" t="s">
        <v>2851</v>
      </c>
      <c r="B3" s="366" t="s">
        <v>2862</v>
      </c>
      <c r="C3" s="372"/>
      <c r="D3" t="s">
        <v>477</v>
      </c>
    </row>
    <row r="4" spans="1:4">
      <c r="A4" s="342" t="s">
        <v>2859</v>
      </c>
      <c r="B4" s="367" t="s">
        <v>2860</v>
      </c>
      <c r="C4" s="371"/>
      <c r="D4" t="s">
        <v>98</v>
      </c>
    </row>
    <row r="5" spans="1:4">
      <c r="A5" t="s">
        <v>2888</v>
      </c>
      <c r="B5" s="366" t="s">
        <v>2882</v>
      </c>
      <c r="C5" s="382"/>
      <c r="D5" t="s">
        <v>97</v>
      </c>
    </row>
    <row r="6" spans="1:4">
      <c r="A6" s="342" t="s">
        <v>2866</v>
      </c>
      <c r="B6" s="366" t="s">
        <v>2883</v>
      </c>
      <c r="C6" s="376"/>
      <c r="D6" t="s">
        <v>2878</v>
      </c>
    </row>
    <row r="7" spans="1:4">
      <c r="A7" s="342" t="s">
        <v>2889</v>
      </c>
      <c r="B7" s="366" t="s">
        <v>2594</v>
      </c>
      <c r="C7" s="381"/>
      <c r="D7" t="s">
        <v>2879</v>
      </c>
    </row>
    <row r="8" spans="1:4">
      <c r="A8" t="s">
        <v>2887</v>
      </c>
      <c r="B8" s="366" t="s">
        <v>2884</v>
      </c>
      <c r="C8" s="384"/>
      <c r="D8" t="s">
        <v>493</v>
      </c>
    </row>
    <row r="9" spans="1:4">
      <c r="A9" s="342" t="s">
        <v>2867</v>
      </c>
      <c r="B9" s="366" t="s">
        <v>2863</v>
      </c>
      <c r="C9" s="375"/>
      <c r="D9" t="s">
        <v>496</v>
      </c>
    </row>
    <row r="10" spans="1:4">
      <c r="A10" s="342" t="s">
        <v>2840</v>
      </c>
      <c r="B10" s="368" t="s">
        <v>2847</v>
      </c>
      <c r="C10" s="362"/>
      <c r="D10" t="s">
        <v>95</v>
      </c>
    </row>
    <row r="11" spans="1:4">
      <c r="A11" s="342" t="s">
        <v>2868</v>
      </c>
      <c r="B11" s="366" t="s">
        <v>2864</v>
      </c>
      <c r="C11" s="377"/>
      <c r="D11" t="s">
        <v>94</v>
      </c>
    </row>
    <row r="12" spans="1:4">
      <c r="A12" s="342" t="s">
        <v>2850</v>
      </c>
      <c r="B12" s="367" t="s">
        <v>2855</v>
      </c>
      <c r="C12" s="373"/>
      <c r="D12" t="s">
        <v>2880</v>
      </c>
    </row>
    <row r="13" spans="1:4">
      <c r="A13" t="s">
        <v>2891</v>
      </c>
      <c r="B13" s="366" t="s">
        <v>2885</v>
      </c>
      <c r="C13" s="383"/>
      <c r="D13" t="s">
        <v>2786</v>
      </c>
    </row>
    <row r="14" spans="1:4">
      <c r="A14" s="342" t="s">
        <v>2853</v>
      </c>
      <c r="B14" s="367" t="s">
        <v>2854</v>
      </c>
      <c r="C14" s="361"/>
      <c r="D14" t="s">
        <v>339</v>
      </c>
    </row>
    <row r="15" spans="1:4" s="342" customFormat="1">
      <c r="A15" s="342" t="s">
        <v>2934</v>
      </c>
      <c r="B15" s="367" t="s">
        <v>2936</v>
      </c>
      <c r="C15" s="387"/>
      <c r="D15" s="342" t="s">
        <v>2933</v>
      </c>
    </row>
    <row r="16" spans="1:4" s="342" customFormat="1">
      <c r="A16" s="342" t="s">
        <v>2935</v>
      </c>
      <c r="B16" s="367">
        <v>740000</v>
      </c>
      <c r="C16" s="388"/>
      <c r="D16" s="342" t="s">
        <v>2784</v>
      </c>
    </row>
    <row r="17" spans="1:4">
      <c r="A17" s="342" t="s">
        <v>2869</v>
      </c>
      <c r="B17" s="366" t="s">
        <v>2865</v>
      </c>
      <c r="C17" s="378"/>
      <c r="D17" t="s">
        <v>340</v>
      </c>
    </row>
    <row r="18" spans="1:4">
      <c r="A18" s="342" t="s">
        <v>2852</v>
      </c>
      <c r="B18" s="367" t="s">
        <v>2857</v>
      </c>
      <c r="C18" s="370"/>
      <c r="D18" t="s">
        <v>336</v>
      </c>
    </row>
    <row r="19" spans="1:4">
      <c r="A19" s="358" t="s">
        <v>2876</v>
      </c>
      <c r="B19" s="379" t="s">
        <v>2875</v>
      </c>
      <c r="C19" s="380"/>
      <c r="D19" t="s">
        <v>485</v>
      </c>
    </row>
    <row r="20" spans="1:4">
      <c r="A20" s="342" t="s">
        <v>2846</v>
      </c>
      <c r="B20" s="367" t="s">
        <v>2856</v>
      </c>
      <c r="C20" s="369"/>
      <c r="D20" t="s">
        <v>488</v>
      </c>
    </row>
    <row r="21" spans="1:4">
      <c r="A21" t="s">
        <v>2892</v>
      </c>
      <c r="B21" s="366" t="s">
        <v>2886</v>
      </c>
      <c r="C21" s="385"/>
      <c r="D21" t="s">
        <v>2881</v>
      </c>
    </row>
    <row r="23" spans="1:4" s="342" customFormat="1">
      <c r="A23" s="332" t="s">
        <v>2861</v>
      </c>
      <c r="B23" s="364"/>
      <c r="C23" s="330"/>
      <c r="D23" s="330"/>
    </row>
    <row r="24" spans="1:4" s="363" customFormat="1">
      <c r="A24" s="363" t="s">
        <v>2841</v>
      </c>
      <c r="B24" s="365" t="s">
        <v>2842</v>
      </c>
      <c r="C24" s="363" t="s">
        <v>2843</v>
      </c>
      <c r="D24" s="363" t="s">
        <v>2926</v>
      </c>
    </row>
    <row r="25" spans="1:4">
      <c r="A25" t="s">
        <v>2867</v>
      </c>
      <c r="B25" s="366" t="s">
        <v>2863</v>
      </c>
      <c r="C25" s="375"/>
      <c r="D25" t="s">
        <v>2928</v>
      </c>
    </row>
    <row r="26" spans="1:4" s="342" customFormat="1">
      <c r="A26" s="342" t="s">
        <v>2840</v>
      </c>
      <c r="B26" s="368" t="s">
        <v>2847</v>
      </c>
      <c r="C26" s="362"/>
      <c r="D26" s="342" t="s">
        <v>2927</v>
      </c>
    </row>
    <row r="27" spans="1:4">
      <c r="A27" t="s">
        <v>2852</v>
      </c>
      <c r="B27" s="366" t="s">
        <v>2857</v>
      </c>
      <c r="C27" s="370"/>
      <c r="D27" t="s">
        <v>4</v>
      </c>
    </row>
    <row r="28" spans="1:4">
      <c r="A28" t="s">
        <v>2866</v>
      </c>
      <c r="B28" s="366" t="s">
        <v>2883</v>
      </c>
      <c r="C28" s="376"/>
      <c r="D28" t="s">
        <v>99</v>
      </c>
    </row>
    <row r="29" spans="1:4">
      <c r="A29" t="s">
        <v>2846</v>
      </c>
      <c r="B29" s="366">
        <v>969696</v>
      </c>
      <c r="C29" s="369"/>
      <c r="D29" t="s">
        <v>9</v>
      </c>
    </row>
    <row r="30" spans="1:4">
      <c r="A30" t="s">
        <v>2859</v>
      </c>
      <c r="B30" s="366" t="s">
        <v>2860</v>
      </c>
      <c r="C30" s="371"/>
      <c r="D30" t="s">
        <v>2706</v>
      </c>
    </row>
    <row r="31" spans="1:4">
      <c r="A31" t="s">
        <v>2868</v>
      </c>
      <c r="B31" s="366" t="s">
        <v>2864</v>
      </c>
      <c r="C31" s="377"/>
      <c r="D31" t="s">
        <v>141</v>
      </c>
    </row>
    <row r="32" spans="1:4" s="342" customFormat="1">
      <c r="A32" s="342" t="s">
        <v>2869</v>
      </c>
      <c r="B32" s="366" t="s">
        <v>2865</v>
      </c>
      <c r="C32" s="378"/>
      <c r="D32" s="342" t="s">
        <v>2715</v>
      </c>
    </row>
    <row r="33" spans="1:4">
      <c r="A33" t="s">
        <v>2851</v>
      </c>
      <c r="B33" s="366" t="s">
        <v>2862</v>
      </c>
      <c r="C33" s="374"/>
      <c r="D33" t="s">
        <v>2803</v>
      </c>
    </row>
    <row r="34" spans="1:4" s="342" customFormat="1">
      <c r="A34" s="342" t="s">
        <v>2934</v>
      </c>
      <c r="B34" s="367" t="s">
        <v>2936</v>
      </c>
      <c r="C34" s="387"/>
      <c r="D34" s="342" t="s">
        <v>3198</v>
      </c>
    </row>
    <row r="36" spans="1:4" s="342" customFormat="1">
      <c r="A36" s="332" t="s">
        <v>2870</v>
      </c>
      <c r="B36" s="364"/>
      <c r="C36" s="330"/>
      <c r="D36" s="330"/>
    </row>
    <row r="37" spans="1:4" s="342" customFormat="1">
      <c r="A37" s="363" t="s">
        <v>2841</v>
      </c>
      <c r="B37" s="365" t="s">
        <v>2842</v>
      </c>
      <c r="C37" s="363" t="s">
        <v>2843</v>
      </c>
      <c r="D37" s="363" t="s">
        <v>2844</v>
      </c>
    </row>
    <row r="38" spans="1:4" s="342" customFormat="1">
      <c r="A38" s="342" t="s">
        <v>2852</v>
      </c>
      <c r="B38" s="367" t="s">
        <v>2857</v>
      </c>
      <c r="C38" s="370"/>
      <c r="D38" s="342" t="s">
        <v>2871</v>
      </c>
    </row>
    <row r="39" spans="1:4" s="342" customFormat="1">
      <c r="A39" s="342" t="s">
        <v>2846</v>
      </c>
      <c r="B39" s="366">
        <v>969696</v>
      </c>
      <c r="C39" s="369"/>
      <c r="D39" s="342" t="s">
        <v>2872</v>
      </c>
    </row>
    <row r="40" spans="1:4" s="342" customFormat="1">
      <c r="A40" s="342" t="s">
        <v>2859</v>
      </c>
      <c r="B40" s="366" t="s">
        <v>2860</v>
      </c>
      <c r="C40" s="371"/>
      <c r="D40" s="342" t="s">
        <v>2873</v>
      </c>
    </row>
    <row r="41" spans="1:4" s="342" customFormat="1">
      <c r="A41" s="342" t="s">
        <v>2934</v>
      </c>
      <c r="B41" s="367" t="s">
        <v>2936</v>
      </c>
      <c r="C41" s="387"/>
      <c r="D41" s="342" t="s">
        <v>3199</v>
      </c>
    </row>
    <row r="42" spans="1:4" s="358" customFormat="1">
      <c r="B42" s="379"/>
    </row>
    <row r="43" spans="1:4" s="358" customFormat="1">
      <c r="A43" s="332" t="s">
        <v>2874</v>
      </c>
      <c r="B43" s="364"/>
      <c r="C43" s="330"/>
      <c r="D43" s="330"/>
    </row>
    <row r="44" spans="1:4" s="358" customFormat="1">
      <c r="A44" s="363" t="s">
        <v>2841</v>
      </c>
      <c r="B44" s="365" t="s">
        <v>2842</v>
      </c>
      <c r="C44" s="363" t="s">
        <v>2843</v>
      </c>
      <c r="D44" s="363" t="s">
        <v>2844</v>
      </c>
    </row>
    <row r="45" spans="1:4" s="358" customFormat="1">
      <c r="A45" s="342" t="s">
        <v>2859</v>
      </c>
      <c r="B45" s="366" t="s">
        <v>2860</v>
      </c>
      <c r="C45" s="371"/>
      <c r="D45" s="358" t="s">
        <v>2344</v>
      </c>
    </row>
    <row r="46" spans="1:4" s="358" customFormat="1">
      <c r="A46" s="342" t="s">
        <v>2853</v>
      </c>
      <c r="B46" s="367" t="s">
        <v>2854</v>
      </c>
      <c r="C46" s="361"/>
      <c r="D46" s="358" t="s">
        <v>949</v>
      </c>
    </row>
    <row r="47" spans="1:4" s="358" customFormat="1">
      <c r="A47" s="342" t="s">
        <v>2852</v>
      </c>
      <c r="B47" s="367" t="s">
        <v>2857</v>
      </c>
      <c r="C47" s="370"/>
      <c r="D47" s="358" t="s">
        <v>2342</v>
      </c>
    </row>
    <row r="48" spans="1:4" s="358" customFormat="1">
      <c r="A48" s="342" t="s">
        <v>2846</v>
      </c>
      <c r="B48" s="367" t="s">
        <v>2856</v>
      </c>
      <c r="C48" s="369"/>
      <c r="D48" s="358" t="s">
        <v>2326</v>
      </c>
    </row>
    <row r="49" spans="1:4" s="358" customFormat="1">
      <c r="B49" s="386"/>
    </row>
    <row r="50" spans="1:4" s="358" customFormat="1">
      <c r="A50" s="332" t="s">
        <v>3027</v>
      </c>
      <c r="B50" s="364"/>
      <c r="C50" s="330"/>
      <c r="D50" s="330"/>
    </row>
    <row r="51" spans="1:4" s="358" customFormat="1">
      <c r="A51" s="363" t="s">
        <v>2841</v>
      </c>
      <c r="B51" s="365" t="s">
        <v>2842</v>
      </c>
      <c r="C51" s="363" t="s">
        <v>2843</v>
      </c>
      <c r="D51" s="363" t="s">
        <v>2844</v>
      </c>
    </row>
    <row r="52" spans="1:4" s="358" customFormat="1">
      <c r="A52" s="342" t="s">
        <v>2852</v>
      </c>
      <c r="B52" s="367" t="s">
        <v>2857</v>
      </c>
      <c r="C52" s="370"/>
      <c r="D52" s="358" t="s">
        <v>2904</v>
      </c>
    </row>
    <row r="53" spans="1:4" s="358" customFormat="1">
      <c r="A53" s="342" t="s">
        <v>2867</v>
      </c>
      <c r="B53" s="366" t="s">
        <v>2863</v>
      </c>
      <c r="C53" s="375"/>
      <c r="D53" s="358" t="s">
        <v>2905</v>
      </c>
    </row>
    <row r="54" spans="1:4" s="358" customFormat="1">
      <c r="A54" s="342" t="s">
        <v>2866</v>
      </c>
      <c r="B54" s="366" t="s">
        <v>2883</v>
      </c>
      <c r="C54" s="376"/>
      <c r="D54" s="358" t="s">
        <v>2906</v>
      </c>
    </row>
    <row r="55" spans="1:4" s="358" customFormat="1">
      <c r="A55" s="342" t="s">
        <v>2859</v>
      </c>
      <c r="B55" s="367" t="s">
        <v>2860</v>
      </c>
      <c r="C55" s="371"/>
      <c r="D55" s="358" t="s">
        <v>2907</v>
      </c>
    </row>
    <row r="56" spans="1:4" s="358" customFormat="1">
      <c r="A56" s="342" t="s">
        <v>2853</v>
      </c>
      <c r="B56" s="367" t="s">
        <v>2854</v>
      </c>
      <c r="C56" s="361"/>
      <c r="D56" s="358" t="s">
        <v>2908</v>
      </c>
    </row>
    <row r="57" spans="1:4" s="342" customFormat="1">
      <c r="B57" s="366"/>
      <c r="C57" s="358"/>
    </row>
    <row r="58" spans="1:4" s="342" customFormat="1">
      <c r="A58" s="332" t="s">
        <v>3382</v>
      </c>
      <c r="B58" s="364"/>
      <c r="C58" s="330"/>
      <c r="D58" s="330"/>
    </row>
    <row r="59" spans="1:4" s="342" customFormat="1">
      <c r="A59" s="363" t="s">
        <v>2841</v>
      </c>
      <c r="B59" s="365" t="s">
        <v>2842</v>
      </c>
      <c r="C59" s="363" t="s">
        <v>2843</v>
      </c>
      <c r="D59" s="363" t="s">
        <v>2844</v>
      </c>
    </row>
    <row r="60" spans="1:4" s="342" customFormat="1">
      <c r="A60" s="342" t="s">
        <v>2867</v>
      </c>
      <c r="B60" s="366" t="s">
        <v>2863</v>
      </c>
      <c r="C60" s="375"/>
      <c r="D60" s="342" t="s">
        <v>3370</v>
      </c>
    </row>
    <row r="61" spans="1:4" s="342" customFormat="1">
      <c r="A61" s="342" t="s">
        <v>2852</v>
      </c>
      <c r="B61" s="367" t="s">
        <v>2857</v>
      </c>
      <c r="C61" s="370"/>
      <c r="D61" s="358" t="s">
        <v>3369</v>
      </c>
    </row>
    <row r="62" spans="1:4" s="342" customFormat="1">
      <c r="A62" s="342" t="s">
        <v>2851</v>
      </c>
      <c r="B62" s="366" t="s">
        <v>2862</v>
      </c>
      <c r="C62" s="374"/>
      <c r="D62" s="342" t="s">
        <v>3366</v>
      </c>
    </row>
    <row r="63" spans="1:4" s="342" customFormat="1">
      <c r="A63" s="342" t="s">
        <v>2892</v>
      </c>
      <c r="B63" s="366" t="s">
        <v>2886</v>
      </c>
      <c r="C63" s="385"/>
      <c r="D63" s="342" t="s">
        <v>3367</v>
      </c>
    </row>
    <row r="64" spans="1:4" s="342" customFormat="1">
      <c r="A64" s="342" t="s">
        <v>2869</v>
      </c>
      <c r="B64" s="366" t="s">
        <v>2865</v>
      </c>
      <c r="C64" s="378"/>
      <c r="D64" s="358" t="s">
        <v>3368</v>
      </c>
    </row>
    <row r="65" spans="1:4" s="358" customFormat="1">
      <c r="B65" s="379"/>
    </row>
    <row r="66" spans="1:4" s="358" customFormat="1">
      <c r="A66" s="332" t="s">
        <v>3496</v>
      </c>
      <c r="B66" s="364"/>
      <c r="C66" s="330"/>
      <c r="D66" s="330"/>
    </row>
    <row r="67" spans="1:4" s="358" customFormat="1">
      <c r="A67" s="363" t="s">
        <v>2841</v>
      </c>
      <c r="B67" s="365" t="s">
        <v>2842</v>
      </c>
      <c r="C67" s="363" t="s">
        <v>2843</v>
      </c>
      <c r="D67" s="363" t="s">
        <v>2844</v>
      </c>
    </row>
    <row r="68" spans="1:4" s="358" customFormat="1">
      <c r="A68" s="342" t="s">
        <v>2934</v>
      </c>
      <c r="B68" s="367" t="s">
        <v>2936</v>
      </c>
      <c r="C68" s="387"/>
      <c r="D68" s="342" t="s">
        <v>3404</v>
      </c>
    </row>
    <row r="69" spans="1:4" s="358" customFormat="1">
      <c r="A69" s="342" t="s">
        <v>2867</v>
      </c>
      <c r="B69" s="366" t="s">
        <v>2863</v>
      </c>
      <c r="C69" s="375"/>
      <c r="D69" s="342" t="s">
        <v>3405</v>
      </c>
    </row>
    <row r="70" spans="1:4" s="358" customFormat="1">
      <c r="A70" s="342" t="s">
        <v>2869</v>
      </c>
      <c r="B70" s="366" t="s">
        <v>2865</v>
      </c>
      <c r="C70" s="378"/>
      <c r="D70" s="342" t="s">
        <v>500</v>
      </c>
    </row>
    <row r="71" spans="1:4" s="358" customFormat="1">
      <c r="A71" s="342" t="s">
        <v>2868</v>
      </c>
      <c r="B71" s="366" t="s">
        <v>2864</v>
      </c>
      <c r="C71" s="377"/>
      <c r="D71" s="342" t="s">
        <v>3406</v>
      </c>
    </row>
    <row r="72" spans="1:4" s="358" customFormat="1">
      <c r="A72" s="342" t="s">
        <v>2866</v>
      </c>
      <c r="B72" s="366" t="s">
        <v>2883</v>
      </c>
      <c r="C72" s="376"/>
      <c r="D72" s="342" t="s">
        <v>3407</v>
      </c>
    </row>
    <row r="73" spans="1:4" s="358" customFormat="1">
      <c r="A73" s="342" t="s">
        <v>2846</v>
      </c>
      <c r="B73" s="367" t="s">
        <v>2856</v>
      </c>
      <c r="C73" s="369"/>
      <c r="D73" s="342" t="s">
        <v>286</v>
      </c>
    </row>
    <row r="74" spans="1:4" s="358" customFormat="1">
      <c r="A74" s="342" t="s">
        <v>2852</v>
      </c>
      <c r="B74" s="367" t="s">
        <v>2857</v>
      </c>
      <c r="C74" s="370"/>
      <c r="D74" s="342" t="s">
        <v>3408</v>
      </c>
    </row>
    <row r="75" spans="1:4" s="358" customFormat="1">
      <c r="A75" s="342" t="s">
        <v>2859</v>
      </c>
      <c r="B75" s="367" t="s">
        <v>2860</v>
      </c>
      <c r="C75" s="371"/>
      <c r="D75" s="342" t="s">
        <v>3409</v>
      </c>
    </row>
    <row r="76" spans="1:4" s="358" customFormat="1">
      <c r="A76" s="342" t="s">
        <v>2851</v>
      </c>
      <c r="B76" s="366" t="s">
        <v>2862</v>
      </c>
      <c r="C76" s="374"/>
      <c r="D76" s="342" t="s">
        <v>3410</v>
      </c>
    </row>
    <row r="77" spans="1:4" s="358" customFormat="1">
      <c r="A77" s="342" t="s">
        <v>2853</v>
      </c>
      <c r="B77" s="367" t="s">
        <v>2854</v>
      </c>
      <c r="C77" s="361"/>
      <c r="D77" s="358" t="s">
        <v>2908</v>
      </c>
    </row>
    <row r="78" spans="1:4" s="358" customFormat="1">
      <c r="A78" s="342"/>
      <c r="B78" s="367"/>
    </row>
    <row r="79" spans="1:4" s="358" customFormat="1">
      <c r="A79" s="332" t="s">
        <v>3348</v>
      </c>
      <c r="B79" s="364"/>
      <c r="C79" s="330"/>
      <c r="D79" s="330"/>
    </row>
    <row r="80" spans="1:4" s="358" customFormat="1">
      <c r="A80" s="363" t="s">
        <v>2841</v>
      </c>
      <c r="B80" s="365" t="s">
        <v>2842</v>
      </c>
      <c r="C80" s="363" t="s">
        <v>2843</v>
      </c>
      <c r="D80" s="363" t="s">
        <v>2844</v>
      </c>
    </row>
    <row r="81" spans="1:4" s="358" customFormat="1">
      <c r="A81" s="342" t="s">
        <v>2852</v>
      </c>
      <c r="B81" s="367" t="s">
        <v>2857</v>
      </c>
      <c r="C81" s="370"/>
      <c r="D81" s="358" t="s">
        <v>3275</v>
      </c>
    </row>
    <row r="82" spans="1:4" s="358" customFormat="1">
      <c r="A82" s="342" t="s">
        <v>2867</v>
      </c>
      <c r="B82" s="366" t="s">
        <v>2863</v>
      </c>
      <c r="C82" s="375"/>
      <c r="D82" s="358" t="s">
        <v>3276</v>
      </c>
    </row>
    <row r="83" spans="1:4" s="358" customFormat="1">
      <c r="A83" s="342" t="s">
        <v>2866</v>
      </c>
      <c r="B83" s="366" t="s">
        <v>2883</v>
      </c>
      <c r="C83" s="376"/>
      <c r="D83" s="358" t="s">
        <v>3277</v>
      </c>
    </row>
    <row r="84" spans="1:4" s="358" customFormat="1">
      <c r="A84" s="342" t="s">
        <v>2853</v>
      </c>
      <c r="B84" s="367" t="s">
        <v>2854</v>
      </c>
      <c r="C84" s="361"/>
      <c r="D84" s="358" t="s">
        <v>2908</v>
      </c>
    </row>
    <row r="85" spans="1:4" s="342" customFormat="1">
      <c r="B85" s="366"/>
    </row>
    <row r="86" spans="1:4" s="342" customFormat="1">
      <c r="A86" s="332" t="s">
        <v>3289</v>
      </c>
      <c r="B86" s="364"/>
      <c r="C86" s="330"/>
      <c r="D86" s="330"/>
    </row>
    <row r="87" spans="1:4" s="342" customFormat="1">
      <c r="A87" s="363" t="s">
        <v>2841</v>
      </c>
      <c r="B87" s="365" t="s">
        <v>2842</v>
      </c>
      <c r="C87" s="363" t="s">
        <v>2843</v>
      </c>
      <c r="D87" s="363" t="s">
        <v>2844</v>
      </c>
    </row>
    <row r="88" spans="1:4" s="342" customFormat="1">
      <c r="A88" s="342" t="s">
        <v>2867</v>
      </c>
      <c r="B88" s="366" t="s">
        <v>2863</v>
      </c>
      <c r="C88" s="375"/>
      <c r="D88" s="358" t="s">
        <v>3290</v>
      </c>
    </row>
    <row r="89" spans="1:4" s="342" customFormat="1">
      <c r="A89" s="342" t="s">
        <v>2859</v>
      </c>
      <c r="B89" s="367" t="s">
        <v>2860</v>
      </c>
      <c r="C89" s="371"/>
      <c r="D89" s="358" t="s">
        <v>3291</v>
      </c>
    </row>
    <row r="90" spans="1:4" s="342" customFormat="1">
      <c r="A90" s="342" t="s">
        <v>2853</v>
      </c>
      <c r="B90" s="367" t="s">
        <v>2854</v>
      </c>
      <c r="C90" s="361"/>
      <c r="D90" s="358" t="s">
        <v>2908</v>
      </c>
    </row>
    <row r="91" spans="1:4" s="342" customFormat="1">
      <c r="B91" s="367"/>
      <c r="C91" s="358"/>
      <c r="D91" s="358"/>
    </row>
    <row r="92" spans="1:4" s="342" customFormat="1">
      <c r="A92" s="332" t="s">
        <v>3349</v>
      </c>
      <c r="B92" s="364"/>
      <c r="C92" s="330"/>
      <c r="D92" s="330"/>
    </row>
    <row r="93" spans="1:4" s="342" customFormat="1">
      <c r="A93" s="363" t="s">
        <v>2841</v>
      </c>
      <c r="B93" s="365" t="s">
        <v>2842</v>
      </c>
      <c r="C93" s="363" t="s">
        <v>2843</v>
      </c>
      <c r="D93" s="363" t="s">
        <v>2844</v>
      </c>
    </row>
    <row r="94" spans="1:4" s="342" customFormat="1">
      <c r="A94" s="342" t="s">
        <v>2852</v>
      </c>
      <c r="B94" s="367" t="s">
        <v>2857</v>
      </c>
      <c r="C94" s="370"/>
      <c r="D94" s="358" t="s">
        <v>3350</v>
      </c>
    </row>
    <row r="95" spans="1:4" s="342" customFormat="1">
      <c r="A95" s="342" t="s">
        <v>2892</v>
      </c>
      <c r="B95" s="366" t="s">
        <v>2886</v>
      </c>
      <c r="C95" s="385"/>
      <c r="D95" s="358" t="s">
        <v>3351</v>
      </c>
    </row>
    <row r="96" spans="1:4" s="342" customFormat="1">
      <c r="A96" s="342" t="s">
        <v>2869</v>
      </c>
      <c r="B96" s="366" t="s">
        <v>2865</v>
      </c>
      <c r="C96" s="378"/>
      <c r="D96" s="358" t="s">
        <v>3352</v>
      </c>
    </row>
    <row r="97" spans="1:4" s="342" customFormat="1">
      <c r="A97" s="342" t="s">
        <v>2853</v>
      </c>
      <c r="B97" s="367" t="s">
        <v>2854</v>
      </c>
      <c r="C97" s="361"/>
      <c r="D97" s="358" t="s">
        <v>2908</v>
      </c>
    </row>
    <row r="98" spans="1:4" s="342" customFormat="1">
      <c r="B98" s="366"/>
    </row>
    <row r="99" spans="1:4" s="342" customFormat="1">
      <c r="A99" s="332" t="s">
        <v>2910</v>
      </c>
      <c r="B99" s="364"/>
      <c r="C99" s="330"/>
      <c r="D99" s="330"/>
    </row>
    <row r="100" spans="1:4" s="342" customFormat="1">
      <c r="A100" s="363" t="s">
        <v>2841</v>
      </c>
      <c r="B100" s="365" t="s">
        <v>2842</v>
      </c>
      <c r="C100" s="363" t="s">
        <v>2843</v>
      </c>
      <c r="D100" s="363" t="s">
        <v>2844</v>
      </c>
    </row>
    <row r="101" spans="1:4" s="342" customFormat="1">
      <c r="A101" s="342" t="s">
        <v>2853</v>
      </c>
      <c r="B101" s="367" t="s">
        <v>2854</v>
      </c>
      <c r="C101" s="361"/>
      <c r="D101" s="342" t="s">
        <v>2911</v>
      </c>
    </row>
    <row r="102" spans="1:4" s="342" customFormat="1">
      <c r="A102" s="342" t="s">
        <v>2867</v>
      </c>
      <c r="B102" s="366" t="s">
        <v>2863</v>
      </c>
      <c r="C102" s="375"/>
      <c r="D102" s="342" t="s">
        <v>2912</v>
      </c>
    </row>
    <row r="103" spans="1:4" s="342" customFormat="1">
      <c r="A103" s="342" t="s">
        <v>2869</v>
      </c>
      <c r="B103" s="366" t="s">
        <v>2865</v>
      </c>
      <c r="C103" s="378"/>
      <c r="D103" s="342" t="s">
        <v>3019</v>
      </c>
    </row>
    <row r="104" spans="1:4" s="342" customFormat="1">
      <c r="A104" s="342" t="s">
        <v>2868</v>
      </c>
      <c r="B104" s="366" t="s">
        <v>2864</v>
      </c>
      <c r="C104" s="377"/>
      <c r="D104" s="342" t="s">
        <v>2913</v>
      </c>
    </row>
    <row r="105" spans="1:4" s="342" customFormat="1">
      <c r="A105" s="342" t="s">
        <v>2866</v>
      </c>
      <c r="B105" s="366" t="s">
        <v>2883</v>
      </c>
      <c r="C105" s="376"/>
      <c r="D105" s="342" t="s">
        <v>2914</v>
      </c>
    </row>
    <row r="106" spans="1:4" s="342" customFormat="1">
      <c r="A106" s="342" t="s">
        <v>2846</v>
      </c>
      <c r="B106" s="367" t="s">
        <v>2856</v>
      </c>
      <c r="C106" s="369"/>
      <c r="D106" s="342" t="s">
        <v>2915</v>
      </c>
    </row>
    <row r="107" spans="1:4" s="342" customFormat="1">
      <c r="A107" s="342" t="s">
        <v>2852</v>
      </c>
      <c r="B107" s="367" t="s">
        <v>2857</v>
      </c>
      <c r="C107" s="370"/>
      <c r="D107" s="342" t="s">
        <v>2916</v>
      </c>
    </row>
    <row r="108" spans="1:4" s="342" customFormat="1">
      <c r="A108" s="342" t="s">
        <v>2859</v>
      </c>
      <c r="B108" s="367" t="s">
        <v>2860</v>
      </c>
      <c r="C108" s="371"/>
      <c r="D108" s="342" t="s">
        <v>2917</v>
      </c>
    </row>
    <row r="109" spans="1:4" s="342" customFormat="1">
      <c r="A109" s="342" t="s">
        <v>2851</v>
      </c>
      <c r="B109" s="366" t="s">
        <v>2862</v>
      </c>
      <c r="C109" s="374"/>
      <c r="D109" s="342" t="s">
        <v>2918</v>
      </c>
    </row>
    <row r="110" spans="1:4" s="342" customFormat="1">
      <c r="B110" s="366"/>
      <c r="C110" s="358"/>
    </row>
    <row r="111" spans="1:4" s="342" customFormat="1">
      <c r="A111" s="332" t="s">
        <v>2909</v>
      </c>
      <c r="B111" s="364"/>
      <c r="C111" s="330"/>
      <c r="D111" s="330"/>
    </row>
    <row r="112" spans="1:4" s="342" customFormat="1">
      <c r="A112" s="363" t="s">
        <v>2841</v>
      </c>
      <c r="B112" s="365" t="s">
        <v>2842</v>
      </c>
      <c r="C112" s="363" t="s">
        <v>2843</v>
      </c>
      <c r="D112" s="363" t="s">
        <v>2844</v>
      </c>
    </row>
    <row r="113" spans="1:5" s="342" customFormat="1">
      <c r="A113" s="342" t="s">
        <v>2859</v>
      </c>
      <c r="B113" s="367" t="s">
        <v>2860</v>
      </c>
      <c r="C113" s="371"/>
      <c r="D113" s="342" t="s">
        <v>3037</v>
      </c>
    </row>
    <row r="114" spans="1:5" s="342" customFormat="1">
      <c r="A114" s="342" t="s">
        <v>2866</v>
      </c>
      <c r="B114" s="366" t="s">
        <v>2883</v>
      </c>
      <c r="C114" s="376"/>
      <c r="D114" s="358" t="s">
        <v>3038</v>
      </c>
    </row>
    <row r="115" spans="1:5" s="342" customFormat="1">
      <c r="A115" s="342" t="s">
        <v>2852</v>
      </c>
      <c r="B115" s="367" t="s">
        <v>2857</v>
      </c>
      <c r="C115" s="370"/>
      <c r="D115" s="342" t="s">
        <v>3028</v>
      </c>
    </row>
    <row r="116" spans="1:5" s="342" customFormat="1">
      <c r="A116" s="342" t="s">
        <v>2867</v>
      </c>
      <c r="B116" s="366" t="s">
        <v>2863</v>
      </c>
      <c r="C116" s="375"/>
      <c r="D116" s="342" t="s">
        <v>3029</v>
      </c>
    </row>
    <row r="117" spans="1:5" s="342" customFormat="1">
      <c r="A117" s="342" t="s">
        <v>2853</v>
      </c>
      <c r="B117" s="367" t="s">
        <v>2854</v>
      </c>
      <c r="C117" s="361"/>
      <c r="D117" s="358" t="s">
        <v>2908</v>
      </c>
    </row>
    <row r="118" spans="1:5" s="342" customFormat="1">
      <c r="B118" s="366"/>
      <c r="C118" s="358"/>
    </row>
    <row r="119" spans="1:5">
      <c r="A119" s="332" t="s">
        <v>2845</v>
      </c>
      <c r="B119" s="364"/>
      <c r="C119" s="330"/>
      <c r="D119" s="330"/>
    </row>
    <row r="120" spans="1:5">
      <c r="A120" s="363" t="s">
        <v>2841</v>
      </c>
      <c r="B120" s="365" t="s">
        <v>2842</v>
      </c>
      <c r="C120" s="363" t="s">
        <v>2843</v>
      </c>
      <c r="D120" s="363" t="s">
        <v>2844</v>
      </c>
    </row>
    <row r="121" spans="1:5">
      <c r="A121" s="342" t="s">
        <v>2866</v>
      </c>
      <c r="B121" s="366" t="s">
        <v>2883</v>
      </c>
      <c r="C121" s="376"/>
      <c r="D121" t="s">
        <v>2354</v>
      </c>
    </row>
    <row r="122" spans="1:5">
      <c r="A122" t="s">
        <v>2846</v>
      </c>
      <c r="B122" s="367" t="s">
        <v>2856</v>
      </c>
      <c r="C122" s="369"/>
      <c r="D122" t="s">
        <v>2356</v>
      </c>
    </row>
    <row r="123" spans="1:5">
      <c r="A123" t="s">
        <v>2852</v>
      </c>
      <c r="B123" s="367" t="s">
        <v>2857</v>
      </c>
      <c r="C123" s="370"/>
      <c r="D123" t="s">
        <v>2355</v>
      </c>
    </row>
    <row r="124" spans="1:5">
      <c r="A124" t="s">
        <v>2851</v>
      </c>
      <c r="B124" s="366" t="s">
        <v>2862</v>
      </c>
      <c r="C124" s="372"/>
      <c r="D124" t="s">
        <v>2848</v>
      </c>
      <c r="E124" s="367"/>
    </row>
    <row r="125" spans="1:5">
      <c r="A125" s="342" t="s">
        <v>2867</v>
      </c>
      <c r="B125" s="366" t="s">
        <v>2863</v>
      </c>
      <c r="C125" s="375"/>
      <c r="D125" t="s">
        <v>2849</v>
      </c>
    </row>
    <row r="126" spans="1:5">
      <c r="A126" t="s">
        <v>2853</v>
      </c>
      <c r="B126" s="367" t="s">
        <v>2854</v>
      </c>
      <c r="C126" s="361"/>
      <c r="D126" t="s">
        <v>2357</v>
      </c>
    </row>
    <row r="127" spans="1:5">
      <c r="A127" t="s">
        <v>2859</v>
      </c>
      <c r="B127" s="367" t="s">
        <v>2860</v>
      </c>
      <c r="C127" s="371"/>
      <c r="D127" t="s">
        <v>2858</v>
      </c>
    </row>
    <row r="129" spans="1:4">
      <c r="A129" s="332" t="s">
        <v>2893</v>
      </c>
      <c r="B129" s="364"/>
      <c r="C129" s="330"/>
      <c r="D129" s="330"/>
    </row>
    <row r="130" spans="1:4">
      <c r="A130" s="363" t="s">
        <v>2841</v>
      </c>
      <c r="B130" s="365" t="s">
        <v>2842</v>
      </c>
      <c r="C130" s="363" t="s">
        <v>2843</v>
      </c>
      <c r="D130" s="363" t="s">
        <v>2844</v>
      </c>
    </row>
    <row r="131" spans="1:4">
      <c r="A131" s="342" t="s">
        <v>2852</v>
      </c>
      <c r="B131" s="367" t="s">
        <v>2857</v>
      </c>
      <c r="C131" s="370"/>
      <c r="D131" t="s">
        <v>153</v>
      </c>
    </row>
    <row r="132" spans="1:4">
      <c r="A132" s="342" t="s">
        <v>2840</v>
      </c>
      <c r="B132" s="368" t="s">
        <v>2847</v>
      </c>
      <c r="C132" s="362"/>
      <c r="D132" t="s">
        <v>2895</v>
      </c>
    </row>
    <row r="133" spans="1:4">
      <c r="A133" s="342" t="s">
        <v>2892</v>
      </c>
      <c r="B133" s="366" t="s">
        <v>2886</v>
      </c>
      <c r="C133" s="385"/>
      <c r="D133" t="s">
        <v>2902</v>
      </c>
    </row>
    <row r="134" spans="1:4">
      <c r="A134" s="342" t="s">
        <v>2859</v>
      </c>
      <c r="B134" s="367" t="s">
        <v>2860</v>
      </c>
      <c r="C134" s="371"/>
      <c r="D134" t="s">
        <v>2896</v>
      </c>
    </row>
    <row r="135" spans="1:4">
      <c r="A135" s="342" t="s">
        <v>2868</v>
      </c>
      <c r="B135" s="366" t="s">
        <v>2864</v>
      </c>
      <c r="C135" s="377"/>
      <c r="D135" t="s">
        <v>2897</v>
      </c>
    </row>
    <row r="136" spans="1:4">
      <c r="A136" s="342" t="s">
        <v>2867</v>
      </c>
      <c r="B136" s="366" t="s">
        <v>2863</v>
      </c>
      <c r="C136" s="375"/>
      <c r="D136" t="s">
        <v>2898</v>
      </c>
    </row>
    <row r="137" spans="1:4">
      <c r="A137" s="342" t="s">
        <v>2887</v>
      </c>
      <c r="B137" s="366" t="s">
        <v>2884</v>
      </c>
      <c r="C137" s="384"/>
      <c r="D137" t="s">
        <v>2899</v>
      </c>
    </row>
    <row r="138" spans="1:4">
      <c r="A138" s="342" t="s">
        <v>2853</v>
      </c>
      <c r="B138" s="367" t="s">
        <v>2854</v>
      </c>
      <c r="C138" s="361"/>
      <c r="D138" t="s">
        <v>2903</v>
      </c>
    </row>
    <row r="139" spans="1:4">
      <c r="A139" s="342" t="s">
        <v>2866</v>
      </c>
      <c r="B139" s="366" t="s">
        <v>2883</v>
      </c>
      <c r="C139" s="376"/>
      <c r="D139" t="s">
        <v>2564</v>
      </c>
    </row>
    <row r="140" spans="1:4">
      <c r="A140" s="342" t="s">
        <v>2869</v>
      </c>
      <c r="B140" s="366" t="s">
        <v>2865</v>
      </c>
      <c r="C140" s="378"/>
      <c r="D140" t="s">
        <v>2565</v>
      </c>
    </row>
    <row r="141" spans="1:4">
      <c r="A141" s="342" t="s">
        <v>2846</v>
      </c>
      <c r="B141" s="367" t="s">
        <v>2856</v>
      </c>
      <c r="C141" s="369"/>
      <c r="D141" t="s">
        <v>2894</v>
      </c>
    </row>
    <row r="143" spans="1:4">
      <c r="A143" s="332" t="s">
        <v>2919</v>
      </c>
      <c r="B143" s="364"/>
      <c r="C143" s="330"/>
      <c r="D143" s="330"/>
    </row>
    <row r="144" spans="1:4">
      <c r="A144" s="363" t="s">
        <v>2841</v>
      </c>
      <c r="B144" s="365" t="s">
        <v>2842</v>
      </c>
      <c r="C144" s="363" t="s">
        <v>2843</v>
      </c>
      <c r="D144" s="363" t="s">
        <v>2844</v>
      </c>
    </row>
    <row r="145" spans="1:4">
      <c r="A145" s="342" t="s">
        <v>2846</v>
      </c>
      <c r="B145" s="367" t="s">
        <v>2856</v>
      </c>
      <c r="C145" s="369"/>
      <c r="D145" s="342" t="s">
        <v>3145</v>
      </c>
    </row>
    <row r="146" spans="1:4">
      <c r="A146" s="342" t="s">
        <v>2852</v>
      </c>
      <c r="B146" s="367" t="s">
        <v>2857</v>
      </c>
      <c r="C146" s="370"/>
      <c r="D146" s="342" t="s">
        <v>3545</v>
      </c>
    </row>
    <row r="147" spans="1:4">
      <c r="A147" s="342" t="s">
        <v>2851</v>
      </c>
      <c r="B147" s="366" t="s">
        <v>2862</v>
      </c>
      <c r="C147" s="372"/>
      <c r="D147" s="342" t="s">
        <v>3546</v>
      </c>
    </row>
    <row r="148" spans="1:4">
      <c r="A148" s="342" t="s">
        <v>2888</v>
      </c>
      <c r="B148" s="366" t="s">
        <v>2882</v>
      </c>
      <c r="C148" s="382"/>
      <c r="D148" s="342" t="s">
        <v>3547</v>
      </c>
    </row>
    <row r="149" spans="1:4">
      <c r="A149" s="342" t="s">
        <v>2889</v>
      </c>
      <c r="B149" s="366" t="s">
        <v>2594</v>
      </c>
      <c r="C149" s="381"/>
      <c r="D149" s="342" t="s">
        <v>3548</v>
      </c>
    </row>
    <row r="150" spans="1:4">
      <c r="A150" s="342" t="s">
        <v>2859</v>
      </c>
      <c r="B150" s="367" t="s">
        <v>2860</v>
      </c>
      <c r="C150" s="371"/>
      <c r="D150" s="342" t="s">
        <v>3549</v>
      </c>
    </row>
    <row r="151" spans="1:4">
      <c r="A151" s="342" t="s">
        <v>2868</v>
      </c>
      <c r="B151" s="366" t="s">
        <v>2864</v>
      </c>
      <c r="C151" s="377"/>
      <c r="D151" s="342" t="s">
        <v>3550</v>
      </c>
    </row>
    <row r="152" spans="1:4">
      <c r="A152" s="342" t="s">
        <v>2853</v>
      </c>
      <c r="B152" s="367" t="s">
        <v>2854</v>
      </c>
      <c r="C152" s="361"/>
      <c r="D152" s="342" t="s">
        <v>3551</v>
      </c>
    </row>
    <row r="153" spans="1:4">
      <c r="A153" s="342" t="s">
        <v>2866</v>
      </c>
      <c r="B153" s="366" t="s">
        <v>2883</v>
      </c>
      <c r="C153" s="376"/>
      <c r="D153" s="342" t="s">
        <v>2920</v>
      </c>
    </row>
    <row r="154" spans="1:4">
      <c r="A154" s="342" t="s">
        <v>2891</v>
      </c>
      <c r="B154" s="366" t="s">
        <v>2885</v>
      </c>
      <c r="C154" s="383"/>
      <c r="D154" s="342" t="s">
        <v>3552</v>
      </c>
    </row>
    <row r="155" spans="1:4">
      <c r="A155" s="342" t="s">
        <v>2934</v>
      </c>
      <c r="B155" s="367" t="s">
        <v>2936</v>
      </c>
      <c r="C155" s="387"/>
      <c r="D155" s="342" t="s">
        <v>3553</v>
      </c>
    </row>
    <row r="156" spans="1:4">
      <c r="A156" s="342" t="s">
        <v>2887</v>
      </c>
      <c r="B156" s="366" t="s">
        <v>2884</v>
      </c>
      <c r="C156" s="384"/>
      <c r="D156" s="342" t="s">
        <v>3554</v>
      </c>
    </row>
    <row r="157" spans="1:4">
      <c r="A157" s="342" t="s">
        <v>2840</v>
      </c>
      <c r="B157" s="368" t="s">
        <v>2847</v>
      </c>
      <c r="C157" s="362"/>
      <c r="D157" s="342" t="s">
        <v>2921</v>
      </c>
    </row>
    <row r="158" spans="1:4">
      <c r="A158" s="342" t="s">
        <v>2867</v>
      </c>
      <c r="B158" s="366" t="s">
        <v>2863</v>
      </c>
      <c r="C158" s="375"/>
      <c r="D158" s="342" t="s">
        <v>3555</v>
      </c>
    </row>
    <row r="159" spans="1:4">
      <c r="A159" s="342" t="s">
        <v>2935</v>
      </c>
      <c r="B159" s="367">
        <v>740000</v>
      </c>
      <c r="C159" s="388"/>
      <c r="D159" s="342" t="s">
        <v>3556</v>
      </c>
    </row>
    <row r="160" spans="1:4">
      <c r="A160" s="342" t="s">
        <v>2869</v>
      </c>
      <c r="B160" s="366" t="s">
        <v>2865</v>
      </c>
      <c r="C160" s="378"/>
      <c r="D160" s="342" t="s">
        <v>3557</v>
      </c>
    </row>
    <row r="161" spans="1:9">
      <c r="A161" s="358" t="s">
        <v>2876</v>
      </c>
      <c r="B161" s="379" t="s">
        <v>2875</v>
      </c>
      <c r="C161" s="380"/>
      <c r="D161" s="342" t="s">
        <v>3558</v>
      </c>
    </row>
    <row r="162" spans="1:9">
      <c r="A162" s="342" t="s">
        <v>2892</v>
      </c>
      <c r="B162" s="366" t="s">
        <v>2886</v>
      </c>
      <c r="C162" s="385"/>
      <c r="D162" s="342" t="s">
        <v>3559</v>
      </c>
    </row>
    <row r="163" spans="1:9">
      <c r="A163" s="342" t="s">
        <v>2850</v>
      </c>
      <c r="B163" s="367" t="s">
        <v>2855</v>
      </c>
      <c r="C163" s="373"/>
      <c r="D163" s="342" t="s">
        <v>3560</v>
      </c>
    </row>
    <row r="164" spans="1:9">
      <c r="A164" t="s">
        <v>3572</v>
      </c>
      <c r="B164" s="453" t="s">
        <v>3565</v>
      </c>
      <c r="C164" s="452"/>
      <c r="D164" s="342" t="s">
        <v>3561</v>
      </c>
    </row>
    <row r="165" spans="1:9">
      <c r="A165" s="342" t="s">
        <v>3569</v>
      </c>
      <c r="B165" s="367" t="s">
        <v>3566</v>
      </c>
      <c r="C165" s="454"/>
      <c r="D165" s="342" t="s">
        <v>3562</v>
      </c>
    </row>
    <row r="166" spans="1:9" s="342" customFormat="1">
      <c r="A166" s="342" t="s">
        <v>3570</v>
      </c>
      <c r="B166" s="342" t="s">
        <v>3567</v>
      </c>
      <c r="C166" s="456"/>
      <c r="D166" s="342" t="s">
        <v>3563</v>
      </c>
    </row>
    <row r="167" spans="1:9" s="342" customFormat="1">
      <c r="A167" s="459" t="s">
        <v>3571</v>
      </c>
      <c r="B167" s="458" t="s">
        <v>3568</v>
      </c>
      <c r="C167" s="457"/>
      <c r="D167" s="342" t="s">
        <v>3564</v>
      </c>
    </row>
    <row r="168" spans="1:9" s="342" customFormat="1">
      <c r="B168" s="366"/>
    </row>
    <row r="169" spans="1:9" s="342" customFormat="1">
      <c r="A169" s="332" t="s">
        <v>2922</v>
      </c>
      <c r="B169" s="364"/>
      <c r="C169" s="330"/>
      <c r="D169" s="330"/>
    </row>
    <row r="170" spans="1:9" s="342" customFormat="1">
      <c r="A170" s="363" t="s">
        <v>2841</v>
      </c>
      <c r="B170" s="365" t="s">
        <v>2842</v>
      </c>
      <c r="C170" s="363" t="s">
        <v>2843</v>
      </c>
      <c r="D170" s="363" t="s">
        <v>2844</v>
      </c>
    </row>
    <row r="171" spans="1:9" s="342" customFormat="1">
      <c r="A171" s="342" t="s">
        <v>2853</v>
      </c>
      <c r="B171" s="367" t="s">
        <v>2854</v>
      </c>
      <c r="C171" s="361"/>
      <c r="D171" t="s">
        <v>132</v>
      </c>
      <c r="F171" s="358"/>
      <c r="G171" s="358"/>
      <c r="H171" s="358"/>
      <c r="I171" s="358"/>
    </row>
    <row r="172" spans="1:9" s="342" customFormat="1">
      <c r="A172" s="342" t="s">
        <v>2859</v>
      </c>
      <c r="B172" s="367" t="s">
        <v>2860</v>
      </c>
      <c r="C172" s="371"/>
      <c r="D172" t="s">
        <v>131</v>
      </c>
      <c r="F172" s="358"/>
      <c r="G172" s="379"/>
      <c r="H172" s="358"/>
      <c r="I172" s="358"/>
    </row>
    <row r="173" spans="1:9" s="342" customFormat="1">
      <c r="A173" s="342" t="s">
        <v>2866</v>
      </c>
      <c r="B173" s="366" t="s">
        <v>2883</v>
      </c>
      <c r="C173" s="376"/>
      <c r="D173" t="s">
        <v>130</v>
      </c>
      <c r="F173" s="358"/>
      <c r="G173" s="386"/>
      <c r="H173" s="358"/>
      <c r="I173" s="358"/>
    </row>
    <row r="174" spans="1:9" s="342" customFormat="1">
      <c r="A174" s="342" t="s">
        <v>2867</v>
      </c>
      <c r="B174" s="366" t="s">
        <v>2863</v>
      </c>
      <c r="C174" s="375"/>
      <c r="D174" t="s">
        <v>128</v>
      </c>
      <c r="F174" s="358"/>
      <c r="G174" s="379"/>
      <c r="H174" s="358"/>
      <c r="I174" s="358"/>
    </row>
    <row r="175" spans="1:9" s="342" customFormat="1">
      <c r="A175" s="342" t="s">
        <v>2852</v>
      </c>
      <c r="B175" s="367" t="s">
        <v>2857</v>
      </c>
      <c r="C175" s="370"/>
      <c r="D175" t="s">
        <v>127</v>
      </c>
      <c r="F175" s="358"/>
      <c r="G175" s="379"/>
      <c r="H175" s="358"/>
      <c r="I175" s="358"/>
    </row>
    <row r="176" spans="1:9" s="342" customFormat="1">
      <c r="A176"/>
      <c r="B176" s="366"/>
      <c r="C176"/>
      <c r="D176"/>
      <c r="F176" s="358"/>
      <c r="G176" s="379"/>
      <c r="H176" s="358"/>
      <c r="I176" s="358"/>
    </row>
    <row r="177" spans="1:9" s="342" customFormat="1">
      <c r="A177" s="332" t="s">
        <v>2923</v>
      </c>
      <c r="B177" s="364"/>
      <c r="C177" s="330"/>
      <c r="D177" s="330"/>
      <c r="F177" s="358"/>
      <c r="G177" s="379"/>
      <c r="H177" s="358"/>
      <c r="I177" s="358"/>
    </row>
    <row r="178" spans="1:9" s="342" customFormat="1">
      <c r="A178" s="363" t="s">
        <v>2841</v>
      </c>
      <c r="B178" s="365" t="s">
        <v>2842</v>
      </c>
      <c r="C178" s="363" t="s">
        <v>2843</v>
      </c>
      <c r="D178" s="363" t="s">
        <v>2844</v>
      </c>
      <c r="F178" s="358"/>
      <c r="G178" s="379"/>
      <c r="H178" s="358"/>
      <c r="I178" s="358"/>
    </row>
    <row r="179" spans="1:9" s="342" customFormat="1">
      <c r="A179" s="342" t="s">
        <v>2840</v>
      </c>
      <c r="B179" s="368" t="s">
        <v>2847</v>
      </c>
      <c r="C179" s="362"/>
      <c r="D179" t="s">
        <v>177</v>
      </c>
      <c r="F179" s="358"/>
      <c r="G179" s="455"/>
      <c r="H179" s="358"/>
      <c r="I179" s="358"/>
    </row>
    <row r="180" spans="1:9" s="342" customFormat="1">
      <c r="A180" s="342" t="s">
        <v>2859</v>
      </c>
      <c r="B180" s="367" t="s">
        <v>2860</v>
      </c>
      <c r="C180" s="371"/>
      <c r="D180" t="s">
        <v>303</v>
      </c>
      <c r="F180" s="358"/>
      <c r="G180" s="379"/>
      <c r="H180" s="358"/>
      <c r="I180" s="358"/>
    </row>
    <row r="181" spans="1:9" s="342" customFormat="1">
      <c r="A181" s="342" t="s">
        <v>2846</v>
      </c>
      <c r="B181" s="367" t="s">
        <v>2856</v>
      </c>
      <c r="C181" s="369"/>
      <c r="D181" t="s">
        <v>304</v>
      </c>
      <c r="F181" s="358"/>
      <c r="G181" s="386"/>
      <c r="H181" s="358"/>
      <c r="I181" s="358"/>
    </row>
    <row r="182" spans="1:9" s="342" customFormat="1">
      <c r="A182"/>
      <c r="B182" s="366"/>
      <c r="C182"/>
      <c r="D182"/>
      <c r="F182" s="358"/>
      <c r="G182" s="379"/>
      <c r="H182" s="358"/>
      <c r="I182" s="358"/>
    </row>
    <row r="183" spans="1:9" s="342" customFormat="1">
      <c r="A183" s="332" t="s">
        <v>2965</v>
      </c>
      <c r="B183" s="364"/>
      <c r="C183" s="330"/>
      <c r="D183" s="330"/>
      <c r="F183" s="358"/>
      <c r="G183" s="386"/>
      <c r="H183" s="358"/>
      <c r="I183" s="358"/>
    </row>
    <row r="184" spans="1:9" s="342" customFormat="1">
      <c r="A184" s="363" t="s">
        <v>2841</v>
      </c>
      <c r="B184" s="365" t="s">
        <v>2842</v>
      </c>
      <c r="C184" s="363" t="s">
        <v>2843</v>
      </c>
      <c r="D184" s="363" t="s">
        <v>2844</v>
      </c>
      <c r="F184" s="358"/>
      <c r="G184" s="386"/>
      <c r="H184" s="358"/>
      <c r="I184" s="358"/>
    </row>
    <row r="185" spans="1:9" s="342" customFormat="1">
      <c r="A185" s="342" t="s">
        <v>2851</v>
      </c>
      <c r="B185" s="366" t="s">
        <v>2862</v>
      </c>
      <c r="C185" s="372"/>
      <c r="D185" s="342" t="s">
        <v>2787</v>
      </c>
      <c r="F185" s="358"/>
      <c r="G185" s="386"/>
      <c r="H185" s="358"/>
      <c r="I185" s="358"/>
    </row>
    <row r="186" spans="1:9" s="342" customFormat="1">
      <c r="A186" s="342" t="s">
        <v>2866</v>
      </c>
      <c r="B186" s="366" t="s">
        <v>2883</v>
      </c>
      <c r="C186" s="376"/>
      <c r="D186" s="342" t="s">
        <v>99</v>
      </c>
      <c r="F186" s="358"/>
      <c r="G186" s="379"/>
      <c r="H186" s="358"/>
      <c r="I186" s="358"/>
    </row>
    <row r="187" spans="1:9" s="342" customFormat="1">
      <c r="A187" s="342" t="s">
        <v>2852</v>
      </c>
      <c r="B187" s="367" t="s">
        <v>2857</v>
      </c>
      <c r="C187" s="370"/>
      <c r="D187" s="342" t="s">
        <v>93</v>
      </c>
      <c r="F187" s="358"/>
      <c r="G187" s="386"/>
      <c r="H187" s="358"/>
      <c r="I187" s="358"/>
    </row>
    <row r="188" spans="1:9" s="342" customFormat="1">
      <c r="A188" s="342" t="s">
        <v>2887</v>
      </c>
      <c r="B188" s="366" t="s">
        <v>2884</v>
      </c>
      <c r="C188" s="384"/>
      <c r="D188" s="342" t="s">
        <v>2966</v>
      </c>
      <c r="F188" s="358"/>
      <c r="G188" s="379"/>
      <c r="H188" s="358"/>
      <c r="I188" s="358"/>
    </row>
    <row r="189" spans="1:9" s="342" customFormat="1">
      <c r="A189" s="342" t="s">
        <v>2867</v>
      </c>
      <c r="B189" s="366" t="s">
        <v>2863</v>
      </c>
      <c r="C189" s="375"/>
      <c r="D189" s="342" t="s">
        <v>2967</v>
      </c>
      <c r="F189" s="358"/>
      <c r="G189" s="386"/>
      <c r="H189" s="358"/>
      <c r="I189" s="358"/>
    </row>
    <row r="190" spans="1:9" s="342" customFormat="1">
      <c r="A190" s="342" t="s">
        <v>2859</v>
      </c>
      <c r="B190" s="367" t="s">
        <v>2860</v>
      </c>
      <c r="C190" s="371"/>
      <c r="D190" s="342" t="s">
        <v>104</v>
      </c>
      <c r="F190" s="358"/>
      <c r="G190" s="379"/>
      <c r="H190" s="358"/>
      <c r="I190" s="358"/>
    </row>
    <row r="191" spans="1:9" s="342" customFormat="1">
      <c r="A191" s="342" t="s">
        <v>2868</v>
      </c>
      <c r="B191" s="366" t="s">
        <v>2864</v>
      </c>
      <c r="C191" s="377"/>
      <c r="D191" s="342" t="s">
        <v>103</v>
      </c>
      <c r="F191" s="358"/>
      <c r="G191" s="358"/>
      <c r="H191" s="358"/>
      <c r="I191" s="358"/>
    </row>
    <row r="192" spans="1:9" s="342" customFormat="1">
      <c r="A192" s="342" t="s">
        <v>2853</v>
      </c>
      <c r="B192" s="367" t="s">
        <v>2854</v>
      </c>
      <c r="C192" s="361"/>
      <c r="D192" s="342" t="s">
        <v>102</v>
      </c>
    </row>
    <row r="193" spans="1:4" s="342" customFormat="1">
      <c r="A193" s="342" t="s">
        <v>2846</v>
      </c>
      <c r="B193" s="367" t="s">
        <v>2856</v>
      </c>
      <c r="C193" s="369"/>
      <c r="D193" s="342" t="s">
        <v>101</v>
      </c>
    </row>
    <row r="194" spans="1:4" s="342" customFormat="1">
      <c r="B194" s="366"/>
    </row>
    <row r="195" spans="1:4" s="342" customFormat="1">
      <c r="A195" s="332" t="s">
        <v>2970</v>
      </c>
      <c r="B195" s="364"/>
      <c r="C195" s="330"/>
      <c r="D195" s="330"/>
    </row>
    <row r="196" spans="1:4" s="342" customFormat="1">
      <c r="A196" s="363" t="s">
        <v>2841</v>
      </c>
      <c r="B196" s="365" t="s">
        <v>2842</v>
      </c>
      <c r="C196" s="363" t="s">
        <v>2843</v>
      </c>
      <c r="D196" s="363" t="s">
        <v>2844</v>
      </c>
    </row>
    <row r="197" spans="1:4" s="342" customFormat="1">
      <c r="A197" s="342" t="s">
        <v>2851</v>
      </c>
      <c r="B197" s="366" t="s">
        <v>2862</v>
      </c>
      <c r="C197" s="372"/>
      <c r="D197" s="342" t="s">
        <v>2787</v>
      </c>
    </row>
    <row r="198" spans="1:4" s="342" customFormat="1">
      <c r="A198" s="342" t="s">
        <v>2869</v>
      </c>
      <c r="B198" s="366" t="s">
        <v>2865</v>
      </c>
      <c r="C198" s="378"/>
      <c r="D198" s="342" t="s">
        <v>2925</v>
      </c>
    </row>
    <row r="199" spans="1:4" s="342" customFormat="1">
      <c r="A199" s="342" t="s">
        <v>2859</v>
      </c>
      <c r="B199" s="367" t="s">
        <v>2860</v>
      </c>
      <c r="C199" s="371"/>
      <c r="D199" s="342" t="s">
        <v>98</v>
      </c>
    </row>
    <row r="200" spans="1:4" s="342" customFormat="1">
      <c r="A200" s="342" t="s">
        <v>2866</v>
      </c>
      <c r="B200" s="366" t="s">
        <v>2883</v>
      </c>
      <c r="C200" s="376"/>
      <c r="D200" s="342" t="s">
        <v>99</v>
      </c>
    </row>
    <row r="201" spans="1:4" s="342" customFormat="1">
      <c r="A201" s="342" t="s">
        <v>2852</v>
      </c>
      <c r="B201" s="367" t="s">
        <v>2857</v>
      </c>
      <c r="C201" s="370"/>
      <c r="D201" s="342" t="s">
        <v>93</v>
      </c>
    </row>
    <row r="202" spans="1:4" s="342" customFormat="1">
      <c r="A202" s="342" t="s">
        <v>2867</v>
      </c>
      <c r="B202" s="366" t="s">
        <v>2863</v>
      </c>
      <c r="C202" s="375"/>
      <c r="D202" s="342" t="s">
        <v>2968</v>
      </c>
    </row>
    <row r="203" spans="1:4" s="342" customFormat="1">
      <c r="A203" s="342" t="s">
        <v>2846</v>
      </c>
      <c r="B203" s="367" t="s">
        <v>2856</v>
      </c>
      <c r="C203" s="369"/>
      <c r="D203" s="342" t="s">
        <v>488</v>
      </c>
    </row>
    <row r="204" spans="1:4">
      <c r="A204" s="342" t="s">
        <v>2934</v>
      </c>
      <c r="B204" s="367" t="s">
        <v>2936</v>
      </c>
      <c r="C204" s="387"/>
      <c r="D204" s="342" t="s">
        <v>2933</v>
      </c>
    </row>
    <row r="205" spans="1:4">
      <c r="A205" s="342" t="s">
        <v>2935</v>
      </c>
      <c r="B205" s="367">
        <v>740000</v>
      </c>
      <c r="C205" s="388"/>
      <c r="D205" s="342" t="s">
        <v>2784</v>
      </c>
    </row>
    <row r="206" spans="1:4">
      <c r="A206" s="342" t="s">
        <v>2853</v>
      </c>
      <c r="B206" s="367" t="s">
        <v>2854</v>
      </c>
      <c r="C206" s="361"/>
      <c r="D206" s="342" t="s">
        <v>2969</v>
      </c>
    </row>
    <row r="207" spans="1:4">
      <c r="A207" s="342"/>
      <c r="C207" s="342"/>
      <c r="D207" s="342"/>
    </row>
    <row r="208" spans="1:4" s="342" customFormat="1">
      <c r="A208" s="332" t="s">
        <v>2971</v>
      </c>
      <c r="B208" s="364"/>
      <c r="C208" s="330"/>
      <c r="D208" s="330"/>
    </row>
    <row r="209" spans="1:5">
      <c r="A209" s="363" t="s">
        <v>2841</v>
      </c>
      <c r="B209" s="365" t="s">
        <v>2842</v>
      </c>
      <c r="C209" s="363" t="s">
        <v>2843</v>
      </c>
      <c r="D209" s="363" t="s">
        <v>2844</v>
      </c>
    </row>
    <row r="210" spans="1:5">
      <c r="A210" s="342" t="s">
        <v>2851</v>
      </c>
      <c r="B210" s="366" t="s">
        <v>2862</v>
      </c>
      <c r="C210" s="372"/>
      <c r="D210" s="342" t="s">
        <v>2787</v>
      </c>
      <c r="E210" s="342"/>
    </row>
    <row r="211" spans="1:5">
      <c r="A211" s="342" t="s">
        <v>2846</v>
      </c>
      <c r="B211" s="367" t="s">
        <v>2856</v>
      </c>
      <c r="C211" s="369"/>
      <c r="D211" s="342" t="s">
        <v>488</v>
      </c>
      <c r="E211" s="342"/>
    </row>
    <row r="212" spans="1:5">
      <c r="A212" s="342" t="s">
        <v>2869</v>
      </c>
      <c r="B212" s="366" t="s">
        <v>2865</v>
      </c>
      <c r="C212" s="378"/>
      <c r="D212" s="342" t="s">
        <v>2925</v>
      </c>
      <c r="E212" s="342"/>
    </row>
    <row r="213" spans="1:5">
      <c r="A213" s="342" t="s">
        <v>2859</v>
      </c>
      <c r="B213" s="367" t="s">
        <v>2860</v>
      </c>
      <c r="C213" s="371"/>
      <c r="D213" s="342" t="s">
        <v>98</v>
      </c>
    </row>
    <row r="214" spans="1:5">
      <c r="A214" s="342" t="s">
        <v>2887</v>
      </c>
      <c r="B214" s="366" t="s">
        <v>2884</v>
      </c>
      <c r="C214" s="384"/>
      <c r="D214" s="342" t="s">
        <v>2964</v>
      </c>
    </row>
    <row r="215" spans="1:5">
      <c r="A215" s="342" t="s">
        <v>2934</v>
      </c>
      <c r="B215" s="367" t="s">
        <v>2936</v>
      </c>
      <c r="C215" s="387"/>
      <c r="D215" s="342" t="s">
        <v>2933</v>
      </c>
    </row>
    <row r="216" spans="1:5">
      <c r="A216" s="342" t="s">
        <v>2853</v>
      </c>
      <c r="B216" s="367" t="s">
        <v>2854</v>
      </c>
      <c r="C216" s="361"/>
      <c r="D216" s="342" t="s">
        <v>2969</v>
      </c>
    </row>
    <row r="217" spans="1:5">
      <c r="A217" s="342" t="s">
        <v>2867</v>
      </c>
      <c r="B217" s="366" t="s">
        <v>2863</v>
      </c>
      <c r="C217" s="375"/>
      <c r="D217" s="342" t="s">
        <v>2968</v>
      </c>
    </row>
    <row r="218" spans="1:5" s="342" customFormat="1">
      <c r="A218" s="342" t="s">
        <v>2852</v>
      </c>
      <c r="B218" s="367" t="s">
        <v>2857</v>
      </c>
      <c r="C218" s="370"/>
      <c r="D218" s="342" t="s">
        <v>93</v>
      </c>
    </row>
    <row r="219" spans="1:5" s="342" customFormat="1">
      <c r="A219" s="342" t="s">
        <v>2866</v>
      </c>
      <c r="B219" s="366" t="s">
        <v>2883</v>
      </c>
      <c r="C219" s="376"/>
      <c r="D219" s="342" t="s">
        <v>99</v>
      </c>
    </row>
    <row r="220" spans="1:5">
      <c r="A220" s="342"/>
      <c r="C220" s="342"/>
      <c r="D220" s="342"/>
    </row>
    <row r="221" spans="1:5">
      <c r="A221" s="332" t="s">
        <v>2945</v>
      </c>
      <c r="B221" s="364"/>
      <c r="C221" s="330"/>
      <c r="D221" s="330"/>
    </row>
    <row r="222" spans="1:5">
      <c r="A222" s="363" t="s">
        <v>2841</v>
      </c>
      <c r="B222" s="365" t="s">
        <v>2842</v>
      </c>
      <c r="C222" s="363" t="s">
        <v>2843</v>
      </c>
      <c r="D222" s="363" t="s">
        <v>2844</v>
      </c>
    </row>
    <row r="223" spans="1:5">
      <c r="A223" s="342" t="s">
        <v>2851</v>
      </c>
      <c r="B223" s="366" t="s">
        <v>2862</v>
      </c>
      <c r="C223" s="372"/>
      <c r="D223" s="342" t="s">
        <v>477</v>
      </c>
    </row>
    <row r="224" spans="1:5" s="342" customFormat="1">
      <c r="A224" s="342" t="s">
        <v>2892</v>
      </c>
      <c r="B224" s="366" t="s">
        <v>2886</v>
      </c>
      <c r="C224" s="385"/>
      <c r="D224" t="s">
        <v>2924</v>
      </c>
    </row>
    <row r="225" spans="1:4">
      <c r="A225" s="342" t="s">
        <v>2891</v>
      </c>
      <c r="B225" s="366" t="s">
        <v>2885</v>
      </c>
      <c r="C225" s="383"/>
      <c r="D225" s="342" t="s">
        <v>2786</v>
      </c>
    </row>
    <row r="226" spans="1:4">
      <c r="A226" s="342" t="s">
        <v>2859</v>
      </c>
      <c r="B226" s="367" t="s">
        <v>2860</v>
      </c>
      <c r="C226" s="371"/>
      <c r="D226" t="s">
        <v>98</v>
      </c>
    </row>
    <row r="227" spans="1:4">
      <c r="A227" s="342" t="s">
        <v>2866</v>
      </c>
      <c r="B227" s="366" t="s">
        <v>2883</v>
      </c>
      <c r="C227" s="376"/>
      <c r="D227" t="s">
        <v>2931</v>
      </c>
    </row>
    <row r="228" spans="1:4">
      <c r="A228" s="342" t="s">
        <v>2887</v>
      </c>
      <c r="B228" s="366" t="s">
        <v>2884</v>
      </c>
      <c r="C228" s="384"/>
      <c r="D228" t="s">
        <v>2932</v>
      </c>
    </row>
    <row r="229" spans="1:4">
      <c r="A229" s="342" t="s">
        <v>2840</v>
      </c>
      <c r="B229" s="368" t="s">
        <v>2847</v>
      </c>
      <c r="C229" s="362"/>
      <c r="D229" t="s">
        <v>95</v>
      </c>
    </row>
    <row r="230" spans="1:4">
      <c r="A230" s="342" t="s">
        <v>2868</v>
      </c>
      <c r="B230" s="366" t="s">
        <v>2864</v>
      </c>
      <c r="C230" s="377"/>
      <c r="D230" t="s">
        <v>94</v>
      </c>
    </row>
    <row r="231" spans="1:4">
      <c r="A231" s="342" t="s">
        <v>2853</v>
      </c>
      <c r="B231" s="367" t="s">
        <v>2854</v>
      </c>
      <c r="C231" s="361"/>
      <c r="D231" t="s">
        <v>2982</v>
      </c>
    </row>
    <row r="232" spans="1:4">
      <c r="A232" s="342" t="s">
        <v>2852</v>
      </c>
      <c r="B232" s="367" t="s">
        <v>2857</v>
      </c>
      <c r="C232" s="370"/>
      <c r="D232" t="s">
        <v>93</v>
      </c>
    </row>
    <row r="233" spans="1:4">
      <c r="A233" s="358" t="s">
        <v>2876</v>
      </c>
      <c r="B233" s="379" t="s">
        <v>2875</v>
      </c>
      <c r="C233" s="380"/>
      <c r="D233" t="s">
        <v>485</v>
      </c>
    </row>
    <row r="234" spans="1:4">
      <c r="A234" s="342" t="s">
        <v>2846</v>
      </c>
      <c r="B234" s="367" t="s">
        <v>2856</v>
      </c>
      <c r="C234" s="369"/>
      <c r="D234" t="s">
        <v>488</v>
      </c>
    </row>
    <row r="235" spans="1:4">
      <c r="A235" s="342" t="s">
        <v>2935</v>
      </c>
      <c r="B235" s="367">
        <v>740000</v>
      </c>
      <c r="C235" s="388"/>
      <c r="D235" s="342" t="s">
        <v>2784</v>
      </c>
    </row>
    <row r="236" spans="1:4">
      <c r="A236" s="342"/>
      <c r="B236" s="342"/>
      <c r="C236" s="342"/>
      <c r="D236" s="342"/>
    </row>
    <row r="237" spans="1:4">
      <c r="A237" s="332" t="s">
        <v>3132</v>
      </c>
      <c r="B237" s="364"/>
      <c r="C237" s="330"/>
      <c r="D237" s="330"/>
    </row>
    <row r="238" spans="1:4">
      <c r="A238" s="363" t="s">
        <v>2841</v>
      </c>
      <c r="B238" s="365" t="s">
        <v>2842</v>
      </c>
      <c r="C238" s="363" t="s">
        <v>2843</v>
      </c>
      <c r="D238" s="363" t="s">
        <v>2844</v>
      </c>
    </row>
    <row r="239" spans="1:4">
      <c r="A239" s="342" t="s">
        <v>2851</v>
      </c>
      <c r="B239" s="366" t="s">
        <v>2862</v>
      </c>
      <c r="C239" s="372"/>
      <c r="D239" s="342" t="s">
        <v>2787</v>
      </c>
    </row>
    <row r="240" spans="1:4">
      <c r="A240" s="342" t="s">
        <v>2866</v>
      </c>
      <c r="B240" s="366" t="s">
        <v>2883</v>
      </c>
      <c r="C240" s="376"/>
      <c r="D240" s="342" t="s">
        <v>99</v>
      </c>
    </row>
    <row r="241" spans="1:4">
      <c r="A241" s="342" t="s">
        <v>2869</v>
      </c>
      <c r="B241" s="366" t="s">
        <v>2865</v>
      </c>
      <c r="C241" s="378"/>
      <c r="D241" s="342" t="s">
        <v>2925</v>
      </c>
    </row>
    <row r="242" spans="1:4">
      <c r="A242" s="342" t="s">
        <v>2891</v>
      </c>
      <c r="B242" s="366" t="s">
        <v>2885</v>
      </c>
      <c r="C242" s="383"/>
      <c r="D242" s="342" t="s">
        <v>2786</v>
      </c>
    </row>
    <row r="243" spans="1:4">
      <c r="A243" s="342" t="s">
        <v>2892</v>
      </c>
      <c r="B243" s="366" t="s">
        <v>2886</v>
      </c>
      <c r="C243" s="385"/>
      <c r="D243" s="342" t="s">
        <v>2924</v>
      </c>
    </row>
    <row r="244" spans="1:4">
      <c r="A244" s="342" t="s">
        <v>2859</v>
      </c>
      <c r="B244" s="367" t="s">
        <v>2860</v>
      </c>
      <c r="C244" s="371"/>
      <c r="D244" s="342" t="s">
        <v>98</v>
      </c>
    </row>
    <row r="245" spans="1:4">
      <c r="A245" s="342" t="s">
        <v>2868</v>
      </c>
      <c r="B245" s="366" t="s">
        <v>2864</v>
      </c>
      <c r="C245" s="377"/>
      <c r="D245" s="342" t="s">
        <v>2984</v>
      </c>
    </row>
    <row r="246" spans="1:4">
      <c r="A246" s="342" t="s">
        <v>2846</v>
      </c>
      <c r="B246" s="367" t="s">
        <v>2856</v>
      </c>
      <c r="C246" s="369"/>
      <c r="D246" s="342" t="s">
        <v>2983</v>
      </c>
    </row>
    <row r="247" spans="1:4">
      <c r="A247" s="342" t="s">
        <v>2852</v>
      </c>
      <c r="B247" s="367" t="s">
        <v>2857</v>
      </c>
      <c r="C247" s="370"/>
      <c r="D247" s="342" t="s">
        <v>93</v>
      </c>
    </row>
    <row r="248" spans="1:4">
      <c r="A248" s="342" t="s">
        <v>2853</v>
      </c>
      <c r="B248" s="367" t="s">
        <v>2854</v>
      </c>
      <c r="C248" s="361"/>
      <c r="D248" s="342" t="s">
        <v>2982</v>
      </c>
    </row>
    <row r="249" spans="1:4">
      <c r="A249" s="342" t="s">
        <v>2935</v>
      </c>
      <c r="B249" s="367">
        <v>740000</v>
      </c>
      <c r="C249" s="388"/>
      <c r="D249" s="342" t="s">
        <v>2784</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3365</v>
      </c>
      <c r="C2" s="421" t="s">
        <v>3376</v>
      </c>
    </row>
    <row r="3" spans="1:3">
      <c r="A3" s="8" t="s">
        <v>2350</v>
      </c>
      <c r="B3" s="8" t="s">
        <v>2351</v>
      </c>
    </row>
    <row r="4" spans="1:3">
      <c r="A4" s="8" t="s">
        <v>3519</v>
      </c>
      <c r="B4" s="8" t="s">
        <v>3520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96" t="s">
        <v>524</v>
      </c>
      <c r="B2" s="497"/>
      <c r="C2" s="80"/>
      <c r="D2" s="80"/>
      <c r="E2" s="80"/>
      <c r="F2" s="80"/>
      <c r="G2" s="80"/>
      <c r="H2" s="81" t="s">
        <v>525</v>
      </c>
    </row>
    <row r="3" spans="1:8" ht="15.75">
      <c r="A3" s="82"/>
      <c r="B3" s="83"/>
      <c r="C3" s="83"/>
      <c r="D3" s="83"/>
      <c r="E3" s="83"/>
      <c r="F3" s="83"/>
      <c r="G3" s="83"/>
      <c r="H3" s="84" t="s">
        <v>526</v>
      </c>
    </row>
    <row r="4" spans="1:8">
      <c r="A4" s="85"/>
      <c r="B4" s="86"/>
      <c r="C4" s="86"/>
      <c r="D4" s="86"/>
      <c r="E4" s="86"/>
      <c r="F4" s="86"/>
      <c r="G4" s="87"/>
      <c r="H4" s="84" t="s">
        <v>527</v>
      </c>
    </row>
    <row r="5" spans="1:8" ht="15.75" thickBot="1">
      <c r="A5" s="88"/>
      <c r="B5" s="89"/>
      <c r="C5" s="89"/>
      <c r="D5" s="89"/>
      <c r="E5" s="89"/>
      <c r="F5" s="89"/>
      <c r="G5" s="89"/>
      <c r="H5" s="90"/>
    </row>
    <row r="6" spans="1:8">
      <c r="A6" s="498" t="s">
        <v>528</v>
      </c>
      <c r="B6" s="91" t="s">
        <v>529</v>
      </c>
      <c r="C6" s="91" t="s">
        <v>530</v>
      </c>
      <c r="D6" s="91" t="s">
        <v>531</v>
      </c>
      <c r="E6" s="91" t="s">
        <v>532</v>
      </c>
      <c r="F6" s="91" t="s">
        <v>533</v>
      </c>
      <c r="G6" s="91" t="s">
        <v>534</v>
      </c>
      <c r="H6" s="92" t="s">
        <v>535</v>
      </c>
    </row>
    <row r="7" spans="1:8" ht="15.75" thickBot="1">
      <c r="A7" s="499"/>
      <c r="B7" s="500" t="s">
        <v>536</v>
      </c>
      <c r="C7" s="501"/>
      <c r="D7" s="501"/>
      <c r="E7" s="501"/>
      <c r="F7" s="501"/>
      <c r="G7" s="501"/>
      <c r="H7" s="502"/>
    </row>
    <row r="8" spans="1:8" ht="16.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5.7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5.7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565</v>
      </c>
      <c r="B34" s="94">
        <v>27566.307103419644</v>
      </c>
      <c r="C34" s="94">
        <v>0.48826677857</v>
      </c>
      <c r="D34" s="94">
        <v>0.78160963399831995</v>
      </c>
      <c r="E34" s="98" t="s">
        <v>542</v>
      </c>
      <c r="F34" s="98" t="s">
        <v>542</v>
      </c>
      <c r="G34" s="98" t="s">
        <v>542</v>
      </c>
      <c r="H34" s="98" t="s">
        <v>542</v>
      </c>
    </row>
    <row r="35" spans="1:8" ht="15.7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5.7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5.7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5.7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5.7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96" t="s">
        <v>596</v>
      </c>
      <c r="B63" s="497"/>
      <c r="C63" s="115"/>
      <c r="D63" s="115"/>
      <c r="E63" s="115"/>
      <c r="F63" s="115"/>
      <c r="G63" s="115"/>
      <c r="H63" s="115"/>
      <c r="I63" s="115"/>
      <c r="J63" s="81" t="s">
        <v>525</v>
      </c>
    </row>
    <row r="64" spans="1:10" ht="15.75">
      <c r="A64" s="82" t="s">
        <v>597</v>
      </c>
      <c r="B64" s="116"/>
      <c r="C64" s="117"/>
      <c r="D64" s="117"/>
      <c r="E64" s="117"/>
      <c r="F64" s="117"/>
      <c r="G64" s="117"/>
      <c r="H64" s="117"/>
      <c r="I64" s="118"/>
      <c r="J64" s="84" t="s">
        <v>526</v>
      </c>
    </row>
    <row r="65" spans="1:10" ht="16.5" thickBot="1">
      <c r="A65" s="82"/>
      <c r="B65" s="116"/>
      <c r="C65" s="117"/>
      <c r="D65" s="117"/>
      <c r="E65" s="117"/>
      <c r="F65" s="117"/>
      <c r="G65" s="117"/>
      <c r="H65" s="87"/>
      <c r="I65" s="118"/>
      <c r="J65" s="119" t="s">
        <v>527</v>
      </c>
    </row>
    <row r="66" spans="1:10">
      <c r="A66" s="503" t="s">
        <v>528</v>
      </c>
      <c r="B66" s="506" t="s">
        <v>598</v>
      </c>
      <c r="C66" s="507"/>
      <c r="D66" s="506" t="s">
        <v>599</v>
      </c>
      <c r="E66" s="508"/>
      <c r="F66" s="509"/>
      <c r="G66" s="506" t="s">
        <v>600</v>
      </c>
      <c r="H66" s="510"/>
      <c r="I66" s="510"/>
      <c r="J66" s="507"/>
    </row>
    <row r="67" spans="1:10">
      <c r="A67" s="504"/>
      <c r="B67" s="511" t="s">
        <v>601</v>
      </c>
      <c r="C67" s="512"/>
      <c r="D67" s="515" t="s">
        <v>602</v>
      </c>
      <c r="E67" s="517" t="s">
        <v>530</v>
      </c>
      <c r="F67" s="519" t="s">
        <v>531</v>
      </c>
      <c r="G67" s="521" t="s">
        <v>603</v>
      </c>
      <c r="H67" s="515" t="s">
        <v>530</v>
      </c>
      <c r="I67" s="515" t="s">
        <v>531</v>
      </c>
      <c r="J67" s="120" t="s">
        <v>529</v>
      </c>
    </row>
    <row r="68" spans="1:10">
      <c r="A68" s="504"/>
      <c r="B68" s="513"/>
      <c r="C68" s="514"/>
      <c r="D68" s="516"/>
      <c r="E68" s="518"/>
      <c r="F68" s="520"/>
      <c r="G68" s="522"/>
      <c r="H68" s="516"/>
      <c r="I68" s="516"/>
      <c r="J68" s="121" t="s">
        <v>604</v>
      </c>
    </row>
    <row r="69" spans="1:10" ht="15.75" thickBot="1">
      <c r="A69" s="505"/>
      <c r="B69" s="122" t="s">
        <v>605</v>
      </c>
      <c r="C69" s="123" t="s">
        <v>606</v>
      </c>
      <c r="D69" s="123" t="s">
        <v>607</v>
      </c>
      <c r="E69" s="494" t="s">
        <v>608</v>
      </c>
      <c r="F69" s="495"/>
      <c r="G69" s="494" t="s">
        <v>536</v>
      </c>
      <c r="H69" s="492"/>
      <c r="I69" s="492"/>
      <c r="J69" s="493"/>
    </row>
    <row r="70" spans="1:10" ht="15.7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91" t="s">
        <v>696</v>
      </c>
      <c r="B404" s="491"/>
      <c r="C404" s="491"/>
      <c r="D404" s="491"/>
      <c r="E404" s="491"/>
      <c r="F404" s="491"/>
      <c r="G404" s="491"/>
      <c r="H404" s="152"/>
      <c r="I404" s="152"/>
      <c r="J404" s="152"/>
      <c r="K404" s="152"/>
      <c r="L404" s="152"/>
      <c r="M404" s="153" t="s">
        <v>525</v>
      </c>
    </row>
    <row r="405" spans="1:13" ht="15.75">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50.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5.75" thickBot="1">
      <c r="A409" s="165"/>
      <c r="B409" s="485" t="s">
        <v>536</v>
      </c>
      <c r="C409" s="485"/>
      <c r="D409" s="486"/>
      <c r="E409" s="484" t="s">
        <v>704</v>
      </c>
      <c r="F409" s="485"/>
      <c r="G409" s="486"/>
      <c r="H409" s="484" t="s">
        <v>536</v>
      </c>
      <c r="I409" s="492"/>
      <c r="J409" s="492"/>
      <c r="K409" s="492"/>
      <c r="L409" s="492"/>
      <c r="M409" s="493"/>
    </row>
    <row r="410" spans="1:13" ht="15.7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8" t="s">
        <v>754</v>
      </c>
      <c r="B461" s="488"/>
      <c r="C461" s="488"/>
      <c r="D461" s="488"/>
      <c r="E461" s="488"/>
      <c r="F461" s="488"/>
      <c r="G461" s="488"/>
      <c r="H461" s="488"/>
      <c r="I461" s="488"/>
      <c r="J461" s="488"/>
      <c r="K461" s="488"/>
      <c r="L461" s="488"/>
      <c r="M461" s="488"/>
      <c r="N461" s="488"/>
      <c r="O461" s="488"/>
      <c r="P461" s="488"/>
      <c r="Q461" s="488"/>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75">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82"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8.25" thickBot="1">
      <c r="A466" s="483"/>
      <c r="B466" s="484" t="s">
        <v>789</v>
      </c>
      <c r="C466" s="485"/>
      <c r="D466" s="485"/>
      <c r="E466" s="485"/>
      <c r="F466" s="485"/>
      <c r="G466" s="485"/>
      <c r="H466" s="485"/>
      <c r="I466" s="485"/>
      <c r="J466" s="485"/>
      <c r="K466" s="485"/>
      <c r="L466" s="485"/>
      <c r="M466" s="485"/>
      <c r="N466" s="485"/>
      <c r="O466" s="485"/>
      <c r="P466" s="485"/>
      <c r="Q466" s="485"/>
      <c r="R466" s="486"/>
      <c r="S466" s="192"/>
      <c r="T466" s="192"/>
      <c r="U466" s="475" t="s">
        <v>790</v>
      </c>
      <c r="V466" s="476"/>
      <c r="W466" s="484" t="s">
        <v>789</v>
      </c>
      <c r="X466" s="485"/>
      <c r="Y466" s="485"/>
      <c r="Z466" s="485"/>
      <c r="AA466" s="485"/>
      <c r="AB466" s="485"/>
      <c r="AC466" s="486"/>
      <c r="AD466" s="192"/>
      <c r="AE466" s="192"/>
      <c r="AF466" s="475" t="s">
        <v>790</v>
      </c>
      <c r="AG466" s="476"/>
      <c r="AH466" s="193" t="s">
        <v>704</v>
      </c>
      <c r="AI466" s="194" t="s">
        <v>789</v>
      </c>
      <c r="AJ466" s="195" t="s">
        <v>789</v>
      </c>
    </row>
    <row r="467" spans="1:36" ht="15.7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475" t="s">
        <v>790</v>
      </c>
      <c r="C496" s="489"/>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90"/>
    </row>
    <row r="497" spans="1:36" ht="15.7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812</v>
      </c>
      <c r="B508" s="152"/>
      <c r="C508" s="152"/>
      <c r="D508" s="152"/>
      <c r="E508" s="152"/>
      <c r="F508" s="153"/>
      <c r="G508" s="153" t="s">
        <v>525</v>
      </c>
    </row>
    <row r="509" spans="1:36" ht="15.75">
      <c r="A509" s="181" t="s">
        <v>813</v>
      </c>
      <c r="B509" s="152"/>
      <c r="C509" s="152"/>
      <c r="D509" s="152"/>
      <c r="E509" s="152"/>
      <c r="F509" s="153"/>
      <c r="G509" s="153" t="s">
        <v>526</v>
      </c>
    </row>
    <row r="510" spans="1:36">
      <c r="A510" s="152"/>
      <c r="B510" s="152"/>
      <c r="C510" s="152"/>
      <c r="D510" s="152"/>
      <c r="E510" s="152"/>
      <c r="F510" s="153"/>
      <c r="G510" s="153" t="s">
        <v>527</v>
      </c>
    </row>
    <row r="511" spans="1:36" ht="15.7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5.75" thickBot="1">
      <c r="A513" s="211" t="s">
        <v>815</v>
      </c>
      <c r="B513" s="485" t="s">
        <v>536</v>
      </c>
      <c r="C513" s="485"/>
      <c r="D513" s="485"/>
      <c r="E513" s="485"/>
      <c r="F513" s="485"/>
      <c r="G513" s="486"/>
    </row>
    <row r="514" spans="1:7" ht="15.7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5.75" thickBot="1">
      <c r="A580" s="169" t="s">
        <v>853</v>
      </c>
      <c r="B580" s="126" t="s">
        <v>203</v>
      </c>
      <c r="C580" s="126" t="s">
        <v>203</v>
      </c>
      <c r="D580" s="167" t="s">
        <v>671</v>
      </c>
      <c r="E580" s="126" t="s">
        <v>203</v>
      </c>
      <c r="F580" s="126" t="s">
        <v>203</v>
      </c>
      <c r="G580" s="126" t="s">
        <v>203</v>
      </c>
    </row>
    <row r="581" spans="1:7" ht="15.7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863</v>
      </c>
      <c r="B593" s="152"/>
      <c r="C593" s="152"/>
      <c r="D593" s="152"/>
      <c r="E593" s="152"/>
      <c r="F593" s="152"/>
      <c r="G593" s="153" t="s">
        <v>525</v>
      </c>
    </row>
    <row r="594" spans="1:7" ht="15.75">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477" t="s">
        <v>528</v>
      </c>
      <c r="B597" s="225" t="s">
        <v>864</v>
      </c>
      <c r="C597" s="225" t="s">
        <v>865</v>
      </c>
      <c r="D597" s="225" t="s">
        <v>866</v>
      </c>
      <c r="E597" s="225" t="s">
        <v>702</v>
      </c>
      <c r="F597" s="225" t="s">
        <v>533</v>
      </c>
      <c r="G597" s="225" t="s">
        <v>534</v>
      </c>
    </row>
    <row r="598" spans="1:7" ht="15.75" thickBot="1">
      <c r="A598" s="478"/>
      <c r="B598" s="479" t="s">
        <v>536</v>
      </c>
      <c r="C598" s="480"/>
      <c r="D598" s="480"/>
      <c r="E598" s="480"/>
      <c r="F598" s="480"/>
      <c r="G598" s="481"/>
    </row>
    <row r="599" spans="1:7" ht="15.7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87" t="s">
        <v>893</v>
      </c>
      <c r="B628" s="487"/>
      <c r="C628" s="152"/>
      <c r="D628" s="152"/>
      <c r="E628" s="152"/>
      <c r="F628" s="152"/>
      <c r="G628" s="152"/>
      <c r="H628" s="153" t="s">
        <v>525</v>
      </c>
    </row>
    <row r="629" spans="1:8" ht="15.75">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5.75" thickBot="1">
      <c r="A631" s="152"/>
      <c r="B631" s="152"/>
      <c r="C631" s="152"/>
      <c r="D631" s="152"/>
      <c r="E631" s="152"/>
      <c r="F631" s="152"/>
      <c r="G631" s="152"/>
      <c r="H631" s="232"/>
    </row>
    <row r="632" spans="1:8">
      <c r="A632" s="469" t="s">
        <v>894</v>
      </c>
      <c r="B632" s="233" t="s">
        <v>895</v>
      </c>
      <c r="C632" s="234" t="s">
        <v>530</v>
      </c>
      <c r="D632" s="234" t="s">
        <v>531</v>
      </c>
      <c r="E632" s="234" t="s">
        <v>702</v>
      </c>
      <c r="F632" s="235" t="s">
        <v>533</v>
      </c>
      <c r="G632" s="236" t="s">
        <v>534</v>
      </c>
      <c r="H632" s="237" t="s">
        <v>703</v>
      </c>
    </row>
    <row r="633" spans="1:8" ht="15.75" thickBot="1">
      <c r="A633" s="470"/>
      <c r="B633" s="471" t="s">
        <v>536</v>
      </c>
      <c r="C633" s="472"/>
      <c r="D633" s="472"/>
      <c r="E633" s="472"/>
      <c r="F633" s="472"/>
      <c r="G633" s="472"/>
      <c r="H633" s="473"/>
    </row>
    <row r="634" spans="1:8" ht="15.7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30">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8">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474" t="s">
        <v>953</v>
      </c>
      <c r="F680" s="474"/>
      <c r="G680" s="474"/>
      <c r="H680" s="474"/>
      <c r="I680" s="474"/>
    </row>
    <row r="681" spans="1:9">
      <c r="A681" s="8" t="s">
        <v>954</v>
      </c>
      <c r="B681" s="6">
        <f>B680/1000</f>
        <v>-911.92899999999997</v>
      </c>
      <c r="C681" s="4">
        <f>C680*H694/1000</f>
        <v>9.2959999999999994</v>
      </c>
      <c r="D681" s="4">
        <f>D680*H696/1000</f>
        <v>7.42</v>
      </c>
      <c r="E681" s="474"/>
      <c r="F681" s="474"/>
      <c r="G681" s="474"/>
      <c r="H681" s="474"/>
      <c r="I681" s="474"/>
    </row>
    <row r="682" spans="1:9">
      <c r="A682" s="3"/>
      <c r="B682" s="6"/>
    </row>
    <row r="683" spans="1:9" ht="15.75" thickBot="1">
      <c r="A683" s="3"/>
      <c r="B683" s="6"/>
    </row>
    <row r="684" spans="1:9" ht="15.7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5">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ht="18">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ht="18">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ht="18">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ht="18">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ht="18">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ht="18">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ht="15.75">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ht="18">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ht="15.75">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ht="15.75">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ht="18">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ht="15.75">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ht="18">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ht="18">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ht="18">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ht="18">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ht="18">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ht="18">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ht="18">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ht="18">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ht="18">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ht="18">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ht="18">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ht="18">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ht="18">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ht="18">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8">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36">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ht="18">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ht="18">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ht="18">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ht="18">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8">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8">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ht="18">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ht="18">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ht="18">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8">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ht="18">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ht="15.75">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ht="18">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ht="18">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ht="18">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ht="18">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ht="18">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8">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ht="18">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ht="18">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ht="18">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ht="18">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8">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7" t="s">
        <v>11</v>
      </c>
      <c r="B1" s="527"/>
      <c r="C1" s="527"/>
      <c r="D1" s="527"/>
      <c r="E1" s="527"/>
    </row>
    <row r="2" spans="1:5">
      <c r="A2" s="528" t="s">
        <v>166</v>
      </c>
      <c r="B2" s="528"/>
      <c r="C2" s="528"/>
      <c r="D2" s="528"/>
      <c r="E2" s="528"/>
    </row>
    <row r="19" spans="1:5">
      <c r="A19" s="8" t="s">
        <v>167</v>
      </c>
    </row>
    <row r="20" spans="1:5">
      <c r="A20" s="8">
        <v>155400</v>
      </c>
      <c r="B20" s="8" t="s">
        <v>168</v>
      </c>
    </row>
    <row r="21" spans="1:5">
      <c r="A21" s="528" t="s">
        <v>169</v>
      </c>
      <c r="B21" s="528"/>
      <c r="C21" s="528"/>
      <c r="D21" s="528"/>
      <c r="E21" s="528"/>
    </row>
    <row r="38" spans="1:5">
      <c r="A38" s="8" t="s">
        <v>167</v>
      </c>
    </row>
    <row r="39" spans="1:5">
      <c r="A39" s="8">
        <v>100800</v>
      </c>
      <c r="B39" s="8" t="s">
        <v>168</v>
      </c>
    </row>
    <row r="40" spans="1:5">
      <c r="A40" s="528" t="s">
        <v>170</v>
      </c>
      <c r="B40" s="528"/>
      <c r="C40" s="528"/>
      <c r="D40" s="528"/>
      <c r="E40" s="528"/>
    </row>
    <row r="57" spans="1:5" ht="15.75" thickBot="1">
      <c r="A57" s="8" t="s">
        <v>167</v>
      </c>
    </row>
    <row r="58" spans="1:5" ht="15.75" thickBot="1">
      <c r="A58" s="10">
        <v>194000</v>
      </c>
      <c r="B58" s="8" t="s">
        <v>171</v>
      </c>
    </row>
    <row r="60" spans="1:5">
      <c r="A60" s="527" t="s">
        <v>172</v>
      </c>
      <c r="B60" s="527"/>
      <c r="C60" s="527"/>
      <c r="D60" s="527"/>
      <c r="E60" s="527"/>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398</v>
      </c>
      <c r="B88" s="13">
        <f>(B86-B85)/B85</f>
        <v>1.0254083484573502</v>
      </c>
    </row>
    <row r="89" spans="1:37">
      <c r="A89" s="527" t="s">
        <v>173</v>
      </c>
      <c r="B89" s="527"/>
      <c r="C89" s="527"/>
      <c r="D89" s="527"/>
      <c r="E89" s="527"/>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5.75" thickBot="1">
      <c r="A95" s="8">
        <v>8.0274920000000005</v>
      </c>
      <c r="B95" s="8" t="s">
        <v>400</v>
      </c>
      <c r="E95" s="8" t="s">
        <v>409</v>
      </c>
      <c r="J95" s="14"/>
    </row>
    <row r="96" spans="1:37" ht="15.75" thickBot="1">
      <c r="A96" s="15">
        <f>(A94-A95)/A95</f>
        <v>0.65158059329115492</v>
      </c>
      <c r="B96" s="8" t="s">
        <v>401</v>
      </c>
      <c r="C96" s="16"/>
      <c r="E96" s="8" t="s">
        <v>178</v>
      </c>
    </row>
    <row r="98" spans="1:5">
      <c r="A98" s="527" t="s">
        <v>174</v>
      </c>
      <c r="B98" s="527"/>
      <c r="C98" s="527"/>
      <c r="D98" s="527"/>
      <c r="E98" s="527"/>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5.75" thickBot="1">
      <c r="A106" s="8">
        <f>1/A105</f>
        <v>139.56043956043956</v>
      </c>
      <c r="B106" s="8" t="s">
        <v>417</v>
      </c>
    </row>
    <row r="107" spans="1:5" ht="15.75" thickBot="1">
      <c r="A107" s="18">
        <f>(A106-A103)/A103</f>
        <v>0.53846153846153832</v>
      </c>
      <c r="B107" s="8" t="s">
        <v>419</v>
      </c>
    </row>
    <row r="108" spans="1:5">
      <c r="A108" s="19"/>
    </row>
    <row r="109" spans="1:5">
      <c r="A109" s="527" t="s">
        <v>176</v>
      </c>
      <c r="B109" s="527"/>
      <c r="C109" s="527"/>
      <c r="D109" s="527"/>
      <c r="E109" s="527"/>
    </row>
    <row r="110" spans="1:5" ht="15.75" thickBot="1"/>
    <row r="111" spans="1:5" ht="15.75" thickBot="1">
      <c r="A111" s="18">
        <f>A122</f>
        <v>0.20481927710843381</v>
      </c>
      <c r="B111" s="8" t="s">
        <v>421</v>
      </c>
    </row>
    <row r="113" spans="1:12">
      <c r="A113" s="527" t="s">
        <v>175</v>
      </c>
      <c r="B113" s="527"/>
      <c r="C113" s="527"/>
      <c r="D113" s="527"/>
      <c r="E113" s="527"/>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5.75" thickBot="1">
      <c r="A121" s="8">
        <f>1/A120</f>
        <v>2.9367469879518069</v>
      </c>
      <c r="B121" s="8" t="s">
        <v>417</v>
      </c>
    </row>
    <row r="122" spans="1:12" ht="15.75" thickBot="1">
      <c r="A122" s="18">
        <f>(A121-A118)/A118</f>
        <v>0.20481927710843381</v>
      </c>
      <c r="B122" s="8" t="s">
        <v>419</v>
      </c>
    </row>
    <row r="124" spans="1:12">
      <c r="A124" s="527" t="s">
        <v>422</v>
      </c>
      <c r="B124" s="527"/>
      <c r="C124" s="527"/>
      <c r="D124" s="527"/>
      <c r="E124" s="527"/>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5.75" thickBot="1">
      <c r="A130" s="8">
        <f>1/A129</f>
        <v>0.93457943925233644</v>
      </c>
      <c r="B130" s="8" t="s">
        <v>427</v>
      </c>
      <c r="F130" s="23"/>
      <c r="K130" s="14"/>
      <c r="L130" s="14"/>
    </row>
    <row r="131" spans="1:12" ht="15.75" thickBot="1">
      <c r="A131" s="18">
        <f>(A130-A128)/A128</f>
        <v>0.73592369435785332</v>
      </c>
      <c r="B131" s="8" t="s">
        <v>419</v>
      </c>
      <c r="F131" s="23"/>
    </row>
    <row r="133" spans="1:12">
      <c r="A133" s="20"/>
      <c r="B133" s="14"/>
      <c r="C133" s="14"/>
    </row>
    <row r="134" spans="1:12">
      <c r="A134" s="527" t="s">
        <v>106</v>
      </c>
      <c r="B134" s="527"/>
      <c r="C134" s="527"/>
      <c r="D134" s="527"/>
      <c r="E134" s="527"/>
    </row>
    <row r="135" spans="1:12">
      <c r="A135" s="25" t="s">
        <v>440</v>
      </c>
      <c r="B135" s="26"/>
      <c r="C135" s="26"/>
      <c r="D135" s="26"/>
      <c r="E135" s="26"/>
      <c r="F135" s="26"/>
      <c r="G135" s="26"/>
    </row>
    <row r="136" spans="1:12" ht="15.75">
      <c r="A136" s="27"/>
      <c r="B136" s="524" t="s">
        <v>441</v>
      </c>
      <c r="C136" s="525"/>
      <c r="D136" s="525"/>
      <c r="E136" s="526"/>
      <c r="F136" s="26"/>
      <c r="G136" s="26"/>
    </row>
    <row r="137" spans="1:12" ht="15.75">
      <c r="A137" s="28"/>
      <c r="B137" s="524" t="s">
        <v>442</v>
      </c>
      <c r="C137" s="526"/>
      <c r="D137" s="524" t="s">
        <v>443</v>
      </c>
      <c r="E137" s="526"/>
      <c r="F137" s="26"/>
      <c r="G137" s="26"/>
    </row>
    <row r="138" spans="1:12" ht="15.75">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7" t="s">
        <v>179</v>
      </c>
      <c r="B165" s="527"/>
      <c r="C165" s="527"/>
      <c r="D165" s="527"/>
      <c r="E165" s="527"/>
    </row>
    <row r="166" spans="1:7" ht="15.75" thickBot="1">
      <c r="A166" s="22" t="s">
        <v>180</v>
      </c>
      <c r="B166" s="16">
        <v>0.4</v>
      </c>
    </row>
    <row r="167" spans="1:7" ht="15.75" thickBot="1">
      <c r="A167" s="8" t="s">
        <v>181</v>
      </c>
      <c r="B167" s="43">
        <f>(1+B166)^(1/(2020-2010))-1</f>
        <v>3.4219694129380196E-2</v>
      </c>
    </row>
    <row r="168" spans="1:7">
      <c r="B168" s="44"/>
    </row>
    <row r="169" spans="1:7">
      <c r="A169" s="527" t="s">
        <v>429</v>
      </c>
      <c r="B169" s="527"/>
    </row>
    <row r="170" spans="1:7">
      <c r="A170" s="22" t="s">
        <v>430</v>
      </c>
      <c r="B170" s="45">
        <v>972.7</v>
      </c>
    </row>
    <row r="171" spans="1:7" ht="15.75" thickBot="1">
      <c r="A171" s="22" t="s">
        <v>431</v>
      </c>
      <c r="B171" s="46">
        <f>400.9+53.5+276.5+255.7+63.5+462.5+B170+975.4+227.6+436.5</f>
        <v>4124.8</v>
      </c>
    </row>
    <row r="172" spans="1:7" ht="15.75" thickBot="1">
      <c r="A172" s="22" t="s">
        <v>432</v>
      </c>
      <c r="B172" s="43">
        <f>B170/B171</f>
        <v>0.23581749418153608</v>
      </c>
    </row>
    <row r="173" spans="1:7">
      <c r="B173" s="44"/>
    </row>
    <row r="174" spans="1:7">
      <c r="A174" s="527" t="s">
        <v>188</v>
      </c>
      <c r="B174" s="527"/>
      <c r="C174" s="527"/>
      <c r="D174" s="527"/>
      <c r="E174" s="527"/>
    </row>
    <row r="175" spans="1:7" ht="15.75" thickBot="1">
      <c r="A175" s="22" t="s">
        <v>439</v>
      </c>
      <c r="B175" s="44">
        <v>0.1246</v>
      </c>
    </row>
    <row r="176" spans="1:7" ht="15.75" thickBot="1">
      <c r="A176" s="22" t="s">
        <v>434</v>
      </c>
      <c r="B176" s="43">
        <f>1-B175</f>
        <v>0.87539999999999996</v>
      </c>
    </row>
    <row r="178" spans="1:5">
      <c r="A178" s="527" t="s">
        <v>182</v>
      </c>
      <c r="B178" s="527"/>
      <c r="C178" s="527"/>
      <c r="D178" s="527"/>
      <c r="E178" s="527"/>
    </row>
    <row r="179" spans="1:5">
      <c r="A179" s="24" t="s">
        <v>436</v>
      </c>
      <c r="B179" s="8">
        <v>197000</v>
      </c>
    </row>
    <row r="180" spans="1:5" ht="15.75" thickBot="1">
      <c r="A180" s="8" t="s">
        <v>437</v>
      </c>
      <c r="B180" s="8">
        <v>175000</v>
      </c>
    </row>
    <row r="181" spans="1:5" ht="15.75" thickBot="1">
      <c r="A181" s="8" t="s">
        <v>183</v>
      </c>
      <c r="B181" s="18">
        <f>B179/B180</f>
        <v>1.1257142857142857</v>
      </c>
    </row>
    <row r="183" spans="1:5">
      <c r="A183" s="527" t="s">
        <v>184</v>
      </c>
      <c r="B183" s="527"/>
      <c r="C183" s="527"/>
      <c r="D183" s="527"/>
      <c r="E183" s="527"/>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5.75" thickBot="1">
      <c r="A188" s="22" t="s">
        <v>2363</v>
      </c>
      <c r="B188" s="14">
        <f>(1-B185)^B186</f>
        <v>0.44858421050781644</v>
      </c>
    </row>
    <row r="189" spans="1:5" ht="15.75" thickBot="1">
      <c r="A189" s="22" t="s">
        <v>2364</v>
      </c>
      <c r="B189" s="18">
        <f>(B187-B188)/B187</f>
        <v>0.33186409400289502</v>
      </c>
    </row>
    <row r="191" spans="1:5">
      <c r="A191" s="527" t="s">
        <v>198</v>
      </c>
      <c r="B191" s="527"/>
      <c r="C191" s="527"/>
      <c r="D191" s="527"/>
      <c r="E191" s="527"/>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3466</v>
      </c>
    </row>
    <row r="201" spans="1:9">
      <c r="A201" s="448" t="s">
        <v>3488</v>
      </c>
      <c r="B201" s="523" t="s">
        <v>3471</v>
      </c>
      <c r="C201" s="523"/>
      <c r="D201" s="523"/>
      <c r="E201" s="523"/>
      <c r="F201" s="523"/>
      <c r="G201" s="523"/>
      <c r="H201" s="523"/>
      <c r="I201" s="523"/>
    </row>
    <row r="202" spans="1:9">
      <c r="A202" s="332" t="s">
        <v>3472</v>
      </c>
      <c r="B202" s="332" t="s">
        <v>3473</v>
      </c>
      <c r="C202" s="332" t="s">
        <v>3474</v>
      </c>
      <c r="D202" s="332" t="s">
        <v>3475</v>
      </c>
      <c r="E202" s="332" t="s">
        <v>2564</v>
      </c>
      <c r="F202" s="332" t="s">
        <v>91</v>
      </c>
      <c r="G202" s="332" t="s">
        <v>3476</v>
      </c>
      <c r="H202" s="332" t="s">
        <v>3477</v>
      </c>
      <c r="I202" s="332" t="s">
        <v>3478</v>
      </c>
    </row>
    <row r="203" spans="1:9">
      <c r="A203" s="332" t="s">
        <v>3479</v>
      </c>
      <c r="B203" s="342">
        <v>0</v>
      </c>
      <c r="C203" s="342">
        <v>6</v>
      </c>
      <c r="D203" s="342">
        <v>9</v>
      </c>
      <c r="E203" s="342">
        <v>25</v>
      </c>
      <c r="F203" s="342">
        <v>21</v>
      </c>
      <c r="G203" s="342">
        <v>215</v>
      </c>
      <c r="H203" s="342">
        <v>81</v>
      </c>
      <c r="I203" s="342">
        <v>134</v>
      </c>
    </row>
    <row r="204" spans="1:9">
      <c r="A204" s="332" t="s">
        <v>3480</v>
      </c>
      <c r="B204" s="342">
        <v>4</v>
      </c>
      <c r="C204" s="342">
        <v>3</v>
      </c>
      <c r="D204" s="342">
        <v>15</v>
      </c>
      <c r="E204" s="342">
        <v>40</v>
      </c>
      <c r="F204" s="342">
        <v>43</v>
      </c>
      <c r="G204" s="342">
        <v>163</v>
      </c>
      <c r="H204" s="342">
        <v>56</v>
      </c>
      <c r="I204" s="342">
        <v>94</v>
      </c>
    </row>
    <row r="205" spans="1:9" ht="15.75" thickBot="1">
      <c r="A205" s="48" t="s">
        <v>3481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3482</v>
      </c>
      <c r="B206" s="18">
        <f>SUM(G205:H205)/SUM(G203:H203)</f>
        <v>-0.26013513513513514</v>
      </c>
    </row>
    <row r="207" spans="1:9" ht="15.75" thickBot="1">
      <c r="A207" s="414" t="s">
        <v>3483</v>
      </c>
      <c r="B207" s="18">
        <f>I205/I203</f>
        <v>-0.29850746268656714</v>
      </c>
    </row>
    <row r="209" spans="1:9">
      <c r="A209" s="448" t="s">
        <v>3489</v>
      </c>
      <c r="B209" s="523" t="s">
        <v>3471</v>
      </c>
      <c r="C209" s="523"/>
      <c r="D209" s="523"/>
      <c r="E209" s="523"/>
      <c r="F209" s="523"/>
      <c r="G209" s="523"/>
      <c r="H209" s="523"/>
      <c r="I209" s="523"/>
    </row>
    <row r="210" spans="1:9">
      <c r="A210" s="332" t="s">
        <v>3472</v>
      </c>
      <c r="B210" s="332" t="s">
        <v>3473</v>
      </c>
      <c r="C210" s="332" t="s">
        <v>3474</v>
      </c>
      <c r="D210" s="332" t="s">
        <v>3475</v>
      </c>
      <c r="E210" s="332" t="s">
        <v>2564</v>
      </c>
      <c r="F210" s="332" t="s">
        <v>91</v>
      </c>
      <c r="G210" s="332" t="s">
        <v>3476</v>
      </c>
      <c r="H210" s="332" t="s">
        <v>3477</v>
      </c>
      <c r="I210" s="332" t="s">
        <v>3478</v>
      </c>
    </row>
    <row r="211" spans="1:9">
      <c r="A211" s="332" t="s">
        <v>3479</v>
      </c>
      <c r="B211" s="342">
        <v>0</v>
      </c>
      <c r="C211" s="342">
        <v>17</v>
      </c>
      <c r="D211" s="342">
        <v>18</v>
      </c>
      <c r="E211" s="342">
        <v>22</v>
      </c>
      <c r="F211" s="342">
        <v>12</v>
      </c>
      <c r="G211" s="342">
        <v>73</v>
      </c>
      <c r="H211" s="342">
        <v>21</v>
      </c>
      <c r="I211" s="342">
        <v>21</v>
      </c>
    </row>
    <row r="212" spans="1:9">
      <c r="A212" s="332" t="s">
        <v>3480</v>
      </c>
      <c r="B212" s="342">
        <v>0</v>
      </c>
      <c r="C212" s="342">
        <v>15</v>
      </c>
      <c r="D212" s="342">
        <v>22</v>
      </c>
      <c r="E212" s="342">
        <v>39</v>
      </c>
      <c r="F212" s="342">
        <v>23</v>
      </c>
      <c r="G212" s="342">
        <v>51</v>
      </c>
      <c r="H212" s="342">
        <v>17</v>
      </c>
      <c r="I212" s="342">
        <v>19</v>
      </c>
    </row>
    <row r="213" spans="1:9" ht="15.75" thickBot="1">
      <c r="A213" s="48" t="s">
        <v>3481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3482</v>
      </c>
      <c r="B214" s="18">
        <f>SUM(G213:H213)/SUM(G211:H211)</f>
        <v>-0.27659574468085107</v>
      </c>
    </row>
    <row r="215" spans="1:9" ht="15.75" thickBot="1">
      <c r="A215" s="414" t="s">
        <v>3483</v>
      </c>
      <c r="B215" s="18">
        <f>I213/I211</f>
        <v>-9.5238095238095233E-2</v>
      </c>
    </row>
    <row r="217" spans="1:9">
      <c r="A217" s="447" t="s">
        <v>3490</v>
      </c>
      <c r="B217" s="523" t="s">
        <v>3471</v>
      </c>
      <c r="C217" s="523"/>
      <c r="D217" s="523"/>
      <c r="E217" s="523"/>
    </row>
    <row r="218" spans="1:9">
      <c r="A218" s="332" t="s">
        <v>3472</v>
      </c>
      <c r="B218" s="332" t="s">
        <v>3484</v>
      </c>
      <c r="C218" s="332" t="s">
        <v>3485</v>
      </c>
      <c r="D218" s="332" t="s">
        <v>3486</v>
      </c>
      <c r="E218" s="332" t="s">
        <v>91</v>
      </c>
    </row>
    <row r="219" spans="1:9">
      <c r="A219" s="332" t="s">
        <v>3479</v>
      </c>
      <c r="B219" s="342">
        <v>112</v>
      </c>
      <c r="C219" s="342">
        <v>16</v>
      </c>
      <c r="D219" s="342">
        <v>9</v>
      </c>
      <c r="E219" s="342">
        <v>134</v>
      </c>
    </row>
    <row r="220" spans="1:9">
      <c r="A220" s="332" t="s">
        <v>3480</v>
      </c>
      <c r="B220" s="342">
        <v>87</v>
      </c>
      <c r="C220" s="342">
        <v>17</v>
      </c>
      <c r="D220" s="342">
        <v>9</v>
      </c>
      <c r="E220" s="342">
        <v>151</v>
      </c>
    </row>
    <row r="221" spans="1:9" ht="15.75" thickBot="1">
      <c r="A221" s="48" t="s">
        <v>3481</v>
      </c>
      <c r="B221" s="8">
        <f>B220-B219</f>
        <v>-25</v>
      </c>
      <c r="C221" s="8">
        <f t="shared" ref="C221:E221" si="9">C220-C219</f>
        <v>1</v>
      </c>
      <c r="D221" s="8">
        <f t="shared" si="9"/>
        <v>0</v>
      </c>
      <c r="E221" s="8">
        <f t="shared" si="9"/>
        <v>17</v>
      </c>
    </row>
    <row r="222" spans="1:9" ht="15.75" thickBot="1">
      <c r="A222" s="414" t="s">
        <v>3487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2021-03-17T17:13:08Z</dcterms:modified>
</cp:coreProperties>
</file>