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29BB25E4-40FE-4130-9E5B-5820F9789DC0}" xr6:coauthVersionLast="47" xr6:coauthVersionMax="47" xr10:uidLastSave="{00000000-0000-0000-0000-000000000000}"/>
  <bookViews>
    <workbookView xWindow="-110" yWindow="-110" windowWidth="25820" windowHeight="13900" firstSheet="2" activeTab="6"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85" i="1" l="1"/>
  <c r="R529" i="1"/>
  <c r="Q529" i="1"/>
  <c r="P529" i="1"/>
  <c r="O529" i="1"/>
  <c r="N529" i="1"/>
  <c r="M529" i="1"/>
  <c r="L529" i="1"/>
  <c r="K529" i="1"/>
  <c r="J529" i="1"/>
  <c r="B529" i="1"/>
  <c r="A529" i="1"/>
  <c r="J1577" i="1"/>
  <c r="K1577" i="1"/>
  <c r="L1577" i="1"/>
  <c r="M1577" i="1"/>
  <c r="N1577" i="1"/>
  <c r="O1577" i="1"/>
  <c r="P1577" i="1"/>
  <c r="Q1577" i="1"/>
  <c r="R1577" i="1"/>
  <c r="M1579" i="1"/>
  <c r="C1594" i="1"/>
  <c r="B1594" i="1" s="1"/>
  <c r="A1577" i="1"/>
  <c r="B1577" i="1"/>
  <c r="C1579" i="1"/>
  <c r="A1579" i="1" s="1"/>
  <c r="C1580" i="1"/>
  <c r="A1580" i="1" s="1"/>
  <c r="C1581" i="1"/>
  <c r="A1581" i="1" s="1"/>
  <c r="C1582" i="1"/>
  <c r="A1582" i="1" s="1"/>
  <c r="C1583" i="1"/>
  <c r="A1583" i="1" s="1"/>
  <c r="C1584" i="1"/>
  <c r="A1584" i="1" s="1"/>
  <c r="C1585" i="1"/>
  <c r="K1585" i="1" s="1"/>
  <c r="C1586" i="1"/>
  <c r="J1586" i="1" s="1"/>
  <c r="C1587" i="1"/>
  <c r="A1587" i="1" s="1"/>
  <c r="C1588" i="1"/>
  <c r="A1588" i="1" s="1"/>
  <c r="C1589" i="1"/>
  <c r="N1589" i="1" s="1"/>
  <c r="C1590" i="1"/>
  <c r="M1590" i="1" s="1"/>
  <c r="C1591" i="1"/>
  <c r="L1591" i="1" s="1"/>
  <c r="C1592" i="1"/>
  <c r="L1592" i="1" s="1"/>
  <c r="C1593" i="1"/>
  <c r="K1593" i="1" s="1"/>
  <c r="C1578" i="1"/>
  <c r="A1578" i="1" s="1"/>
  <c r="Q1594" i="1" l="1"/>
  <c r="O1594" i="1"/>
  <c r="M1594" i="1"/>
  <c r="P1594" i="1"/>
  <c r="A1585" i="1"/>
  <c r="M1587" i="1"/>
  <c r="A1586" i="1"/>
  <c r="M1593" i="1"/>
  <c r="K1592" i="1"/>
  <c r="R1585" i="1"/>
  <c r="P1584" i="1"/>
  <c r="B1585" i="1"/>
  <c r="N1594" i="1"/>
  <c r="J1593" i="1"/>
  <c r="J1592" i="1"/>
  <c r="Q1585" i="1"/>
  <c r="O1584" i="1"/>
  <c r="R1593" i="1"/>
  <c r="Q1592" i="1"/>
  <c r="Q1586" i="1"/>
  <c r="O1585" i="1"/>
  <c r="M1584" i="1"/>
  <c r="R1592" i="1"/>
  <c r="Q1593" i="1"/>
  <c r="P1592" i="1"/>
  <c r="P1586" i="1"/>
  <c r="N1585" i="1"/>
  <c r="K1584" i="1"/>
  <c r="P1585" i="1"/>
  <c r="N1584" i="1"/>
  <c r="P1593" i="1"/>
  <c r="O1592" i="1"/>
  <c r="O1586" i="1"/>
  <c r="J1585" i="1"/>
  <c r="J1584" i="1"/>
  <c r="B1593" i="1"/>
  <c r="O1593" i="1"/>
  <c r="N1592" i="1"/>
  <c r="N1586" i="1"/>
  <c r="R1584" i="1"/>
  <c r="A1592" i="1"/>
  <c r="N1593" i="1"/>
  <c r="M1592" i="1"/>
  <c r="M1586" i="1"/>
  <c r="Q1584" i="1"/>
  <c r="B1591" i="1"/>
  <c r="K1591" i="1"/>
  <c r="L1590" i="1"/>
  <c r="M1589" i="1"/>
  <c r="N1588" i="1"/>
  <c r="O1587" i="1"/>
  <c r="K1583" i="1"/>
  <c r="L1582" i="1"/>
  <c r="M1581" i="1"/>
  <c r="N1580" i="1"/>
  <c r="O1579" i="1"/>
  <c r="P1578" i="1"/>
  <c r="A1591" i="1"/>
  <c r="R1591" i="1"/>
  <c r="J1591" i="1"/>
  <c r="K1590" i="1"/>
  <c r="L1589" i="1"/>
  <c r="M1588" i="1"/>
  <c r="N1587" i="1"/>
  <c r="R1583" i="1"/>
  <c r="J1583" i="1"/>
  <c r="K1582" i="1"/>
  <c r="L1581" i="1"/>
  <c r="M1580" i="1"/>
  <c r="N1579" i="1"/>
  <c r="O1578" i="1"/>
  <c r="N1578" i="1"/>
  <c r="M1578" i="1"/>
  <c r="B1590" i="1"/>
  <c r="O1591" i="1"/>
  <c r="P1590" i="1"/>
  <c r="Q1589" i="1"/>
  <c r="R1588" i="1"/>
  <c r="J1588" i="1"/>
  <c r="K1587" i="1"/>
  <c r="L1586" i="1"/>
  <c r="M1585" i="1"/>
  <c r="O1583" i="1"/>
  <c r="P1582" i="1"/>
  <c r="Q1581" i="1"/>
  <c r="R1580" i="1"/>
  <c r="J1580" i="1"/>
  <c r="K1579" i="1"/>
  <c r="L1578" i="1"/>
  <c r="Q1591" i="1"/>
  <c r="R1590" i="1"/>
  <c r="J1590" i="1"/>
  <c r="K1589" i="1"/>
  <c r="L1588" i="1"/>
  <c r="B1589" i="1"/>
  <c r="A1593" i="1"/>
  <c r="A1589" i="1"/>
  <c r="A1594" i="1"/>
  <c r="K1594" i="1"/>
  <c r="L1593" i="1"/>
  <c r="N1583" i="1"/>
  <c r="O1582" i="1"/>
  <c r="P1581" i="1"/>
  <c r="Q1580" i="1"/>
  <c r="R1579" i="1"/>
  <c r="J1579" i="1"/>
  <c r="K1578" i="1"/>
  <c r="Q1583" i="1"/>
  <c r="R1582" i="1"/>
  <c r="J1582" i="1"/>
  <c r="K1581" i="1"/>
  <c r="L1580" i="1"/>
  <c r="A1590" i="1"/>
  <c r="P1591" i="1"/>
  <c r="Q1590" i="1"/>
  <c r="R1589" i="1"/>
  <c r="J1589" i="1"/>
  <c r="K1588" i="1"/>
  <c r="L1587" i="1"/>
  <c r="P1583" i="1"/>
  <c r="Q1582" i="1"/>
  <c r="R1581" i="1"/>
  <c r="J1581" i="1"/>
  <c r="K1580" i="1"/>
  <c r="L1579" i="1"/>
  <c r="L1594" i="1"/>
  <c r="N1591" i="1"/>
  <c r="O1590" i="1"/>
  <c r="P1589" i="1"/>
  <c r="Q1588" i="1"/>
  <c r="R1587" i="1"/>
  <c r="J1587" i="1"/>
  <c r="K1586" i="1"/>
  <c r="L1585" i="1"/>
  <c r="B1592" i="1"/>
  <c r="B1586" i="1"/>
  <c r="R1594" i="1"/>
  <c r="J1594" i="1"/>
  <c r="M1591" i="1"/>
  <c r="N1590" i="1"/>
  <c r="O1589" i="1"/>
  <c r="P1588" i="1"/>
  <c r="Q1587" i="1"/>
  <c r="R1586" i="1"/>
  <c r="L1584" i="1"/>
  <c r="M1583" i="1"/>
  <c r="N1582" i="1"/>
  <c r="O1581" i="1"/>
  <c r="P1580" i="1"/>
  <c r="Q1579" i="1"/>
  <c r="R1578" i="1"/>
  <c r="J1578" i="1"/>
  <c r="O1588" i="1"/>
  <c r="P1587" i="1"/>
  <c r="L1583" i="1"/>
  <c r="M1582" i="1"/>
  <c r="N1581" i="1"/>
  <c r="O1580" i="1"/>
  <c r="P1579" i="1"/>
  <c r="Q1578" i="1"/>
  <c r="B1584" i="1"/>
  <c r="B1582" i="1"/>
  <c r="B1580" i="1"/>
  <c r="B1578" i="1"/>
  <c r="B1587" i="1"/>
  <c r="B1583" i="1"/>
  <c r="B1581" i="1"/>
  <c r="B1579" i="1"/>
  <c r="B1588" i="1"/>
  <c r="J241" i="1" l="1"/>
  <c r="K241" i="1"/>
  <c r="L241" i="1"/>
  <c r="M241" i="1"/>
  <c r="N241" i="1"/>
  <c r="O241" i="1"/>
  <c r="P241" i="1"/>
  <c r="A241" i="1"/>
  <c r="B241" i="1"/>
  <c r="C243" i="1"/>
  <c r="P243" i="1" s="1"/>
  <c r="C242" i="1"/>
  <c r="N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A646" i="1" l="1"/>
  <c r="B242" i="1"/>
  <c r="A242" i="1"/>
  <c r="B651" i="1"/>
  <c r="L650" i="1"/>
  <c r="M651" i="1"/>
  <c r="J650" i="1"/>
  <c r="M650" i="1"/>
  <c r="R649" i="1"/>
  <c r="N651" i="1"/>
  <c r="Q649" i="1"/>
  <c r="P641" i="1"/>
  <c r="O650" i="1"/>
  <c r="N650" i="1"/>
  <c r="O632" i="1"/>
  <c r="M242" i="1"/>
  <c r="K652" i="1"/>
  <c r="O641" i="1"/>
  <c r="N632" i="1"/>
  <c r="L242" i="1"/>
  <c r="L652" i="1"/>
  <c r="O651" i="1"/>
  <c r="N641" i="1"/>
  <c r="K242" i="1"/>
  <c r="N639" i="1"/>
  <c r="J242" i="1"/>
  <c r="B243" i="1"/>
  <c r="A243" i="1"/>
  <c r="Q638" i="1"/>
  <c r="L638" i="1"/>
  <c r="K638" i="1"/>
  <c r="R637" i="1"/>
  <c r="J637" i="1"/>
  <c r="B639" i="1"/>
  <c r="P649" i="1"/>
  <c r="R636" i="1"/>
  <c r="N243" i="1"/>
  <c r="O243" i="1"/>
  <c r="R655" i="1"/>
  <c r="Q648" i="1"/>
  <c r="Q636" i="1"/>
  <c r="M243" i="1"/>
  <c r="P636" i="1"/>
  <c r="L243" i="1"/>
  <c r="R638" i="1"/>
  <c r="K243" i="1"/>
  <c r="L648" i="1"/>
  <c r="Q654" i="1"/>
  <c r="J243" i="1"/>
  <c r="P654" i="1"/>
  <c r="J646" i="1"/>
  <c r="Q633" i="1"/>
  <c r="P242" i="1"/>
  <c r="Q655" i="1"/>
  <c r="M648" i="1"/>
  <c r="P655" i="1"/>
  <c r="O636" i="1"/>
  <c r="N652" i="1"/>
  <c r="R643" i="1"/>
  <c r="Q632" i="1"/>
  <c r="O242" i="1"/>
  <c r="J639" i="1"/>
  <c r="K637" i="1"/>
  <c r="K648" i="1"/>
  <c r="N635" i="1"/>
  <c r="M652" i="1"/>
  <c r="Q643" i="1"/>
  <c r="P632" i="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631" i="1" l="1"/>
  <c r="K631" i="1"/>
  <c r="L631" i="1"/>
  <c r="M631" i="1"/>
  <c r="N631" i="1"/>
  <c r="O631" i="1"/>
  <c r="P631" i="1"/>
  <c r="Q631" i="1"/>
  <c r="R631" i="1"/>
  <c r="A631" i="1"/>
  <c r="B631" i="1"/>
  <c r="J1617" i="1"/>
  <c r="K1617" i="1"/>
  <c r="L1617" i="1"/>
  <c r="M1617" i="1"/>
  <c r="N1617" i="1"/>
  <c r="O1617" i="1"/>
  <c r="P1617" i="1"/>
  <c r="Q1617" i="1"/>
  <c r="R1617" i="1"/>
  <c r="A1617" i="1"/>
  <c r="B1617" i="1"/>
  <c r="C189" i="1" l="1"/>
  <c r="J189" i="1" s="1"/>
  <c r="J188" i="1"/>
  <c r="K188" i="1"/>
  <c r="L188" i="1"/>
  <c r="M188" i="1"/>
  <c r="N188" i="1"/>
  <c r="O188" i="1"/>
  <c r="P188" i="1"/>
  <c r="Q188" i="1"/>
  <c r="R188" i="1"/>
  <c r="A188" i="1"/>
  <c r="B188" i="1"/>
  <c r="F105" i="8"/>
  <c r="R864" i="1"/>
  <c r="Q864" i="1"/>
  <c r="P864" i="1"/>
  <c r="O864" i="1"/>
  <c r="N864" i="1"/>
  <c r="M864" i="1"/>
  <c r="L864" i="1"/>
  <c r="K864" i="1"/>
  <c r="J864" i="1"/>
  <c r="B189" i="1" l="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4" i="1"/>
  <c r="K304" i="1"/>
  <c r="L304" i="1"/>
  <c r="M304" i="1"/>
  <c r="N304" i="1"/>
  <c r="P304" i="1"/>
  <c r="Q304" i="1"/>
  <c r="R304" i="1"/>
  <c r="A304" i="1"/>
  <c r="B304" i="1"/>
  <c r="B43" i="18"/>
  <c r="O304"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6" i="1"/>
  <c r="N1814" i="1"/>
  <c r="N1831" i="1"/>
  <c r="P1727" i="1"/>
  <c r="B1735" i="1"/>
  <c r="R1790" i="1"/>
  <c r="R444" i="1"/>
  <c r="R1735" i="1"/>
  <c r="K1785" i="1"/>
  <c r="O1814" i="1"/>
  <c r="O1831" i="1"/>
  <c r="L448" i="1"/>
  <c r="B1727" i="1"/>
  <c r="A1806" i="1"/>
  <c r="M448"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1" i="1"/>
  <c r="J438" i="1"/>
  <c r="B1825" i="1"/>
  <c r="R1738" i="1"/>
  <c r="A1739" i="1"/>
  <c r="B1734" i="1"/>
  <c r="A1721" i="1"/>
  <c r="B1721" i="1"/>
  <c r="A1795" i="1"/>
  <c r="R1741" i="1"/>
  <c r="L1775" i="1"/>
  <c r="P1795" i="1"/>
  <c r="Q1795" i="1"/>
  <c r="O1749" i="1"/>
  <c r="B1754" i="1"/>
  <c r="K1792" i="1"/>
  <c r="M1797" i="1"/>
  <c r="O1812" i="1"/>
  <c r="A1730" i="1"/>
  <c r="N1734" i="1"/>
  <c r="B1772" i="1"/>
  <c r="R1775" i="1"/>
  <c r="P1812" i="1"/>
  <c r="O1817" i="1"/>
  <c r="L430" i="1"/>
  <c r="A1750" i="1"/>
  <c r="A1755" i="1"/>
  <c r="A1767" i="1"/>
  <c r="Q1772" i="1"/>
  <c r="B1779" i="1"/>
  <c r="B1787" i="1"/>
  <c r="M1792" i="1"/>
  <c r="O1797" i="1"/>
  <c r="Q1812" i="1"/>
  <c r="B1821" i="1"/>
  <c r="B1827" i="1"/>
  <c r="Q1834" i="1"/>
  <c r="N430" i="1"/>
  <c r="R1730" i="1"/>
  <c r="P1734" i="1"/>
  <c r="Q1750" i="1"/>
  <c r="N1756" i="1"/>
  <c r="B1767" i="1"/>
  <c r="A1773" i="1"/>
  <c r="R1779" i="1"/>
  <c r="J1787" i="1"/>
  <c r="N1792" i="1"/>
  <c r="P1797" i="1"/>
  <c r="M1806" i="1"/>
  <c r="R1812" i="1"/>
  <c r="J1821" i="1"/>
  <c r="R1827" i="1"/>
  <c r="B1835" i="1"/>
  <c r="R1783" i="1"/>
  <c r="O438" i="1"/>
  <c r="P438"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0" i="1"/>
  <c r="P1749" i="1"/>
  <c r="L1792" i="1"/>
  <c r="N1797" i="1"/>
  <c r="P1834" i="1"/>
  <c r="B1730" i="1"/>
  <c r="O1734" i="1"/>
  <c r="O430"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9" i="19"/>
  <c r="K119" i="19"/>
  <c r="Q2009" i="1" s="1"/>
  <c r="J114" i="19"/>
  <c r="P1984" i="1" s="1"/>
  <c r="K114"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5"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5" i="1"/>
  <c r="A1226" i="1"/>
  <c r="A1181" i="1"/>
  <c r="N1213" i="1"/>
  <c r="Q1181" i="1"/>
  <c r="Q527" i="1"/>
  <c r="A1306" i="1"/>
  <c r="M1261" i="1"/>
  <c r="M1245" i="1"/>
  <c r="O1229" i="1"/>
  <c r="M1165" i="1"/>
  <c r="N527" i="1"/>
  <c r="P1293" i="1"/>
  <c r="O1197" i="1"/>
  <c r="M527" i="1"/>
  <c r="L527" i="1"/>
  <c r="K527" i="1"/>
  <c r="J527" i="1"/>
  <c r="P527" i="1"/>
  <c r="B527" i="1"/>
  <c r="O1190" i="1"/>
  <c r="L1277" i="1"/>
  <c r="N1230" i="1"/>
  <c r="A1158" i="1"/>
  <c r="R1198" i="1"/>
  <c r="Q1150" i="1"/>
  <c r="K475" i="1"/>
  <c r="J475" i="1"/>
  <c r="K1301" i="1"/>
  <c r="N1285" i="1"/>
  <c r="B1301" i="1"/>
  <c r="N1134" i="1"/>
  <c r="B1190" i="1"/>
  <c r="B1270" i="1"/>
  <c r="P1269" i="1"/>
  <c r="A503" i="1"/>
  <c r="N503" i="1"/>
  <c r="O503" i="1"/>
  <c r="M503" i="1"/>
  <c r="L503" i="1"/>
  <c r="K503" i="1"/>
  <c r="J503" i="1"/>
  <c r="Q503" i="1"/>
  <c r="P503" i="1"/>
  <c r="B1305" i="1"/>
  <c r="A1266" i="1"/>
  <c r="A1250" i="1"/>
  <c r="A1241" i="1"/>
  <c r="B1225" i="1"/>
  <c r="A1193" i="1"/>
  <c r="A1185" i="1"/>
  <c r="B1153" i="1"/>
  <c r="K1313" i="1"/>
  <c r="P1284" i="1"/>
  <c r="Q1273" i="1"/>
  <c r="M1249" i="1"/>
  <c r="M1225" i="1"/>
  <c r="R1201" i="1"/>
  <c r="M1193" i="1"/>
  <c r="L1169" i="1"/>
  <c r="P1145" i="1"/>
  <c r="P475"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5" i="1"/>
  <c r="A1282" i="1"/>
  <c r="A1186" i="1"/>
  <c r="N1313" i="1"/>
  <c r="O1305" i="1"/>
  <c r="M1265" i="1"/>
  <c r="O1217" i="1"/>
  <c r="J1185" i="1"/>
  <c r="N1161" i="1"/>
  <c r="A475" i="1"/>
  <c r="O475" i="1"/>
  <c r="N475" i="1"/>
  <c r="N403" i="1"/>
  <c r="B354" i="1"/>
  <c r="A354" i="1"/>
  <c r="N427" i="1"/>
  <c r="L427" i="1"/>
  <c r="L1189" i="1"/>
  <c r="M427" i="1"/>
  <c r="K427" i="1"/>
  <c r="J427" i="1"/>
  <c r="P427" i="1"/>
  <c r="B427" i="1"/>
  <c r="O427" i="1"/>
  <c r="L403" i="1"/>
  <c r="M403" i="1"/>
  <c r="K403" i="1"/>
  <c r="J403" i="1"/>
  <c r="P403" i="1"/>
  <c r="B403" i="1"/>
  <c r="O403"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79"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79"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79" i="1"/>
  <c r="R1217" i="1"/>
  <c r="N1121" i="1"/>
  <c r="M379" i="1"/>
  <c r="K379" i="1"/>
  <c r="R379" i="1"/>
  <c r="J379" i="1"/>
  <c r="P379" i="1"/>
  <c r="B379" i="1"/>
  <c r="O379" i="1"/>
  <c r="A1170" i="1"/>
  <c r="B1164" i="1"/>
  <c r="B1116" i="1"/>
  <c r="K1290" i="1"/>
  <c r="Q1292" i="1"/>
  <c r="N1268" i="1"/>
  <c r="A1290" i="1"/>
  <c r="A1204" i="1"/>
  <c r="A1130" i="1"/>
  <c r="P1129" i="1"/>
  <c r="P354" i="1"/>
  <c r="J1300" i="1"/>
  <c r="O354" i="1"/>
  <c r="N354" i="1"/>
  <c r="B1276" i="1"/>
  <c r="B1252" i="1"/>
  <c r="A1228" i="1"/>
  <c r="P1242" i="1"/>
  <c r="M354" i="1"/>
  <c r="L354" i="1"/>
  <c r="K354"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29"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29"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29" i="1"/>
  <c r="A1293" i="1"/>
  <c r="A1285" i="1"/>
  <c r="A1269" i="1"/>
  <c r="A1189" i="1"/>
  <c r="B1181" i="1"/>
  <c r="B1173" i="1"/>
  <c r="R1253" i="1"/>
  <c r="R1181" i="1"/>
  <c r="N1173" i="1"/>
  <c r="N1165" i="1"/>
  <c r="Q1157" i="1"/>
  <c r="M329" i="1"/>
  <c r="K329" i="1"/>
  <c r="R329" i="1"/>
  <c r="J329" i="1"/>
  <c r="P329" i="1"/>
  <c r="B329" i="1"/>
  <c r="O329"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I691" i="15"/>
  <c r="B630" i="15"/>
  <c r="B676" i="15" s="1"/>
  <c r="B696" i="15" s="1"/>
  <c r="B598" i="15"/>
  <c r="B675" i="15" s="1"/>
  <c r="B511" i="15"/>
  <c r="B465" i="15"/>
  <c r="B60" i="15"/>
  <c r="B666" i="15" s="1"/>
  <c r="B62" i="15"/>
  <c r="B668" i="15" s="1"/>
  <c r="B691" i="15" s="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702" i="1"/>
  <c r="B1702"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702" i="1"/>
  <c r="K1702" i="1"/>
  <c r="L1702" i="1"/>
  <c r="M1702" i="1"/>
  <c r="N1702" i="1"/>
  <c r="O1702" i="1"/>
  <c r="P1702" i="1"/>
  <c r="Q1702" i="1"/>
  <c r="R1702"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1" i="19"/>
  <c r="Q2019" i="1" s="1"/>
  <c r="K120" i="19"/>
  <c r="Q2014" i="1" s="1"/>
  <c r="K118" i="19"/>
  <c r="Q2004" i="1" s="1"/>
  <c r="K117" i="19"/>
  <c r="Q1999" i="1" s="1"/>
  <c r="K116" i="19"/>
  <c r="Q1994" i="1" s="1"/>
  <c r="K115" i="19"/>
  <c r="Q1989" i="1" s="1"/>
  <c r="K113" i="19"/>
  <c r="Q1979" i="1" s="1"/>
  <c r="K112" i="19"/>
  <c r="Q1974" i="1" s="1"/>
  <c r="J121" i="19"/>
  <c r="P2019" i="1" s="1"/>
  <c r="J120" i="19"/>
  <c r="P2014" i="1" s="1"/>
  <c r="J118" i="19"/>
  <c r="P2004" i="1" s="1"/>
  <c r="J117" i="19"/>
  <c r="P1999" i="1" s="1"/>
  <c r="J116" i="19"/>
  <c r="P1994" i="1" s="1"/>
  <c r="J115" i="19"/>
  <c r="P1989" i="1" s="1"/>
  <c r="J113" i="19"/>
  <c r="P1979" i="1" s="1"/>
  <c r="J112" i="19"/>
  <c r="P1974" i="1" s="1"/>
  <c r="L110" i="19"/>
  <c r="R1962" i="1" s="1"/>
  <c r="K110" i="19"/>
  <c r="Q1962" i="1" s="1"/>
  <c r="J110" i="19"/>
  <c r="P1962" i="1" s="1"/>
  <c r="I110" i="19"/>
  <c r="H110" i="19"/>
  <c r="N1962" i="1" s="1"/>
  <c r="G110" i="19"/>
  <c r="M1962" i="1" s="1"/>
  <c r="F110" i="19"/>
  <c r="L1962" i="1" s="1"/>
  <c r="D110" i="19"/>
  <c r="J1962" i="1" s="1"/>
  <c r="L109" i="19"/>
  <c r="R1937" i="1" s="1"/>
  <c r="K109" i="19"/>
  <c r="Q1937" i="1" s="1"/>
  <c r="J109" i="19"/>
  <c r="P1937" i="1" s="1"/>
  <c r="I109" i="19"/>
  <c r="O1937" i="1" s="1"/>
  <c r="H109" i="19"/>
  <c r="N1937" i="1" s="1"/>
  <c r="G109" i="19"/>
  <c r="M1937" i="1" s="1"/>
  <c r="F109" i="19"/>
  <c r="L1937" i="1" s="1"/>
  <c r="D109" i="19"/>
  <c r="J1937" i="1" s="1"/>
  <c r="L108" i="19"/>
  <c r="R1936" i="1" s="1"/>
  <c r="K108" i="19"/>
  <c r="Q1936" i="1" s="1"/>
  <c r="J108" i="19"/>
  <c r="P1936" i="1" s="1"/>
  <c r="I108" i="19"/>
  <c r="O1936" i="1" s="1"/>
  <c r="H108" i="19"/>
  <c r="N1936" i="1" s="1"/>
  <c r="G108" i="19"/>
  <c r="M1936" i="1" s="1"/>
  <c r="F108" i="19"/>
  <c r="L1936" i="1" s="1"/>
  <c r="D108" i="19"/>
  <c r="J1936" i="1" s="1"/>
  <c r="L107" i="19"/>
  <c r="R1912" i="1" s="1"/>
  <c r="K107" i="19"/>
  <c r="Q1912" i="1" s="1"/>
  <c r="J107" i="19"/>
  <c r="P1912" i="1" s="1"/>
  <c r="I107" i="19"/>
  <c r="O1912" i="1" s="1"/>
  <c r="H107" i="19"/>
  <c r="N1912" i="1" s="1"/>
  <c r="G107" i="19"/>
  <c r="M1912" i="1" s="1"/>
  <c r="F107" i="19"/>
  <c r="L1912" i="1" s="1"/>
  <c r="D107" i="19"/>
  <c r="J1912" i="1" s="1"/>
  <c r="B107" i="19"/>
  <c r="B1912" i="1" s="1"/>
  <c r="B108" i="19"/>
  <c r="B1936" i="1" s="1"/>
  <c r="B109" i="19"/>
  <c r="B1937" i="1" s="1"/>
  <c r="B110" i="19"/>
  <c r="B1962" i="1" s="1"/>
  <c r="A108" i="19"/>
  <c r="A1936" i="1" s="1"/>
  <c r="A109" i="19"/>
  <c r="A1937" i="1" s="1"/>
  <c r="A110" i="19"/>
  <c r="A1962" i="1" s="1"/>
  <c r="A107" i="19"/>
  <c r="A1912" i="1" s="1"/>
  <c r="L103" i="19"/>
  <c r="R1897" i="1" s="1"/>
  <c r="K103" i="19"/>
  <c r="Q1897" i="1" s="1"/>
  <c r="J103" i="19"/>
  <c r="P1897" i="1" s="1"/>
  <c r="I103" i="19"/>
  <c r="O1897" i="1" s="1"/>
  <c r="H103" i="19"/>
  <c r="N1897" i="1" s="1"/>
  <c r="G103" i="19"/>
  <c r="M1897" i="1" s="1"/>
  <c r="F103" i="19"/>
  <c r="L1897" i="1" s="1"/>
  <c r="D103" i="19"/>
  <c r="J1897" i="1" s="1"/>
  <c r="L102" i="19"/>
  <c r="K102" i="19"/>
  <c r="J102" i="19"/>
  <c r="P1872" i="1" s="1"/>
  <c r="I102" i="19"/>
  <c r="O1872" i="1" s="1"/>
  <c r="H102" i="19"/>
  <c r="N1872" i="1" s="1"/>
  <c r="G102" i="19"/>
  <c r="M1872" i="1" s="1"/>
  <c r="F102" i="19"/>
  <c r="L1872" i="1" s="1"/>
  <c r="D102" i="19"/>
  <c r="J1872" i="1" s="1"/>
  <c r="L101" i="19"/>
  <c r="R1871" i="1" s="1"/>
  <c r="K101" i="19"/>
  <c r="Q1871" i="1" s="1"/>
  <c r="J101" i="19"/>
  <c r="P1871" i="1" s="1"/>
  <c r="I101" i="19"/>
  <c r="O1871" i="1" s="1"/>
  <c r="H101" i="19"/>
  <c r="N1871" i="1" s="1"/>
  <c r="G101" i="19"/>
  <c r="M1871" i="1" s="1"/>
  <c r="F101" i="19"/>
  <c r="L1871" i="1" s="1"/>
  <c r="D101" i="19"/>
  <c r="J1871" i="1" s="1"/>
  <c r="L100" i="19"/>
  <c r="R1847" i="1" s="1"/>
  <c r="K100" i="19"/>
  <c r="Q1847" i="1" s="1"/>
  <c r="J100" i="19"/>
  <c r="P1847" i="1" s="1"/>
  <c r="I100" i="19"/>
  <c r="O1847" i="1" s="1"/>
  <c r="H100" i="19"/>
  <c r="N1847" i="1" s="1"/>
  <c r="G100" i="19"/>
  <c r="M1847" i="1" s="1"/>
  <c r="F100" i="19"/>
  <c r="L1847" i="1" s="1"/>
  <c r="D100" i="19"/>
  <c r="J1847" i="1" s="1"/>
  <c r="B103" i="19"/>
  <c r="B1897" i="1" s="1"/>
  <c r="A103" i="19"/>
  <c r="A1897" i="1" s="1"/>
  <c r="B102" i="19"/>
  <c r="B1872" i="1" s="1"/>
  <c r="A102" i="19"/>
  <c r="A1872" i="1" s="1"/>
  <c r="B101" i="19"/>
  <c r="B1871" i="1" s="1"/>
  <c r="A101" i="19"/>
  <c r="A1871" i="1" s="1"/>
  <c r="B100" i="19"/>
  <c r="B1847" i="1" s="1"/>
  <c r="A100"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7"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8" i="1"/>
  <c r="C1903" i="1"/>
  <c r="C481" i="1"/>
  <c r="Q481"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2" i="1"/>
  <c r="Q372" i="1" s="1"/>
  <c r="C371" i="1"/>
  <c r="N371" i="1" s="1"/>
  <c r="C370" i="1"/>
  <c r="N370"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4" i="1"/>
  <c r="C663" i="1"/>
  <c r="B663" i="1" s="1"/>
  <c r="C662" i="1"/>
  <c r="C661" i="1"/>
  <c r="P661" i="1" s="1"/>
  <c r="C660" i="1"/>
  <c r="A660" i="1" s="1"/>
  <c r="C478" i="1"/>
  <c r="C477" i="1"/>
  <c r="C192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3" i="1"/>
  <c r="C267" i="1"/>
  <c r="K267" i="1" s="1"/>
  <c r="C369" i="1"/>
  <c r="Q369" i="1" s="1"/>
  <c r="C1922" i="1"/>
  <c r="C266" i="1"/>
  <c r="R266" i="1" s="1"/>
  <c r="C368"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2" i="1" l="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4" i="1"/>
  <c r="O518" i="1"/>
  <c r="O522" i="1"/>
  <c r="O523" i="1"/>
  <c r="O515" i="1"/>
  <c r="O506" i="1"/>
  <c r="O521" i="1"/>
  <c r="O510" i="1"/>
  <c r="O526" i="1"/>
  <c r="O516" i="1"/>
  <c r="O513" i="1"/>
  <c r="O507" i="1"/>
  <c r="O524" i="1"/>
  <c r="O508" i="1"/>
  <c r="O520" i="1"/>
  <c r="O512" i="1"/>
  <c r="O519" i="1"/>
  <c r="O517" i="1"/>
  <c r="O511" i="1"/>
  <c r="O525" i="1"/>
  <c r="O509"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1" i="1"/>
  <c r="J1693" i="1"/>
  <c r="M697" i="1"/>
  <c r="M320" i="1"/>
  <c r="L709" i="1"/>
  <c r="O683" i="1"/>
  <c r="N671" i="1"/>
  <c r="K1343" i="1"/>
  <c r="M1367" i="1"/>
  <c r="O1335" i="1"/>
  <c r="Q391" i="1"/>
  <c r="J391" i="1"/>
  <c r="R391" i="1"/>
  <c r="K391" i="1"/>
  <c r="L391" i="1"/>
  <c r="M391" i="1"/>
  <c r="N391" i="1"/>
  <c r="O391" i="1"/>
  <c r="P391" i="1"/>
  <c r="Q383" i="1"/>
  <c r="J383" i="1"/>
  <c r="R383" i="1"/>
  <c r="K383" i="1"/>
  <c r="L383" i="1"/>
  <c r="M383" i="1"/>
  <c r="N383" i="1"/>
  <c r="O383" i="1"/>
  <c r="P383" i="1"/>
  <c r="Q1343" i="1"/>
  <c r="N1375" i="1"/>
  <c r="P1391" i="1"/>
  <c r="J390" i="1"/>
  <c r="R390" i="1"/>
  <c r="K390" i="1"/>
  <c r="L390" i="1"/>
  <c r="M390" i="1"/>
  <c r="N390" i="1"/>
  <c r="O390" i="1"/>
  <c r="P390" i="1"/>
  <c r="Q390" i="1"/>
  <c r="L1415" i="1"/>
  <c r="L1997" i="1"/>
  <c r="P1319" i="1"/>
  <c r="R1351" i="1"/>
  <c r="J1383" i="1"/>
  <c r="L396" i="1"/>
  <c r="M396" i="1"/>
  <c r="N396" i="1"/>
  <c r="O396" i="1"/>
  <c r="P396" i="1"/>
  <c r="Q396" i="1"/>
  <c r="J396" i="1"/>
  <c r="R396" i="1"/>
  <c r="K396" i="1"/>
  <c r="L388" i="1"/>
  <c r="M388" i="1"/>
  <c r="N388" i="1"/>
  <c r="O388" i="1"/>
  <c r="P388" i="1"/>
  <c r="Q388" i="1"/>
  <c r="J388" i="1"/>
  <c r="R388" i="1"/>
  <c r="K388" i="1"/>
  <c r="Q260" i="1"/>
  <c r="P1997" i="1"/>
  <c r="L1319" i="1"/>
  <c r="P1351" i="1"/>
  <c r="N1383" i="1"/>
  <c r="M13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1" i="1"/>
  <c r="K1359" i="1"/>
  <c r="K1327" i="1"/>
  <c r="N394" i="1"/>
  <c r="O394" i="1"/>
  <c r="P394" i="1"/>
  <c r="Q394" i="1"/>
  <c r="J394" i="1"/>
  <c r="R394" i="1"/>
  <c r="K394" i="1"/>
  <c r="L394" i="1"/>
  <c r="M394" i="1"/>
  <c r="N386" i="1"/>
  <c r="O386" i="1"/>
  <c r="P386" i="1"/>
  <c r="Q386" i="1"/>
  <c r="J386" i="1"/>
  <c r="R386" i="1"/>
  <c r="K386" i="1"/>
  <c r="L386" i="1"/>
  <c r="M386" i="1"/>
  <c r="K2021" i="1"/>
  <c r="Q1359" i="1"/>
  <c r="R1335" i="1"/>
  <c r="O393" i="1"/>
  <c r="P393" i="1"/>
  <c r="Q393" i="1"/>
  <c r="J393" i="1"/>
  <c r="R393" i="1"/>
  <c r="K393" i="1"/>
  <c r="L393" i="1"/>
  <c r="M393" i="1"/>
  <c r="N393" i="1"/>
  <c r="O385" i="1"/>
  <c r="P385" i="1"/>
  <c r="Q385" i="1"/>
  <c r="J385" i="1"/>
  <c r="R385" i="1"/>
  <c r="K385" i="1"/>
  <c r="L385" i="1"/>
  <c r="M385" i="1"/>
  <c r="N385" i="1"/>
  <c r="R1367" i="1"/>
  <c r="M1335" i="1"/>
  <c r="P392" i="1"/>
  <c r="Q392" i="1"/>
  <c r="J392" i="1"/>
  <c r="R392" i="1"/>
  <c r="K392" i="1"/>
  <c r="L392" i="1"/>
  <c r="M392" i="1"/>
  <c r="N392" i="1"/>
  <c r="O392" i="1"/>
  <c r="A384" i="1"/>
  <c r="P384" i="1"/>
  <c r="Q384" i="1"/>
  <c r="J384" i="1"/>
  <c r="R384" i="1"/>
  <c r="K384" i="1"/>
  <c r="L384" i="1"/>
  <c r="M384" i="1"/>
  <c r="N384" i="1"/>
  <c r="O384"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1" i="1"/>
  <c r="M1693" i="1"/>
  <c r="B260" i="1"/>
  <c r="N2000" i="1"/>
  <c r="A321" i="1"/>
  <c r="J676" i="1"/>
  <c r="M2000" i="1"/>
  <c r="L1973" i="1"/>
  <c r="P1693" i="1"/>
  <c r="K201" i="1"/>
  <c r="A313"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1"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8" i="1"/>
  <c r="L1698" i="1"/>
  <c r="M1325" i="1"/>
  <c r="N1333" i="1"/>
  <c r="N1341" i="1"/>
  <c r="P1349" i="1"/>
  <c r="Q1349" i="1"/>
  <c r="J1357" i="1"/>
  <c r="R1365" i="1"/>
  <c r="K1373" i="1"/>
  <c r="O1381" i="1"/>
  <c r="M1389" i="1"/>
  <c r="N1337" i="1"/>
  <c r="P1385" i="1"/>
  <c r="L1397" i="1"/>
  <c r="R1405" i="1"/>
  <c r="L1413" i="1"/>
  <c r="N1421" i="1"/>
  <c r="L1425" i="1"/>
  <c r="R685" i="1"/>
  <c r="J318" i="1"/>
  <c r="J481" i="1"/>
  <c r="M260" i="1"/>
  <c r="P201" i="1"/>
  <c r="O228" i="1"/>
  <c r="J1345" i="1"/>
  <c r="J1425" i="1"/>
  <c r="R67" i="1"/>
  <c r="L260" i="1"/>
  <c r="O201" i="1"/>
  <c r="N228" i="1"/>
  <c r="P1317" i="1"/>
  <c r="O1321" i="1"/>
  <c r="R1982" i="1"/>
  <c r="N2007" i="1"/>
  <c r="L310"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4" i="1"/>
  <c r="B67" i="1"/>
  <c r="A67" i="1"/>
  <c r="K1619" i="1"/>
  <c r="B1619" i="1"/>
  <c r="R260" i="1"/>
  <c r="N201" i="1"/>
  <c r="L228" i="1"/>
  <c r="Q1317" i="1"/>
  <c r="O1317" i="1"/>
  <c r="P1982" i="1"/>
  <c r="B2007" i="1"/>
  <c r="K310"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8" i="1"/>
  <c r="K213" i="1"/>
  <c r="L17" i="1"/>
  <c r="A320" i="1"/>
  <c r="A1692" i="1"/>
  <c r="M671" i="1"/>
  <c r="P683" i="1"/>
  <c r="L697" i="1"/>
  <c r="Q709" i="1"/>
  <c r="R152" i="1"/>
  <c r="B152" i="1"/>
  <c r="O149" i="1"/>
  <c r="P1710" i="1"/>
  <c r="R213" i="1"/>
  <c r="N17" i="1"/>
  <c r="L312" i="1"/>
  <c r="K1700" i="1"/>
  <c r="P269" i="1"/>
  <c r="P671" i="1"/>
  <c r="B683" i="1"/>
  <c r="A697" i="1"/>
  <c r="N715" i="1"/>
  <c r="B1710" i="1"/>
  <c r="J213" i="1"/>
  <c r="M17" i="1"/>
  <c r="K312" i="1"/>
  <c r="O1700" i="1"/>
  <c r="L269" i="1"/>
  <c r="K677" i="1"/>
  <c r="A683" i="1"/>
  <c r="R703" i="1"/>
  <c r="M715" i="1"/>
  <c r="L715" i="1"/>
  <c r="J152" i="1"/>
  <c r="K149" i="1"/>
  <c r="B149" i="1"/>
  <c r="O213" i="1"/>
  <c r="B17" i="1"/>
  <c r="K320" i="1"/>
  <c r="N312" i="1"/>
  <c r="M1700" i="1"/>
  <c r="A269" i="1"/>
  <c r="R677" i="1"/>
  <c r="Q703" i="1"/>
  <c r="N1543" i="1"/>
  <c r="B1449" i="1"/>
  <c r="L320" i="1"/>
  <c r="O312" i="1"/>
  <c r="N1700" i="1"/>
  <c r="J269" i="1"/>
  <c r="J677" i="1"/>
  <c r="O703" i="1"/>
  <c r="Q152" i="1"/>
  <c r="L149" i="1"/>
  <c r="J320" i="1"/>
  <c r="M312" i="1"/>
  <c r="J1692" i="1"/>
  <c r="B269" i="1"/>
  <c r="Q683" i="1"/>
  <c r="B703" i="1"/>
  <c r="N687" i="1"/>
  <c r="N213" i="1"/>
  <c r="A213" i="1"/>
  <c r="Q320"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8" i="1"/>
  <c r="R310" i="1"/>
  <c r="O481" i="1"/>
  <c r="R1698" i="1"/>
  <c r="R1690" i="1"/>
  <c r="M1674" i="1"/>
  <c r="M673" i="1"/>
  <c r="P679" i="1"/>
  <c r="P685" i="1"/>
  <c r="Q705" i="1"/>
  <c r="N717" i="1"/>
  <c r="Q1973" i="1"/>
  <c r="R1386" i="1"/>
  <c r="O1394" i="1"/>
  <c r="R1331" i="1"/>
  <c r="Q1410" i="1"/>
  <c r="R1521" i="1"/>
  <c r="N1426" i="1"/>
  <c r="P1402" i="1"/>
  <c r="M1418" i="1"/>
  <c r="K2000" i="1"/>
  <c r="K2015" i="1"/>
  <c r="A1621" i="1"/>
  <c r="P318" i="1"/>
  <c r="P310" i="1"/>
  <c r="N481" i="1"/>
  <c r="J1698" i="1"/>
  <c r="J1690" i="1"/>
  <c r="R1674" i="1"/>
  <c r="L673" i="1"/>
  <c r="M679" i="1"/>
  <c r="K685" i="1"/>
  <c r="O705" i="1"/>
  <c r="L717" i="1"/>
  <c r="B1973" i="1"/>
  <c r="P1386" i="1"/>
  <c r="K1394" i="1"/>
  <c r="O1410" i="1"/>
  <c r="A1527" i="1"/>
  <c r="R1426" i="1"/>
  <c r="L1426" i="1"/>
  <c r="N1402" i="1"/>
  <c r="J1418" i="1"/>
  <c r="R2000" i="1"/>
  <c r="B2000" i="1"/>
  <c r="R2015" i="1"/>
  <c r="M1844" i="1"/>
  <c r="B318" i="1"/>
  <c r="O310" i="1"/>
  <c r="M481" i="1"/>
  <c r="P1698" i="1"/>
  <c r="Q1690" i="1"/>
  <c r="J1674" i="1"/>
  <c r="J673" i="1"/>
  <c r="J679" i="1"/>
  <c r="N685" i="1"/>
  <c r="A705" i="1"/>
  <c r="Q717" i="1"/>
  <c r="O1386" i="1"/>
  <c r="J1394" i="1"/>
  <c r="P1410" i="1"/>
  <c r="O1426" i="1"/>
  <c r="Q1402" i="1"/>
  <c r="L1402" i="1"/>
  <c r="N1418" i="1"/>
  <c r="J795" i="1"/>
  <c r="J2000" i="1"/>
  <c r="A2000" i="1"/>
  <c r="J2015" i="1"/>
  <c r="M318" i="1"/>
  <c r="A318" i="1"/>
  <c r="B310" i="1"/>
  <c r="L481" i="1"/>
  <c r="O1698" i="1"/>
  <c r="P1690" i="1"/>
  <c r="Q1674" i="1"/>
  <c r="K673" i="1"/>
  <c r="N679" i="1"/>
  <c r="A685" i="1"/>
  <c r="P711" i="1"/>
  <c r="K1386" i="1"/>
  <c r="Q1394" i="1"/>
  <c r="K1410" i="1"/>
  <c r="K1426" i="1"/>
  <c r="O1402" i="1"/>
  <c r="Q1418" i="1"/>
  <c r="L1418" i="1"/>
  <c r="O795" i="1"/>
  <c r="P1965" i="1"/>
  <c r="L318" i="1"/>
  <c r="N1698" i="1"/>
  <c r="N673" i="1"/>
  <c r="Q1378" i="1"/>
  <c r="N1386" i="1"/>
  <c r="P1394" i="1"/>
  <c r="Q1526" i="1"/>
  <c r="J1410" i="1"/>
  <c r="J1426" i="1"/>
  <c r="K1402" i="1"/>
  <c r="P1418" i="1"/>
  <c r="B821" i="1"/>
  <c r="Q2000" i="1"/>
  <c r="P2015" i="1"/>
  <c r="Q2015" i="1"/>
  <c r="N310" i="1"/>
  <c r="A310" i="1"/>
  <c r="A481" i="1"/>
  <c r="N1690" i="1"/>
  <c r="O1674" i="1"/>
  <c r="B679" i="1"/>
  <c r="K711" i="1"/>
  <c r="A1635" i="1"/>
  <c r="O2015" i="1"/>
  <c r="B1596" i="1"/>
  <c r="K318" i="1"/>
  <c r="M310" i="1"/>
  <c r="B481"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4"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4" i="1"/>
  <c r="A1903" i="1"/>
  <c r="A1571" i="1"/>
  <c r="O669" i="1"/>
  <c r="P689" i="1"/>
  <c r="R707" i="1"/>
  <c r="Q314" i="1"/>
  <c r="P1694" i="1"/>
  <c r="B669" i="1"/>
  <c r="K689" i="1"/>
  <c r="P707" i="1"/>
  <c r="B320" i="1"/>
  <c r="B312" i="1"/>
  <c r="B1692" i="1"/>
  <c r="O269" i="1"/>
  <c r="L677" i="1"/>
  <c r="P697" i="1"/>
  <c r="A224" i="1"/>
  <c r="M1455" i="1"/>
  <c r="A1495" i="1"/>
  <c r="M1431" i="1"/>
  <c r="J1471" i="1"/>
  <c r="L695" i="1"/>
  <c r="P1551" i="1"/>
  <c r="N1439" i="1"/>
  <c r="N1487" i="1"/>
  <c r="B1383" i="1"/>
  <c r="J322" i="1"/>
  <c r="B1694" i="1"/>
  <c r="J370" i="1"/>
  <c r="N1479" i="1"/>
  <c r="O1519" i="1"/>
  <c r="N1551" i="1"/>
  <c r="K1439" i="1"/>
  <c r="L1487" i="1"/>
  <c r="P322" i="1"/>
  <c r="K314" i="1"/>
  <c r="O370" i="1"/>
  <c r="K695" i="1"/>
  <c r="N322" i="1"/>
  <c r="A314" i="1"/>
  <c r="N1571" i="1"/>
  <c r="B370" i="1"/>
  <c r="A695" i="1"/>
  <c r="M709" i="1"/>
  <c r="J1479" i="1"/>
  <c r="N1519" i="1"/>
  <c r="L1447" i="1"/>
  <c r="N314" i="1"/>
  <c r="B675" i="1"/>
  <c r="M1995" i="1"/>
  <c r="K1479" i="1"/>
  <c r="M1519" i="1"/>
  <c r="O1447" i="1"/>
  <c r="P1527" i="1"/>
  <c r="M322" i="1"/>
  <c r="N1903" i="1"/>
  <c r="R1571" i="1"/>
  <c r="M669" i="1"/>
  <c r="R701" i="1"/>
  <c r="K322" i="1"/>
  <c r="K1903" i="1"/>
  <c r="B1571" i="1"/>
  <c r="L669" i="1"/>
  <c r="J689" i="1"/>
  <c r="M701" i="1"/>
  <c r="N721" i="1"/>
  <c r="M1495" i="1"/>
  <c r="M1535" i="1"/>
  <c r="B1447" i="1"/>
  <c r="O1527" i="1"/>
  <c r="P30" i="1"/>
  <c r="L761" i="1"/>
  <c r="Q761" i="1"/>
  <c r="N728" i="1"/>
  <c r="J728" i="1"/>
  <c r="J754" i="1"/>
  <c r="B754" i="1"/>
  <c r="J313"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2" i="1"/>
  <c r="J312" i="1"/>
  <c r="A312" i="1"/>
  <c r="R312" i="1"/>
  <c r="N320" i="1"/>
  <c r="O320" i="1"/>
  <c r="P320"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3" i="1"/>
  <c r="N313" i="1"/>
  <c r="P313" i="1"/>
  <c r="Q313" i="1"/>
  <c r="L321" i="1"/>
  <c r="P321" i="1"/>
  <c r="J321"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8" i="1"/>
  <c r="K478" i="1"/>
  <c r="B321" i="1"/>
  <c r="B313" i="1"/>
  <c r="B1693" i="1"/>
  <c r="B676" i="1"/>
  <c r="A722" i="1"/>
  <c r="R1709" i="1"/>
  <c r="Q1845" i="1"/>
  <c r="Q1970" i="1"/>
  <c r="M56" i="1"/>
  <c r="M24" i="1"/>
  <c r="R16" i="1"/>
  <c r="L478" i="1"/>
  <c r="M1963" i="1"/>
  <c r="L1907" i="1"/>
  <c r="R1844" i="1"/>
  <c r="M1625" i="1"/>
  <c r="K1708" i="1"/>
  <c r="Q1602" i="1"/>
  <c r="B1718" i="1"/>
  <c r="N54" i="1"/>
  <c r="M30" i="1"/>
  <c r="Q71" i="1"/>
  <c r="Q1623" i="1"/>
  <c r="N232" i="1"/>
  <c r="K1322" i="1"/>
  <c r="A157" i="1"/>
  <c r="J32" i="1"/>
  <c r="A32" i="1"/>
  <c r="M48" i="1"/>
  <c r="N48" i="1"/>
  <c r="R321" i="1"/>
  <c r="R313" i="1"/>
  <c r="R1693" i="1"/>
  <c r="L676" i="1"/>
  <c r="A676" i="1"/>
  <c r="J1709" i="1"/>
  <c r="M1944" i="1"/>
  <c r="P1845" i="1"/>
  <c r="P1970" i="1"/>
  <c r="L56" i="1"/>
  <c r="O40" i="1"/>
  <c r="K32" i="1"/>
  <c r="L24" i="1"/>
  <c r="J16" i="1"/>
  <c r="R478"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8" i="1"/>
  <c r="O1920" i="1"/>
  <c r="K1907" i="1"/>
  <c r="O1844" i="1"/>
  <c r="B1602" i="1"/>
  <c r="N207" i="1"/>
  <c r="M46" i="1"/>
  <c r="P22" i="1"/>
  <c r="R365"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8"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8" i="1"/>
  <c r="R1901" i="1"/>
  <c r="B1907" i="1"/>
  <c r="Q1629" i="1"/>
  <c r="B1625" i="1"/>
  <c r="R1879" i="1"/>
  <c r="J38" i="1"/>
  <c r="O14" i="1"/>
  <c r="L1921" i="1"/>
  <c r="K265" i="1"/>
  <c r="L1322" i="1"/>
  <c r="A709" i="1"/>
  <c r="J709" i="1"/>
  <c r="R1370" i="1"/>
  <c r="B1709" i="1"/>
  <c r="B1944" i="1"/>
  <c r="L1845" i="1"/>
  <c r="P56" i="1"/>
  <c r="J48" i="1"/>
  <c r="N40" i="1"/>
  <c r="Q24" i="1"/>
  <c r="P16" i="1"/>
  <c r="A478" i="1"/>
  <c r="O1901" i="1"/>
  <c r="M1629" i="1"/>
  <c r="A1625" i="1"/>
  <c r="M224" i="1"/>
  <c r="Q1322" i="1"/>
  <c r="O365" i="1"/>
  <c r="M365" i="1"/>
  <c r="R22" i="1"/>
  <c r="K22" i="1"/>
  <c r="L46" i="1"/>
  <c r="B46" i="1"/>
  <c r="Q1566" i="1"/>
  <c r="P1566" i="1"/>
  <c r="O1641" i="1"/>
  <c r="A1641" i="1"/>
  <c r="Q773" i="1"/>
  <c r="A843" i="1"/>
  <c r="N318" i="1"/>
  <c r="J310"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8" i="1"/>
  <c r="Q262" i="1"/>
  <c r="J222" i="1"/>
  <c r="J230" i="1"/>
  <c r="P359" i="1"/>
  <c r="J1997" i="1"/>
  <c r="A2007" i="1"/>
  <c r="R2008" i="1"/>
  <c r="O1602" i="1"/>
  <c r="K1641" i="1"/>
  <c r="N1718" i="1"/>
  <c r="J207" i="1"/>
  <c r="M1566" i="1"/>
  <c r="Q54" i="1"/>
  <c r="K46" i="1"/>
  <c r="A46" i="1"/>
  <c r="B38" i="1"/>
  <c r="A30" i="1"/>
  <c r="B22" i="1"/>
  <c r="L14" i="1"/>
  <c r="Q365" i="1"/>
  <c r="N1602" i="1"/>
  <c r="J1641" i="1"/>
  <c r="M1718" i="1"/>
  <c r="Q207" i="1"/>
  <c r="K15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1" i="1"/>
  <c r="R481" i="1"/>
  <c r="K1973" i="1"/>
  <c r="M1973" i="1"/>
  <c r="J1990" i="1"/>
  <c r="O1990" i="1"/>
  <c r="K1602" i="1"/>
  <c r="P1641" i="1"/>
  <c r="L1718" i="1"/>
  <c r="P207" i="1"/>
  <c r="R15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5"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7" i="1"/>
  <c r="M372"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7"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0"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59"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0" i="1"/>
  <c r="L675" i="1"/>
  <c r="Q695" i="1"/>
  <c r="O701" i="1"/>
  <c r="A707" i="1"/>
  <c r="P721" i="1"/>
  <c r="R1598" i="1"/>
  <c r="B1714" i="1"/>
  <c r="J212" i="1"/>
  <c r="B42" i="1"/>
  <c r="R1963" i="1"/>
  <c r="M1907" i="1"/>
  <c r="K1844" i="1"/>
  <c r="R359"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4" i="1"/>
  <c r="K504" i="1"/>
  <c r="Q1705" i="1"/>
  <c r="A1705" i="1"/>
  <c r="R362" i="1"/>
  <c r="B362" i="1"/>
  <c r="M362" i="1"/>
  <c r="P362" i="1"/>
  <c r="N478" i="1"/>
  <c r="M478"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19" i="1"/>
  <c r="J319" i="1"/>
  <c r="P1972" i="1"/>
  <c r="L1972" i="1"/>
  <c r="Q1978" i="1"/>
  <c r="Q1993" i="1"/>
  <c r="J1993" i="1"/>
  <c r="R2003" i="1"/>
  <c r="K2018" i="1"/>
  <c r="A2018" i="1"/>
  <c r="B66" i="1"/>
  <c r="L1603" i="1"/>
  <c r="A1940" i="1"/>
  <c r="Q1940" i="1"/>
  <c r="R698" i="1"/>
  <c r="N698" i="1"/>
  <c r="P1978" i="1"/>
  <c r="P1993" i="1"/>
  <c r="B1993" i="1"/>
  <c r="J2003" i="1"/>
  <c r="R2018" i="1"/>
  <c r="R66" i="1"/>
  <c r="K1603" i="1"/>
  <c r="O672" i="1"/>
  <c r="M361"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1" i="1"/>
  <c r="J311" i="1"/>
  <c r="M311"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59"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59"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19" i="1"/>
  <c r="P311" i="1"/>
  <c r="P1699" i="1"/>
  <c r="Q1691" i="1"/>
  <c r="O268" i="1"/>
  <c r="J672" i="1"/>
  <c r="M678" i="1"/>
  <c r="P684" i="1"/>
  <c r="M698" i="1"/>
  <c r="M1640" i="1"/>
  <c r="J1717" i="1"/>
  <c r="J55" i="1"/>
  <c r="P1940" i="1"/>
  <c r="R221" i="1"/>
  <c r="P23" i="1"/>
  <c r="N610" i="1"/>
  <c r="K610" i="1"/>
  <c r="N154" i="1"/>
  <c r="B154" i="1"/>
  <c r="O319" i="1"/>
  <c r="O311" i="1"/>
  <c r="O1699" i="1"/>
  <c r="P1691" i="1"/>
  <c r="N268" i="1"/>
  <c r="R672" i="1"/>
  <c r="K678" i="1"/>
  <c r="N684" i="1"/>
  <c r="L698" i="1"/>
  <c r="L1640" i="1"/>
  <c r="Q1717" i="1"/>
  <c r="R55" i="1"/>
  <c r="B23" i="1"/>
  <c r="L154" i="1"/>
  <c r="A154" i="1"/>
  <c r="A319" i="1"/>
  <c r="N311"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1" i="1"/>
  <c r="B311" i="1"/>
  <c r="K311" i="1"/>
  <c r="N319" i="1"/>
  <c r="M319" i="1"/>
  <c r="Q319"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19" i="1"/>
  <c r="L311" i="1"/>
  <c r="L1699" i="1"/>
  <c r="L1691" i="1"/>
  <c r="A268" i="1"/>
  <c r="B672" i="1"/>
  <c r="B678" i="1"/>
  <c r="B684" i="1"/>
  <c r="P698" i="1"/>
  <c r="P1640" i="1"/>
  <c r="L1717" i="1"/>
  <c r="N55" i="1"/>
  <c r="K1972" i="1"/>
  <c r="K39" i="1"/>
  <c r="L74" i="1"/>
  <c r="L594" i="1"/>
  <c r="O594" i="1"/>
  <c r="A594" i="1"/>
  <c r="N849" i="1"/>
  <c r="R319" i="1"/>
  <c r="R311"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1" i="1"/>
  <c r="O772" i="1"/>
  <c r="Q786" i="1"/>
  <c r="Q798" i="1"/>
  <c r="B818" i="1"/>
  <c r="B836" i="1"/>
  <c r="M825" i="1"/>
  <c r="M1701" i="1"/>
  <c r="N1703" i="1"/>
  <c r="A1703" i="1"/>
  <c r="J1703" i="1"/>
  <c r="R1703" i="1"/>
  <c r="L1703" i="1"/>
  <c r="M1703" i="1"/>
  <c r="L1711" i="1"/>
  <c r="A171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1" i="1"/>
  <c r="K313" i="1"/>
  <c r="L313"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1" i="1"/>
  <c r="A361" i="1"/>
  <c r="N361" i="1"/>
  <c r="Q361"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1"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1"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09" i="1"/>
  <c r="B309" i="1"/>
  <c r="N309" i="1"/>
  <c r="L309" i="1"/>
  <c r="M309" i="1"/>
  <c r="O309" i="1"/>
  <c r="A309" i="1"/>
  <c r="P309" i="1"/>
  <c r="Q309" i="1"/>
  <c r="R309" i="1"/>
  <c r="L2020" i="1"/>
  <c r="R2020" i="1"/>
  <c r="N2020" i="1"/>
  <c r="O2020" i="1"/>
  <c r="K2020" i="1"/>
  <c r="A2020" i="1"/>
  <c r="Q2020" i="1"/>
  <c r="B1981" i="1"/>
  <c r="O1981" i="1"/>
  <c r="L1981" i="1"/>
  <c r="J1981" i="1"/>
  <c r="K1981" i="1"/>
  <c r="M1981" i="1"/>
  <c r="O72" i="1"/>
  <c r="R1981" i="1"/>
  <c r="Q29" i="1"/>
  <c r="B1843" i="1"/>
  <c r="N505" i="1"/>
  <c r="B505" i="1"/>
  <c r="Q505" i="1"/>
  <c r="K505" i="1"/>
  <c r="L505" i="1"/>
  <c r="L1710" i="1"/>
  <c r="N1710" i="1"/>
  <c r="J1710" i="1"/>
  <c r="Q1710" i="1"/>
  <c r="R1710" i="1"/>
  <c r="J217" i="1"/>
  <c r="Q217" i="1"/>
  <c r="K217" i="1"/>
  <c r="N217" i="1"/>
  <c r="A217" i="1"/>
  <c r="O217" i="1"/>
  <c r="K358" i="1"/>
  <c r="B358" i="1"/>
  <c r="M358" i="1"/>
  <c r="Q358" i="1"/>
  <c r="J358"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8" i="1"/>
  <c r="R217" i="1"/>
  <c r="P505"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7" i="1"/>
  <c r="N317" i="1"/>
  <c r="L317" i="1"/>
  <c r="K317" i="1"/>
  <c r="M317" i="1"/>
  <c r="O317" i="1"/>
  <c r="B317" i="1"/>
  <c r="P317" i="1"/>
  <c r="Q317" i="1"/>
  <c r="J317" i="1"/>
  <c r="R1996" i="1"/>
  <c r="Q1996" i="1"/>
  <c r="K1996" i="1"/>
  <c r="B1996" i="1"/>
  <c r="M1996" i="1"/>
  <c r="O1996" i="1"/>
  <c r="N1996" i="1"/>
  <c r="R358" i="1"/>
  <c r="B217" i="1"/>
  <c r="M505" i="1"/>
  <c r="Q1908" i="1"/>
  <c r="K72" i="1"/>
  <c r="A1981" i="1"/>
  <c r="B2006" i="1"/>
  <c r="O64" i="1"/>
  <c r="M1689" i="1"/>
  <c r="B692" i="1"/>
  <c r="O1642" i="1"/>
  <c r="O1908" i="1"/>
  <c r="A72" i="1"/>
  <c r="L1996" i="1"/>
  <c r="J2020" i="1"/>
  <c r="Q204" i="1"/>
  <c r="M664" i="1"/>
  <c r="L64" i="1"/>
  <c r="O358" i="1"/>
  <c r="O1710" i="1"/>
  <c r="J505" i="1"/>
  <c r="K1908" i="1"/>
  <c r="P1996" i="1"/>
  <c r="P2020" i="1"/>
  <c r="M1622" i="1"/>
  <c r="N706" i="1"/>
  <c r="M208" i="1"/>
  <c r="M1710" i="1"/>
  <c r="J1996" i="1"/>
  <c r="M2020" i="1"/>
  <c r="K1622" i="1"/>
  <c r="R317" i="1"/>
  <c r="P712" i="1"/>
  <c r="A358" i="1"/>
  <c r="A505" i="1"/>
  <c r="J1908" i="1"/>
  <c r="Q264" i="1"/>
  <c r="N1673" i="1"/>
  <c r="B61" i="1"/>
  <c r="P217" i="1"/>
  <c r="K1710" i="1"/>
  <c r="M1908" i="1"/>
  <c r="R72" i="1"/>
  <c r="P1981" i="1"/>
  <c r="A1996" i="1"/>
  <c r="B2020" i="1"/>
  <c r="A264" i="1"/>
  <c r="K309" i="1"/>
  <c r="P674" i="1"/>
  <c r="Q718" i="1"/>
  <c r="A53" i="1"/>
  <c r="J359" i="1"/>
  <c r="K251" i="1"/>
  <c r="B251" i="1"/>
  <c r="J219" i="1"/>
  <c r="Q1708" i="1"/>
  <c r="L1879" i="1"/>
  <c r="M1983" i="1"/>
  <c r="B1983" i="1"/>
  <c r="N1998" i="1"/>
  <c r="P2008" i="1"/>
  <c r="Q2022" i="1"/>
  <c r="J2022" i="1"/>
  <c r="P361"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59" i="1"/>
  <c r="O251" i="1"/>
  <c r="A251" i="1"/>
  <c r="Q219" i="1"/>
  <c r="P1708" i="1"/>
  <c r="K1879" i="1"/>
  <c r="L1983" i="1"/>
  <c r="A1983" i="1"/>
  <c r="P1998" i="1"/>
  <c r="O2008" i="1"/>
  <c r="P2022" i="1"/>
  <c r="A2022" i="1"/>
  <c r="O361"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4" i="1"/>
  <c r="P504" i="1"/>
  <c r="J504" i="1"/>
  <c r="B504" i="1"/>
  <c r="M504" i="1"/>
  <c r="L504" i="1"/>
  <c r="B1705" i="1"/>
  <c r="M1705" i="1"/>
  <c r="P1705" i="1"/>
  <c r="J1705" i="1"/>
  <c r="O1705" i="1"/>
  <c r="R1705" i="1"/>
  <c r="K150" i="1"/>
  <c r="B150" i="1"/>
  <c r="P150" i="1"/>
  <c r="N150" i="1"/>
  <c r="O150" i="1"/>
  <c r="R150" i="1"/>
  <c r="A150" i="1"/>
  <c r="R249" i="1"/>
  <c r="Q249" i="1"/>
  <c r="B249" i="1"/>
  <c r="M249" i="1"/>
  <c r="N249" i="1"/>
  <c r="P249" i="1"/>
  <c r="J249" i="1"/>
  <c r="A362" i="1"/>
  <c r="O362" i="1"/>
  <c r="Q362" i="1"/>
  <c r="N362" i="1"/>
  <c r="J362" i="1"/>
  <c r="L362"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1"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7" i="1"/>
  <c r="A367" i="1"/>
  <c r="Q367" i="1"/>
  <c r="K367"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59" i="1"/>
  <c r="N359" i="1"/>
  <c r="L251" i="1"/>
  <c r="M219" i="1"/>
  <c r="A219" i="1"/>
  <c r="M1708" i="1"/>
  <c r="Q1879" i="1"/>
  <c r="Q1983" i="1"/>
  <c r="R1998" i="1"/>
  <c r="A1998" i="1"/>
  <c r="L2008" i="1"/>
  <c r="M2022" i="1"/>
  <c r="K361" i="1"/>
  <c r="L361" i="1"/>
  <c r="R253" i="1"/>
  <c r="Q216" i="1"/>
  <c r="B216" i="1"/>
  <c r="O1706" i="1"/>
  <c r="K694" i="1"/>
  <c r="A694" i="1"/>
  <c r="R68" i="1"/>
  <c r="P690" i="1"/>
  <c r="J690" i="1"/>
  <c r="O1942" i="1"/>
  <c r="O1917" i="1"/>
  <c r="O1877" i="1"/>
  <c r="L1632" i="1"/>
  <c r="K362" i="1"/>
  <c r="Q150" i="1"/>
  <c r="R504"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1" i="1"/>
  <c r="A371" i="1"/>
  <c r="Q371" i="1"/>
  <c r="R371" i="1"/>
  <c r="B371" i="1"/>
  <c r="K371" i="1"/>
  <c r="P371" i="1"/>
  <c r="M1695" i="1"/>
  <c r="L1695" i="1"/>
  <c r="Q1695" i="1"/>
  <c r="N1695" i="1"/>
  <c r="O1695" i="1"/>
  <c r="A1695" i="1"/>
  <c r="A1570" i="1"/>
  <c r="L1570" i="1"/>
  <c r="J1570" i="1"/>
  <c r="B1570" i="1"/>
  <c r="R1570" i="1"/>
  <c r="N1570" i="1"/>
  <c r="Q1570" i="1"/>
  <c r="K1570" i="1"/>
  <c r="J1968" i="1"/>
  <c r="R1968" i="1"/>
  <c r="L1968" i="1"/>
  <c r="Q1968" i="1"/>
  <c r="M1968" i="1"/>
  <c r="O1968" i="1"/>
  <c r="L315" i="1"/>
  <c r="K315" i="1"/>
  <c r="P315" i="1"/>
  <c r="J315" i="1"/>
  <c r="N315" i="1"/>
  <c r="O315" i="1"/>
  <c r="M263" i="1"/>
  <c r="P263" i="1"/>
  <c r="Q263" i="1"/>
  <c r="R263" i="1"/>
  <c r="K263" i="1"/>
  <c r="N263" i="1"/>
  <c r="O263" i="1"/>
  <c r="B593" i="1"/>
  <c r="O593" i="1"/>
  <c r="Q593" i="1"/>
  <c r="R593" i="1"/>
  <c r="P585" i="1"/>
  <c r="A585" i="1"/>
  <c r="O585" i="1"/>
  <c r="L585" i="1"/>
  <c r="A1563" i="1"/>
  <c r="R1563" i="1"/>
  <c r="N1531" i="1"/>
  <c r="M1531" i="1"/>
  <c r="K359" i="1"/>
  <c r="R1708" i="1"/>
  <c r="N1879" i="1"/>
  <c r="J2008" i="1"/>
  <c r="J361" i="1"/>
  <c r="L1706" i="1"/>
  <c r="K68" i="1"/>
  <c r="O690" i="1"/>
  <c r="J70" i="1"/>
  <c r="K1923" i="1"/>
  <c r="K1922" i="1"/>
  <c r="J1713" i="1"/>
  <c r="Q257" i="1"/>
  <c r="A255" i="1"/>
  <c r="L1942" i="1"/>
  <c r="M1898" i="1"/>
  <c r="L1877" i="1"/>
  <c r="O1842" i="1"/>
  <c r="P1632" i="1"/>
  <c r="K249" i="1"/>
  <c r="N1705" i="1"/>
  <c r="A504" i="1"/>
  <c r="L1992" i="1"/>
  <c r="R2017" i="1"/>
  <c r="N1968" i="1"/>
  <c r="J371" i="1"/>
  <c r="N688" i="1"/>
  <c r="Q720" i="1"/>
  <c r="J1644" i="1"/>
  <c r="O51" i="1"/>
  <c r="M19" i="1"/>
  <c r="Q1638" i="1"/>
  <c r="A259" i="1"/>
  <c r="B708" i="1"/>
  <c r="R41" i="1"/>
  <c r="M660" i="1"/>
  <c r="J1900" i="1"/>
  <c r="P2016" i="1"/>
  <c r="K1967" i="1"/>
  <c r="B668" i="1"/>
  <c r="R43" i="1"/>
  <c r="R367" i="1"/>
  <c r="J247" i="1"/>
  <c r="P1712" i="1"/>
  <c r="A1712" i="1"/>
  <c r="O1634" i="1"/>
  <c r="B1634" i="1"/>
  <c r="N1634" i="1"/>
  <c r="M1634" i="1"/>
  <c r="O1875" i="1"/>
  <c r="B1875" i="1"/>
  <c r="Q1875" i="1"/>
  <c r="M1875" i="1"/>
  <c r="J1875" i="1"/>
  <c r="A1915" i="1"/>
  <c r="N1915" i="1"/>
  <c r="R1915" i="1"/>
  <c r="Q1915" i="1"/>
  <c r="J229" i="1"/>
  <c r="Q229" i="1"/>
  <c r="A229" i="1"/>
  <c r="N229" i="1"/>
  <c r="B391" i="1"/>
  <c r="A391" i="1"/>
  <c r="B383"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0" i="1"/>
  <c r="P360" i="1"/>
  <c r="Q360"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2" i="1"/>
  <c r="O314" i="1"/>
  <c r="O1903" i="1"/>
  <c r="B1903" i="1"/>
  <c r="P1571" i="1"/>
  <c r="Q1694" i="1"/>
  <c r="J1694" i="1"/>
  <c r="R370" i="1"/>
  <c r="K370"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2" i="1"/>
  <c r="B322" i="1"/>
  <c r="M314" i="1"/>
  <c r="M1903" i="1"/>
  <c r="M1571" i="1"/>
  <c r="O1694" i="1"/>
  <c r="A1694" i="1"/>
  <c r="Q370" i="1"/>
  <c r="A370"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2" i="1"/>
  <c r="A322" i="1"/>
  <c r="L314" i="1"/>
  <c r="L1903" i="1"/>
  <c r="L1571" i="1"/>
  <c r="N1694" i="1"/>
  <c r="P370"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4"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6" i="1"/>
  <c r="J366" i="1"/>
  <c r="R366" i="1"/>
  <c r="K366" i="1"/>
  <c r="L366" i="1"/>
  <c r="A366" i="1"/>
  <c r="M366" i="1"/>
  <c r="B366" i="1"/>
  <c r="N366" i="1"/>
  <c r="O366"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3" i="1"/>
  <c r="J367" i="1"/>
  <c r="K1711" i="1"/>
  <c r="J1919" i="1"/>
  <c r="J1682" i="1"/>
  <c r="A1683" i="1"/>
  <c r="R171" i="1"/>
  <c r="J381"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5" i="1"/>
  <c r="L1967" i="1"/>
  <c r="R1941" i="1"/>
  <c r="L1911" i="1"/>
  <c r="L1876" i="1"/>
  <c r="P1637" i="1"/>
  <c r="A1633" i="1"/>
  <c r="P247" i="1"/>
  <c r="N1966" i="1"/>
  <c r="R1975" i="1"/>
  <c r="K153" i="1"/>
  <c r="K206" i="1"/>
  <c r="N1680" i="1"/>
  <c r="L1680" i="1"/>
  <c r="M1680" i="1"/>
  <c r="B1680" i="1"/>
  <c r="K1680" i="1"/>
  <c r="B396" i="1"/>
  <c r="A388" i="1"/>
  <c r="B388" i="1"/>
  <c r="J1915" i="1"/>
  <c r="L1875" i="1"/>
  <c r="L1990" i="1"/>
  <c r="R229" i="1"/>
  <c r="K405" i="1"/>
  <c r="Q363" i="1"/>
  <c r="A247" i="1"/>
  <c r="R1966" i="1"/>
  <c r="P1711" i="1"/>
  <c r="O1975" i="1"/>
  <c r="P590" i="1"/>
  <c r="J590" i="1"/>
  <c r="O363" i="1"/>
  <c r="O1712" i="1"/>
  <c r="Q1966" i="1"/>
  <c r="M1711" i="1"/>
  <c r="L261" i="1"/>
  <c r="M15" i="1"/>
  <c r="R218" i="1"/>
  <c r="B218" i="1"/>
  <c r="L218" i="1"/>
  <c r="R20" i="1"/>
  <c r="B20" i="1"/>
  <c r="L20" i="1"/>
  <c r="A52" i="1"/>
  <c r="R52" i="1"/>
  <c r="N52" i="1"/>
  <c r="B1600" i="1"/>
  <c r="K1600" i="1"/>
  <c r="M713" i="1"/>
  <c r="R713" i="1"/>
  <c r="O681" i="1"/>
  <c r="A681" i="1"/>
  <c r="Q681" i="1"/>
  <c r="K372" i="1"/>
  <c r="P372" i="1"/>
  <c r="P628" i="1"/>
  <c r="A628" i="1"/>
  <c r="P612" i="1"/>
  <c r="J612" i="1"/>
  <c r="R612" i="1"/>
  <c r="K612" i="1"/>
  <c r="B1703" i="1"/>
  <c r="O1703" i="1"/>
  <c r="Q1711" i="1"/>
  <c r="J1711" i="1"/>
  <c r="N1711" i="1"/>
  <c r="N155" i="1"/>
  <c r="K155" i="1"/>
  <c r="M155" i="1"/>
  <c r="J155" i="1"/>
  <c r="P1975" i="1"/>
  <c r="K1975" i="1"/>
  <c r="K1704" i="1"/>
  <c r="B1704" i="1"/>
  <c r="N1712" i="1"/>
  <c r="L1712" i="1"/>
  <c r="M1712" i="1"/>
  <c r="A363" i="1"/>
  <c r="R363" i="1"/>
  <c r="M1910" i="1"/>
  <c r="O1910" i="1"/>
  <c r="Q1910" i="1"/>
  <c r="A1910" i="1"/>
  <c r="L1620" i="1"/>
  <c r="K1620" i="1"/>
  <c r="Q1620" i="1"/>
  <c r="B74" i="1"/>
  <c r="P74" i="1"/>
  <c r="R477" i="1"/>
  <c r="P477" i="1"/>
  <c r="Q405" i="1"/>
  <c r="P405" i="1"/>
  <c r="J405"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7"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4" i="1"/>
  <c r="A394" i="1"/>
  <c r="A386"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7" i="1"/>
  <c r="R1701" i="1"/>
  <c r="B1701" i="1"/>
  <c r="P270" i="1"/>
  <c r="M702" i="1"/>
  <c r="O1715" i="1"/>
  <c r="J57" i="1"/>
  <c r="K33" i="1"/>
  <c r="P1873" i="1"/>
  <c r="P49" i="1"/>
  <c r="M368" i="1"/>
  <c r="L1681" i="1"/>
  <c r="P1684" i="1"/>
  <c r="K1684" i="1"/>
  <c r="K173" i="1"/>
  <c r="M169" i="1"/>
  <c r="R170" i="1"/>
  <c r="A168" i="1"/>
  <c r="R592" i="1"/>
  <c r="Q602" i="1"/>
  <c r="L610" i="1"/>
  <c r="R626" i="1"/>
  <c r="J1434" i="1"/>
  <c r="R1450" i="1"/>
  <c r="M1466" i="1"/>
  <c r="K1490" i="1"/>
  <c r="M1506" i="1"/>
  <c r="B1530" i="1"/>
  <c r="B1546" i="1"/>
  <c r="O1458" i="1"/>
  <c r="Q1514" i="1"/>
  <c r="A1482" i="1"/>
  <c r="O367" i="1"/>
  <c r="J1701" i="1"/>
  <c r="A1701" i="1"/>
  <c r="N270" i="1"/>
  <c r="J702" i="1"/>
  <c r="N1715" i="1"/>
  <c r="L57" i="1"/>
  <c r="A33" i="1"/>
  <c r="P453" i="1"/>
  <c r="N49" i="1"/>
  <c r="A368" i="1"/>
  <c r="R1676" i="1"/>
  <c r="K1681" i="1"/>
  <c r="O1684" i="1"/>
  <c r="Q1683" i="1"/>
  <c r="K1683" i="1"/>
  <c r="Q173" i="1"/>
  <c r="O170" i="1"/>
  <c r="B386"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1"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5" i="1"/>
  <c r="O504"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8" i="1"/>
  <c r="R1630" i="1"/>
  <c r="O252" i="1"/>
  <c r="R252" i="1"/>
  <c r="J360" i="1"/>
  <c r="O360"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5" i="1"/>
  <c r="A315" i="1"/>
  <c r="Q315" i="1"/>
  <c r="A1991" i="1"/>
  <c r="J1991" i="1"/>
  <c r="L36" i="1"/>
  <c r="Q36" i="1"/>
  <c r="J60" i="1"/>
  <c r="P60" i="1"/>
  <c r="N1643" i="1"/>
  <c r="B1643" i="1"/>
  <c r="L666" i="1"/>
  <c r="A666" i="1"/>
  <c r="Q713" i="1"/>
  <c r="K713" i="1"/>
  <c r="O693" i="1"/>
  <c r="L693" i="1"/>
  <c r="B1574" i="1"/>
  <c r="M1574" i="1"/>
  <c r="A316" i="1"/>
  <c r="K316" i="1"/>
  <c r="K1636" i="1"/>
  <c r="R1636" i="1"/>
  <c r="M1628" i="1"/>
  <c r="L1628" i="1"/>
  <c r="R1628" i="1"/>
  <c r="M1902" i="1"/>
  <c r="B1902" i="1"/>
  <c r="P1902" i="1"/>
  <c r="O1964" i="1"/>
  <c r="A1964" i="1"/>
  <c r="J1964" i="1"/>
  <c r="P231" i="1"/>
  <c r="L231" i="1"/>
  <c r="N231" i="1"/>
  <c r="R453" i="1"/>
  <c r="Q453" i="1"/>
  <c r="A453" i="1"/>
  <c r="L369" i="1"/>
  <c r="K369" i="1"/>
  <c r="J369" i="1"/>
  <c r="P1938" i="1"/>
  <c r="R1843" i="1"/>
  <c r="Q1636" i="1"/>
  <c r="O218" i="1"/>
  <c r="L223" i="1"/>
  <c r="N1900" i="1"/>
  <c r="K1976" i="1"/>
  <c r="K1991" i="1"/>
  <c r="B1991" i="1"/>
  <c r="J2001" i="1"/>
  <c r="Q2016" i="1"/>
  <c r="K307" i="1"/>
  <c r="B1696" i="1"/>
  <c r="O667" i="1"/>
  <c r="Q687" i="1"/>
  <c r="K209" i="1"/>
  <c r="P52" i="1"/>
  <c r="P20" i="1"/>
  <c r="R158" i="1"/>
  <c r="B158" i="1"/>
  <c r="Q1941" i="1"/>
  <c r="B1941" i="1"/>
  <c r="R1916" i="1"/>
  <c r="P1876" i="1"/>
  <c r="Q1637" i="1"/>
  <c r="B315" i="1"/>
  <c r="B1695" i="1"/>
  <c r="P668" i="1"/>
  <c r="P682" i="1"/>
  <c r="N700" i="1"/>
  <c r="O714" i="1"/>
  <c r="K665" i="1"/>
  <c r="Q1599" i="1"/>
  <c r="Q214" i="1"/>
  <c r="O59" i="1"/>
  <c r="L43" i="1"/>
  <c r="N27" i="1"/>
  <c r="O662" i="1"/>
  <c r="L367" i="1"/>
  <c r="J1910" i="1"/>
  <c r="R153" i="1"/>
  <c r="O1873" i="1"/>
  <c r="N15" i="1"/>
  <c r="O369" i="1"/>
  <c r="L1919" i="1"/>
  <c r="R716" i="1"/>
  <c r="O231" i="1"/>
  <c r="P214" i="1"/>
  <c r="P59" i="1"/>
  <c r="P43" i="1"/>
  <c r="P27" i="1"/>
  <c r="M662" i="1"/>
  <c r="N1873" i="1"/>
  <c r="B369" i="1"/>
  <c r="K1919" i="1"/>
  <c r="N1630" i="1"/>
  <c r="L1704" i="1"/>
  <c r="P1704" i="1"/>
  <c r="R1712" i="1"/>
  <c r="J1712" i="1"/>
  <c r="N247" i="1"/>
  <c r="Q247" i="1"/>
  <c r="N363" i="1"/>
  <c r="M363"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3" i="1"/>
  <c r="K1902" i="1"/>
  <c r="K368" i="1"/>
  <c r="L1630" i="1"/>
  <c r="N367" i="1"/>
  <c r="M367" i="1"/>
  <c r="L33" i="1"/>
  <c r="M33" i="1"/>
  <c r="Q49" i="1"/>
  <c r="L49" i="1"/>
  <c r="A57" i="1"/>
  <c r="O57" i="1"/>
  <c r="K57" i="1"/>
  <c r="B203" i="1"/>
  <c r="N203" i="1"/>
  <c r="P1715" i="1"/>
  <c r="A1715" i="1"/>
  <c r="K1715" i="1"/>
  <c r="J670" i="1"/>
  <c r="Q708" i="1"/>
  <c r="O270" i="1"/>
  <c r="A270" i="1"/>
  <c r="R702" i="1"/>
  <c r="Q1677" i="1"/>
  <c r="P172" i="1"/>
  <c r="L166" i="1"/>
  <c r="P166" i="1"/>
  <c r="J1685" i="1"/>
  <c r="P164" i="1"/>
  <c r="A392" i="1"/>
  <c r="B392" i="1"/>
  <c r="B384"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1" i="1"/>
  <c r="A395" i="1"/>
  <c r="A383" i="1"/>
  <c r="M584" i="1"/>
  <c r="M592" i="1"/>
  <c r="A592" i="1"/>
  <c r="N595" i="1"/>
  <c r="N588" i="1"/>
  <c r="B596" i="1"/>
  <c r="L600" i="1"/>
  <c r="M608" i="1"/>
  <c r="A608" i="1"/>
  <c r="O624" i="1"/>
  <c r="A624" i="1"/>
  <c r="P604" i="1"/>
  <c r="L620" i="1"/>
  <c r="O605" i="1"/>
  <c r="Q1552" i="1"/>
  <c r="R1686" i="1"/>
  <c r="O1682" i="1"/>
  <c r="O173" i="1"/>
  <c r="Q169" i="1"/>
  <c r="B165" i="1"/>
  <c r="A385" i="1"/>
  <c r="M595" i="1"/>
  <c r="M588" i="1"/>
  <c r="R589" i="1"/>
  <c r="M593" i="1"/>
  <c r="L593" i="1"/>
  <c r="B585" i="1"/>
  <c r="K585" i="1"/>
  <c r="P613" i="1"/>
  <c r="O604" i="1"/>
  <c r="N173" i="1"/>
  <c r="A165" i="1"/>
  <c r="B385" i="1"/>
  <c r="L582" i="1"/>
  <c r="P592" i="1"/>
  <c r="K592" i="1"/>
  <c r="B584" i="1"/>
  <c r="J584" i="1"/>
  <c r="O613" i="1"/>
  <c r="Q628" i="1"/>
  <c r="N621" i="1"/>
  <c r="Q624" i="1"/>
  <c r="N624" i="1"/>
  <c r="B616" i="1"/>
  <c r="A616" i="1"/>
  <c r="M616" i="1"/>
  <c r="J608" i="1"/>
  <c r="K608" i="1"/>
  <c r="O600" i="1"/>
  <c r="J600" i="1"/>
  <c r="L1682" i="1"/>
  <c r="B1682" i="1"/>
  <c r="N1683" i="1"/>
  <c r="M173" i="1"/>
  <c r="K171" i="1"/>
  <c r="B169" i="1"/>
  <c r="L168" i="1"/>
  <c r="A393"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3"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6" i="1"/>
  <c r="P307" i="1"/>
  <c r="Q307" i="1"/>
  <c r="N1574" i="1"/>
  <c r="A1574" i="1"/>
  <c r="Q1696" i="1"/>
  <c r="K1688" i="1"/>
  <c r="R372"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7" i="1"/>
  <c r="B477" i="1"/>
  <c r="J453" i="1"/>
  <c r="N1919" i="1"/>
  <c r="N1620" i="1"/>
  <c r="N1902" i="1"/>
  <c r="N716" i="1"/>
  <c r="A716" i="1"/>
  <c r="M47" i="1"/>
  <c r="Q368" i="1"/>
  <c r="J231" i="1"/>
  <c r="P1630" i="1"/>
  <c r="M360" i="1"/>
  <c r="L360" i="1"/>
  <c r="P218" i="1"/>
  <c r="Q218" i="1"/>
  <c r="L316" i="1"/>
  <c r="O307" i="1"/>
  <c r="B307" i="1"/>
  <c r="L1574" i="1"/>
  <c r="O1696" i="1"/>
  <c r="P1696" i="1"/>
  <c r="R1688" i="1"/>
  <c r="J372"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7" i="1"/>
  <c r="M1620" i="1"/>
  <c r="L1902" i="1"/>
  <c r="O716" i="1"/>
  <c r="P47" i="1"/>
  <c r="B47" i="1"/>
  <c r="Q231" i="1"/>
  <c r="B1630" i="1"/>
  <c r="O1630" i="1"/>
  <c r="K662" i="1"/>
  <c r="N662" i="1"/>
  <c r="Q43" i="1"/>
  <c r="O43" i="1"/>
  <c r="B1599" i="1"/>
  <c r="M1599" i="1"/>
  <c r="A700" i="1"/>
  <c r="K700" i="1"/>
  <c r="K668" i="1"/>
  <c r="Q668" i="1"/>
  <c r="N218" i="1"/>
  <c r="A218" i="1"/>
  <c r="R316" i="1"/>
  <c r="M307" i="1"/>
  <c r="K1574" i="1"/>
  <c r="M1696" i="1"/>
  <c r="A1696" i="1"/>
  <c r="Q1688" i="1"/>
  <c r="O372" i="1"/>
  <c r="B372"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69" i="1"/>
  <c r="R369" i="1"/>
  <c r="M218" i="1"/>
  <c r="J316" i="1"/>
  <c r="L307" i="1"/>
  <c r="R1574" i="1"/>
  <c r="L1696" i="1"/>
  <c r="O1688" i="1"/>
  <c r="P1688" i="1"/>
  <c r="N372" i="1"/>
  <c r="A372" i="1"/>
  <c r="Q667" i="1"/>
  <c r="K681" i="1"/>
  <c r="B681" i="1"/>
  <c r="O687" i="1"/>
  <c r="J693" i="1"/>
  <c r="K699" i="1"/>
  <c r="M699" i="1"/>
  <c r="L713" i="1"/>
  <c r="A713" i="1"/>
  <c r="O719" i="1"/>
  <c r="P666" i="1"/>
  <c r="N1600" i="1"/>
  <c r="Q1643" i="1"/>
  <c r="Q209" i="1"/>
  <c r="J209" i="1"/>
  <c r="K210" i="1"/>
  <c r="M60" i="1"/>
  <c r="A60" i="1"/>
  <c r="Q52" i="1"/>
  <c r="O44" i="1"/>
  <c r="N36" i="1"/>
  <c r="B36" i="1"/>
  <c r="L28" i="1"/>
  <c r="M20" i="1"/>
  <c r="M663" i="1"/>
  <c r="J363" i="1"/>
  <c r="K1712" i="1"/>
  <c r="K1966" i="1"/>
  <c r="M261" i="1"/>
  <c r="Q1964" i="1"/>
  <c r="M1873" i="1"/>
  <c r="B1873" i="1"/>
  <c r="K1628" i="1"/>
  <c r="M250" i="1"/>
  <c r="R206" i="1"/>
  <c r="O31" i="1"/>
  <c r="K15" i="1"/>
  <c r="Q477" i="1"/>
  <c r="P369" i="1"/>
  <c r="N453" i="1"/>
  <c r="R1919" i="1"/>
  <c r="B1919" i="1"/>
  <c r="N360" i="1"/>
  <c r="J1620" i="1"/>
  <c r="A1620" i="1"/>
  <c r="J1902" i="1"/>
  <c r="K47" i="1"/>
  <c r="L368" i="1"/>
  <c r="B368" i="1"/>
  <c r="M231" i="1"/>
  <c r="K1630" i="1"/>
  <c r="B1711" i="1"/>
  <c r="O1711" i="1"/>
  <c r="A155" i="1"/>
  <c r="O155" i="1"/>
  <c r="K250" i="1"/>
  <c r="A1704" i="1"/>
  <c r="M1704" i="1"/>
  <c r="L247" i="1"/>
  <c r="O247" i="1"/>
  <c r="K1910" i="1"/>
  <c r="R1910" i="1"/>
  <c r="A31" i="1"/>
  <c r="Q31" i="1"/>
  <c r="P716" i="1"/>
  <c r="Q716" i="1"/>
  <c r="P710" i="1"/>
  <c r="Q710" i="1"/>
  <c r="K218" i="1"/>
  <c r="O316" i="1"/>
  <c r="B316" i="1"/>
  <c r="R307" i="1"/>
  <c r="P1574" i="1"/>
  <c r="Q1574" i="1"/>
  <c r="R1696" i="1"/>
  <c r="M1688" i="1"/>
  <c r="A1688" i="1"/>
  <c r="L372"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3" i="1"/>
  <c r="B363" i="1"/>
  <c r="B247" i="1"/>
  <c r="Q1712" i="1"/>
  <c r="R1704" i="1"/>
  <c r="J1966" i="1"/>
  <c r="P1910" i="1"/>
  <c r="K261" i="1"/>
  <c r="N1964" i="1"/>
  <c r="R1873" i="1"/>
  <c r="J1628" i="1"/>
  <c r="A1628" i="1"/>
  <c r="Q250" i="1"/>
  <c r="R710" i="1"/>
  <c r="Q206" i="1"/>
  <c r="J31" i="1"/>
  <c r="Q15" i="1"/>
  <c r="A15" i="1"/>
  <c r="O477" i="1"/>
  <c r="N369" i="1"/>
  <c r="M453" i="1"/>
  <c r="Q1919" i="1"/>
  <c r="K360" i="1"/>
  <c r="A360" i="1"/>
  <c r="P1620" i="1"/>
  <c r="Q1902" i="1"/>
  <c r="A1902" i="1"/>
  <c r="J716" i="1"/>
  <c r="O47" i="1"/>
  <c r="R368" i="1"/>
  <c r="K231" i="1"/>
  <c r="B231" i="1"/>
  <c r="J1630" i="1"/>
  <c r="J153" i="1"/>
  <c r="Q153" i="1"/>
  <c r="N316" i="1"/>
  <c r="O1574" i="1"/>
  <c r="N667" i="1"/>
  <c r="L687" i="1"/>
  <c r="L719" i="1"/>
  <c r="O1600" i="1"/>
  <c r="P210" i="1"/>
  <c r="L52" i="1"/>
  <c r="R28" i="1"/>
  <c r="N153" i="1"/>
  <c r="O261" i="1"/>
  <c r="M1964" i="1"/>
  <c r="J1873" i="1"/>
  <c r="Q1628" i="1"/>
  <c r="J250" i="1"/>
  <c r="B250" i="1"/>
  <c r="J710" i="1"/>
  <c r="O206" i="1"/>
  <c r="P31" i="1"/>
  <c r="R15" i="1"/>
  <c r="N477" i="1"/>
  <c r="A477" i="1"/>
  <c r="M369" i="1"/>
  <c r="L453" i="1"/>
  <c r="O1919" i="1"/>
  <c r="R360" i="1"/>
  <c r="O1620" i="1"/>
  <c r="O1902" i="1"/>
  <c r="B716" i="1"/>
  <c r="N47" i="1"/>
  <c r="R155" i="1"/>
  <c r="J368" i="1"/>
  <c r="R231" i="1"/>
  <c r="A231" i="1"/>
  <c r="Q1630" i="1"/>
  <c r="Q1681" i="1"/>
  <c r="L1686" i="1"/>
  <c r="Q1678" i="1"/>
  <c r="A1678" i="1"/>
  <c r="B1684" i="1"/>
  <c r="P1680" i="1"/>
  <c r="O1680" i="1"/>
  <c r="Q1680" i="1"/>
  <c r="M166" i="1"/>
  <c r="M171" i="1"/>
  <c r="R169" i="1"/>
  <c r="L164" i="1"/>
  <c r="N164" i="1"/>
  <c r="R172" i="1"/>
  <c r="K172" i="1"/>
  <c r="A396" i="1"/>
  <c r="M589" i="1"/>
  <c r="O590" i="1"/>
  <c r="M606" i="1"/>
  <c r="Q630" i="1"/>
  <c r="Q1676" i="1"/>
  <c r="A1676" i="1"/>
  <c r="J1676" i="1"/>
  <c r="R1679" i="1"/>
  <c r="K1679" i="1"/>
  <c r="K165" i="1"/>
  <c r="M165" i="1"/>
  <c r="Q165" i="1"/>
  <c r="A173" i="1"/>
  <c r="P173" i="1"/>
  <c r="B173" i="1"/>
  <c r="R173" i="1"/>
  <c r="B395" i="1"/>
  <c r="A387"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0" i="1"/>
  <c r="B390" i="1"/>
  <c r="R598" i="1"/>
  <c r="L622" i="1"/>
  <c r="M1686" i="1"/>
  <c r="B1678" i="1"/>
  <c r="J1681" i="1"/>
  <c r="R1681" i="1"/>
  <c r="N166" i="1"/>
  <c r="J171" i="1"/>
  <c r="L171" i="1"/>
  <c r="N381" i="1"/>
  <c r="O381" i="1"/>
  <c r="B381" i="1"/>
  <c r="K381" i="1"/>
  <c r="M381" i="1"/>
  <c r="L381" i="1"/>
  <c r="B389" i="1"/>
  <c r="A389"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<sst xmlns="http://schemas.openxmlformats.org/spreadsheetml/2006/main" count="19008" uniqueCount="3895">
  <si>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</si>
  <si>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</si>
  <si>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</si>
  <si>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</si>
  <si>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</si>
  <si>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</si>
  <si>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</si>
  <si>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</si>
  <si>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</si>
  <si>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</si>
  <si>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</si>
  <si>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</si>
  <si>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</si>
  <si>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</si>
  <si>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</si>
  <si>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</si>
  <si>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</si>
  <si>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</si>
  <si>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</si>
  <si>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</si>
  <si>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</si>
  <si>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</si>
  <si>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</si>
  <si>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</si>
  <si>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</si>
  <si>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</si>
  <si>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</si>
  <si>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</si>
  <si>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</si>
  <si>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</si>
  <si>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</si>
  <si>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</si>
  <si>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</si>
  <si>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</si>
  <si>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</si>
  <si>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</si>
  <si>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</si>
  <si>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</si>
  <si>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</si>
  <si>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</si>
  <si>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</si>
  <si>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</si>
  <si>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</si>
  <si>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</si>
  <si>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</si>
  <si>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</si>
  <si>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</si>
  <si>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</si>
  <si>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</si>
  <si>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</si>
  <si>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</si>
  <si>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</si>
  <si>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</si>
  <si>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</si>
  <si>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</si>
  <si>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</si>
  <si>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</si>
  <si>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</si>
  <si>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</si>
  <si>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</si>
  <si>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</si>
  <si>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</si>
  <si>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</si>
  <si>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</si>
  <si>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</si>
  <si>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</si>
  <si>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</si>
  <si>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</si>
  <si>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</si>
  <si>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</si>
  <si>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</si>
  <si>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</si>
  <si>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</si>
  <si>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</si>
  <si>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</si>
  <si>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</si>
  <si>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</si>
  <si>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</si>
  <si>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</si>
  <si>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</si>
  <si>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</si>
  <si>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</si>
  <si>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</si>
  <si>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</si>
  <si>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</si>
  <si>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</si>
  <si>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</si>
  <si>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</si>
  <si>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</si>
  <si>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</si>
  <si>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</si>
  <si>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</si>
  <si>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</si>
  <si>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</si>
  <si>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</si>
  <si>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</si>
  <si>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</si>
  <si>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</si>
  <si>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</si>
  <si>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</si>
  <si>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</si>
  <si>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</si>
  <si>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</si>
  <si>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</si>
  <si>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</si>
  <si>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</si>
  <si>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</si>
  <si>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</si>
  <si>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</si>
  <si>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</si>
  <si>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</si>
  <si>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</si>
  <si>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</si>
  <si>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</si>
  <si>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</si>
  <si>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</si>
  <si>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</si>
  <si>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</si>
  <si>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</si>
  <si>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</si>
  <si>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</si>
  <si>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</si>
  <si>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</si>
  <si>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</si>
  <si>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</si>
  <si>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</si>
  <si>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</si>
  <si>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</si>
  <si>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</si>
  <si>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</si>
  <si>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</si>
  <si>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</si>
  <si>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</si>
  <si>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</si>
  <si>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</si>
  <si>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</si>
  <si>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</si>
  <si>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</si>
  <si>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</si>
  <si>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</si>
  <si>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</si>
  <si>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</si>
  <si>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</si>
  <si>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</si>
  <si>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</si>
  <si>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</si>
  <si>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</si>
  <si>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</si>
  <si>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</si>
  <si>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</si>
  <si>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</si>
  <si>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</si>
  <si>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</si>
  <si>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</si>
  <si>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</si>
  <si>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</si>
  <si>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</si>
  <si>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</si>
  <si>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</si>
  <si>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</si>
  <si>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</si>
  <si>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</si>
  <si>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</si>
  <si>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</si>
  <si>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</si>
  <si>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</si>
  <si>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</si>
  <si>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</si>
  <si>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</si>
  <si>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</si>
  <si>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</si>
  <si>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</si>
  <si>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</si>
  <si>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</si>
  <si>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</si>
  <si>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</si>
  <si>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</si>
  <si>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</si>
  <si>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</si>
  <si>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</si>
  <si>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</si>
  <si>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</si>
  <si>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</si>
  <si>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</si>
  <si>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</si>
  <si>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</si>
  <si>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</si>
  <si>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</si>
  <si>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</si>
  <si>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</si>
  <si>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</si>
  <si>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</si>
  <si>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</si>
  <si>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</si>
  <si>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</si>
  <si>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</si>
  <si>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</si>
  <si>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</si>
  <si>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</si>
  <si>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</si>
  <si>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</si>
  <si>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</si>
  <si>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</si>
  <si>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</si>
  <si>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</si>
  <si>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</si>
  <si>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</si>
  <si>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</si>
  <si>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</si>
  <si>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</si>
  <si>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</si>
  <si>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</si>
  <si>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</si>
  <si>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</si>
  <si>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</si>
  <si>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</si>
  <si>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</si>
  <si>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</si>
  <si>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</si>
  <si>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</si>
  <si>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</si>
  <si>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</si>
  <si>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</si>
  <si>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</si>
  <si>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</si>
  <si>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</si>
  <si>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</si>
  <si>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</si>
  <si>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</si>
  <si>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</si>
  <si>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</si>
  <si>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</si>
  <si>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</si>
  <si>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</si>
  <si>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</si>
  <si>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</si>
  <si>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</si>
  <si>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</si>
  <si>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</si>
  <si>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</si>
  <si>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</si>
  <si>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</si>
  <si>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</si>
  <si>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</si>
  <si>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</si>
  <si>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</si>
  <si>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</si>
  <si>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</si>
  <si>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</si>
  <si>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</si>
  <si>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</si>
  <si>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</si>
  <si>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</si>
  <si>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</si>
  <si>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</si>
  <si>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</si>
  <si>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</si>
  <si>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</si>
  <si>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</si>
  <si>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</si>
  <si>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</si>
  <si>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</si>
  <si>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</si>
  <si>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</si>
  <si>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</si>
  <si>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</si>
  <si>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</si>
  <si>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</si>
  <si>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</si>
  <si>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</si>
  <si>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</si>
  <si>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</si>
  <si>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</si>
  <si>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</si>
  <si>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</si>
  <si>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</si>
  <si>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</si>
  <si>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</si>
  <si>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</si>
  <si>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</si>
  <si>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</si>
  <si>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</si>
  <si>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</si>
  <si>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</si>
  <si>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</si>
  <si>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</si>
  <si>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</si>
  <si>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</si>
  <si>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</si>
  <si>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</si>
  <si>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</si>
  <si>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</si>
  <si>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</si>
  <si>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</si>
  <si>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</si>
  <si>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</si>
  <si>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</si>
  <si>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</si>
  <si>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</si>
  <si>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</si>
  <si>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</si>
  <si>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</si>
  <si>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</si>
  <si>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</si>
  <si>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</si>
  <si>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</si>
  <si>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</si>
  <si>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</si>
  <si>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</si>
  <si>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</si>
  <si>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</si>
  <si>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</si>
  <si>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</si>
  <si>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</si>
  <si>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</si>
  <si>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</si>
  <si>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</si>
  <si>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</si>
  <si>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</si>
  <si>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</si>
  <si>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</si>
  <si>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</si>
  <si>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</si>
  <si>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</si>
  <si>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</si>
  <si>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</si>
  <si>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</si>
  <si>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</si>
  <si>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</si>
  <si>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</si>
  <si>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</si>
  <si>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</si>
  <si>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</si>
  <si>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</si>
  <si>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</si>
  <si>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</si>
  <si>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</si>
  <si>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</si>
  <si>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</si>
  <si>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</si>
  <si>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</si>
  <si>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</si>
  <si>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</si>
  <si>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</si>
  <si>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</si>
  <si>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</si>
  <si>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</si>
  <si>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</si>
  <si>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</si>
  <si>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</si>
  <si>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</si>
  <si>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</si>
  <si>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</si>
  <si>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</si>
  <si>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</si>
  <si>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</si>
  <si>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</si>
  <si>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</si>
  <si>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</si>
  <si>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</si>
  <si>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</si>
  <si>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</si>
  <si>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</si>
  <si>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</si>
  <si>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</si>
  <si>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</si>
  <si>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</si>
  <si>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</si>
  <si>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</si>
  <si>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</si>
  <si>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</si>
  <si>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</si>
  <si>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</si>
  <si>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</si>
  <si>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</si>
  <si>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</si>
  <si>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</si>
  <si>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</si>
  <si>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</si>
  <si>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</si>
  <si>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</si>
  <si>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</si>
  <si>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</si>
  <si>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</si>
  <si>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</si>
  <si>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</si>
  <si>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</si>
  <si>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</si>
  <si>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</si>
  <si>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</si>
  <si>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</si>
  <si>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</si>
  <si>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</si>
  <si>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</si>
  <si>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</si>
  <si>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</si>
  <si>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</si>
  <si>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</si>
  <si>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</si>
  <si>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</si>
  <si>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</si>
  <si>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</si>
  <si>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</si>
  <si>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</si>
  <si>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</si>
  <si>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</si>
  <si>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</si>
  <si>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</si>
  <si>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</si>
  <si>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</si>
  <si>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</si>
  <si>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</si>
  <si>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</si>
  <si>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</si>
  <si>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</si>
  <si>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</si>
  <si>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</si>
  <si>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</si>
  <si>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</si>
  <si>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</si>
  <si>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</si>
  <si>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</si>
  <si>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</si>
  <si>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</si>
  <si>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</si>
  <si>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</si>
  <si>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</si>
  <si>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</si>
  <si>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</si>
  <si>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</si>
  <si>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</si>
  <si>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</si>
  <si>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</si>
  <si>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</si>
  <si>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</si>
  <si>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</si>
  <si>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</si>
  <si>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</si>
  <si>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</si>
  <si>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</si>
  <si>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</si>
  <si>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</si>
  <si>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</si>
  <si>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</si>
  <si>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</si>
  <si>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</si>
  <si>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</si>
  <si>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</si>
  <si>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</si>
  <si>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</si>
  <si>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</si>
  <si>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</si>
  <si>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</si>
  <si>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</si>
  <si>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</si>
  <si>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</si>
  <si>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</si>
  <si>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</si>
  <si>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</si>
  <si>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</si>
  <si>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</si>
  <si>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</si>
  <si>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</si>
  <si>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</si>
  <si>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</si>
  <si>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</si>
  <si>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</si>
  <si>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</si>
  <si>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</si>
  <si>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</si>
  <si>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</si>
  <si>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</si>
  <si>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</si>
  <si>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</si>
  <si>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</si>
  <si>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</si>
  <si>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</si>
  <si>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</si>
  <si>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</si>
  <si>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</si>
  <si>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</si>
  <si>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</si>
  <si>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</si>
  <si>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</si>
  <si>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</si>
  <si>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</si>
  <si>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</si>
  <si>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</si>
  <si>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</si>
  <si>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</si>
  <si>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</si>
  <si>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</si>
  <si>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</si>
  <si>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</si>
  <si>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</si>
  <si>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</si>
  <si>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</si>
  <si>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</si>
  <si>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</si>
  <si>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</si>
  <si>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</si>
  <si>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</si>
  <si>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</si>
  <si>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</si>
  <si>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</si>
  <si>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</si>
  <si>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</si>
  <si>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</si>
  <si>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</si>
  <si>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</si>
  <si>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</si>
  <si>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</si>
  <si>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</si>
  <si>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</si>
  <si>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</si>
  <si>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</si>
  <si>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</si>
  <si>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</si>
  <si>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</si>
  <si>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</si>
  <si>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</si>
  <si>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</si>
  <si>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</si>
  <si>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</si>
  <si>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</si>
  <si>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</si>
  <si>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</si>
  <si>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</si>
  <si>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</si>
  <si>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</si>
  <si>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</si>
  <si>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</si>
  <si>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</si>
  <si>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</si>
  <si>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</si>
  <si>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</si>
  <si>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</si>
  <si>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</si>
  <si>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</si>
  <si>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</si>
  <si>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</si>
  <si>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</si>
  <si>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</si>
  <si>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</si>
  <si>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</si>
  <si>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</si>
  <si>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</si>
  <si>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</si>
  <si>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</si>
  <si>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</si>
  <si>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</si>
  <si>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</si>
  <si>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</si>
  <si>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</si>
  <si>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</si>
  <si>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</si>
  <si>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</si>
  <si>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</si>
  <si>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</si>
  <si>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</si>
  <si>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</si>
  <si>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</si>
  <si>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</si>
  <si>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</si>
  <si>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</si>
  <si>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</si>
  <si>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</si>
  <si>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</si>
  <si>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</si>
  <si>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</si>
  <si>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</si>
  <si>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</si>
  <si>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</si>
  <si>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</si>
  <si>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</si>
  <si>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</si>
  <si>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</si>
  <si>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</si>
  <si>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</si>
  <si>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</si>
  <si>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</si>
  <si>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</si>
  <si>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</si>
  <si>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</si>
  <si>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</si>
  <si>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</si>
  <si>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</si>
  <si>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</si>
  <si>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</si>
  <si>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</si>
  <si>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</si>
  <si>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</si>
  <si>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</si>
  <si>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</si>
  <si>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</si>
  <si>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</si>
  <si>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</si>
  <si>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</si>
  <si>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</si>
  <si>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</si>
  <si>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</si>
  <si>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</si>
  <si>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</si>
  <si>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</si>
  <si>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</si>
  <si>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</si>
  <si>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</si>
  <si>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</si>
  <si>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</si>
  <si>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</si>
  <si>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</si>
  <si>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</si>
  <si>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</si>
  <si>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</si>
  <si>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</si>
  <si>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</si>
  <si>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</si>
  <si>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</si>
  <si>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</si>
  <si>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</si>
  <si>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</si>
  <si>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</si>
  <si>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</si>
  <si>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</si>
  <si>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</si>
  <si>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</si>
  <si>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</si>
  <si>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</si>
  <si>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</si>
  <si>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</si>
  <si>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</si>
  <si>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</si>
  <si>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</si>
  <si>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</si>
  <si>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</si>
  <si>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</si>
  <si>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</si>
  <si>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</si>
  <si>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</si>
  <si>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</si>
  <si>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</si>
  <si>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</si>
  <si>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</si>
  <si>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</si>
  <si>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</si>
  <si>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</si>
  <si>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</si>
  <si>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</si>
  <si>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</si>
  <si>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</si>
  <si>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</si>
  <si>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</si>
  <si>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</si>
  <si>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</si>
  <si>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</si>
  <si>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</si>
  <si>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</si>
  <si>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</si>
  <si>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</si>
  <si>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</si>
  <si>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</si>
  <si>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</si>
  <si>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</si>
  <si>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</si>
  <si>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</si>
  <si>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</si>
  <si>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</si>
  <si>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</si>
  <si>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</si>
  <si>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</si>
  <si>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</si>
  <si>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</si>
  <si>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</si>
  <si>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</si>
  <si>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</si>
  <si>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</si>
  <si>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</si>
  <si>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</si>
  <si>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</si>
  <si>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</si>
  <si>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</si>
  <si>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</si>
  <si>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</si>
  <si>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</si>
  <si>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</si>
  <si>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</si>
  <si>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</si>
  <si>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</si>
  <si>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</si>
  <si>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</si>
  <si>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</si>
  <si>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</si>
  <si>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</si>
  <si>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</si>
  <si>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</si>
  <si>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</si>
  <si>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</si>
  <si>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</si>
  <si>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</si>
  <si>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</si>
  <si>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</si>
  <si>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</si>
  <si>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</si>
  <si>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</si>
  <si>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</si>
  <si>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</si>
  <si>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</si>
  <si>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</si>
  <si>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</si>
  <si>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</si>
  <si>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</si>
  <si>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</si>
  <si>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</si>
  <si>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</si>
  <si>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</si>
  <si>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</si>
  <si>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</si>
  <si>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</si>
  <si>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</si>
  <si>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</si>
  <si>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</si>
  <si>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</si>
  <si>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</si>
  <si>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</si>
  <si>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</si>
  <si>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</si>
  <si>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</si>
  <si>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</si>
  <si>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</si>
  <si>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</si>
  <si>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</si>
  <si>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</si>
  <si>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</si>
  <si>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</si>
  <si>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</si>
  <si>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</si>
  <si>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</si>
  <si>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</si>
  <si>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</si>
  <si>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</si>
  <si>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</si>
  <si>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</si>
  <si>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</si>
  <si>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</si>
  <si>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</si>
  <si>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</si>
  <si>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</si>
  <si>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</si>
  <si>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</si>
  <si>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</si>
  <si>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</si>
  <si>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</si>
  <si>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</si>
  <si>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</si>
  <si>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</si>
  <si>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</si>
  <si>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</si>
  <si>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</si>
  <si>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</si>
  <si>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</si>
  <si>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</si>
  <si>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</si>
  <si>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</si>
  <si>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</si>
  <si>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</si>
  <si>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</si>
  <si>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</si>
  <si>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</si>
  <si>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</si>
  <si>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</si>
  <si>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</si>
  <si>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</si>
  <si>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</si>
  <si>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</si>
  <si>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</si>
  <si>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</si>
  <si>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</si>
  <si>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</si>
  <si>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</si>
  <si>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</si>
  <si>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</si>
  <si>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</si>
  <si>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</si>
  <si>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</si>
  <si>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</si>
  <si>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</si>
  <si>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</si>
  <si>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</si>
  <si>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</si>
  <si>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</si>
  <si>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</si>
  <si>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</si>
  <si>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</si>
  <si>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</si>
  <si>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</si>
  <si>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</si>
  <si>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</si>
  <si>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</si>
  <si>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</si>
  <si>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</si>
  <si>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</si>
  <si>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</si>
  <si>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</si>
  <si>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</si>
  <si>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</si>
  <si>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</si>
  <si>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</si>
  <si>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</si>
  <si>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</si>
  <si>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</si>
  <si>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</si>
  <si>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</si>
  <si>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</si>
  <si>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</si>
  <si>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</si>
  <si>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</si>
  <si>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</si>
  <si>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</si>
  <si>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</si>
  <si>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</si>
  <si>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</si>
  <si>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</si>
  <si>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</si>
  <si>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</si>
  <si>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</si>
  <si>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</si>
  <si>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</si>
  <si>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</si>
  <si>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</si>
  <si>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</si>
  <si>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</si>
  <si>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</si>
  <si>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</si>
  <si>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</si>
  <si>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</si>
  <si>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</si>
  <si>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</si>
  <si>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</si>
  <si>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</si>
  <si>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</si>
  <si>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</si>
  <si>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</si>
  <si>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</si>
  <si>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</si>
  <si>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</si>
  <si>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</si>
  <si>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</si>
  <si>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</si>
  <si>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</si>
  <si>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</si>
  <si>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</si>
  <si>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</si>
  <si>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</si>
  <si>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</si>
  <si>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</si>
  <si>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</si>
  <si>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</si>
  <si>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</si>
  <si>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</si>
  <si>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</si>
  <si>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</si>
  <si>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</si>
  <si>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</si>
  <si>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</si>
  <si>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</si>
  <si>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</si>
  <si>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</si>
  <si>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</si>
  <si>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</si>
  <si>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</si>
  <si>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</si>
  <si>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</si>
  <si>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</si>
  <si>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</si>
  <si>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</si>
  <si>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</si>
  <si>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</si>
  <si>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</si>
  <si>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</si>
  <si>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</si>
  <si>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</si>
  <si>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</si>
  <si>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</si>
  <si>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</si>
  <si>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</si>
  <si>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</si>
  <si>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</si>
  <si>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</si>
  <si>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</si>
  <si>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</si>
  <si>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</si>
  <si>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</si>
  <si>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</si>
  <si>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</si>
  <si>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</si>
  <si>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</si>
  <si>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</si>
  <si>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</si>
  <si>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</si>
  <si>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</si>
  <si>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</si>
  <si>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</si>
  <si>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</si>
  <si>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</si>
  <si>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</si>
  <si>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</si>
  <si>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</si>
  <si>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</si>
  <si>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</si>
  <si>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</si>
  <si>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</si>
  <si>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</si>
  <si>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</si>
  <si>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</si>
  <si>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</si>
  <si>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</si>
  <si>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</si>
  <si>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</si>
  <si>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</si>
  <si>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</si>
  <si>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</si>
  <si>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</si>
  <si>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</si>
  <si>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</si>
  <si>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</si>
  <si>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</si>
  <si>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</si>
  <si>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</si>
  <si>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</si>
  <si>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</si>
  <si>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</si>
  <si>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</si>
  <si>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</si>
  <si>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</si>
  <si>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</si>
  <si>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</si>
  <si>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</si>
  <si>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</si>
  <si>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</si>
  <si>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</si>
  <si>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</si>
  <si>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</si>
  <si>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</si>
  <si>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</si>
  <si>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</si>
  <si>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</si>
  <si>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</si>
  <si>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</si>
  <si>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</si>
  <si>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</si>
  <si>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</si>
  <si>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</si>
  <si>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</si>
  <si>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</si>
  <si>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</si>
  <si>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</si>
  <si>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</si>
  <si>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</si>
  <si>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</si>
  <si>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</si>
  <si>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</si>
  <si>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</si>
  <si>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</si>
  <si>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</si>
  <si>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</si>
  <si>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</si>
  <si>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</si>
  <si>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</si>
  <si>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</si>
  <si>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</si>
  <si>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</si>
  <si>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</si>
  <si>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</si>
  <si>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</si>
  <si>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</si>
  <si>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</si>
  <si>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</si>
  <si>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</si>
  <si>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</si>
  <si>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</si>
  <si>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</si>
  <si>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</si>
  <si>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</si>
  <si>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</si>
  <si>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</si>
  <si>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</si>
  <si>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</si>
  <si>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</si>
  <si>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</si>
  <si>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</si>
  <si>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</si>
  <si>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</si>
  <si>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</si>
  <si>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</si>
  <si>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</si>
  <si>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</si>
  <si>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</si>
  <si>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</si>
  <si>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</si>
  <si>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</si>
  <si>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</si>
  <si>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</si>
  <si>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</si>
  <si>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</si>
  <si>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</si>
  <si>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</si>
  <si>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</si>
  <si>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</si>
  <si>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</si>
  <si>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</si>
  <si>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</si>
  <si>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</si>
  <si>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</si>
  <si>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</si>
  <si>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</si>
  <si>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</si>
  <si>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</si>
  <si>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</si>
  <si>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</si>
  <si>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</si>
  <si>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</si>
  <si>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</si>
  <si>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</si>
  <si>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</si>
  <si>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</si>
  <si>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</si>
  <si>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</si>
  <si>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</si>
  <si>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</si>
  <si>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</si>
  <si>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</si>
  <si>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</si>
  <si>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</si>
  <si>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</si>
  <si>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</si>
  <si>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</si>
  <si>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</si>
  <si>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</si>
  <si>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</si>
  <si>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</si>
  <si>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</si>
  <si>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</si>
  <si>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</si>
  <si>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</si>
  <si>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</si>
  <si>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</si>
  <si>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</si>
  <si>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</si>
  <si>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</si>
  <si>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</si>
  <si>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</si>
  <si>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</si>
  <si>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</si>
  <si>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</si>
  <si>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</si>
  <si>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</si>
  <si>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</si>
  <si>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</si>
  <si>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</si>
  <si>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</si>
  <si>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</si>
  <si>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</si>
  <si>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</si>
  <si>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</si>
  <si>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</si>
  <si>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</si>
  <si>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</si>
  <si>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</si>
  <si>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</si>
  <si>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</si>
  <si>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</si>
  <si>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</si>
  <si>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</si>
  <si>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</si>
  <si>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</si>
  <si>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</si>
  <si>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</si>
  <si>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</si>
  <si>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</si>
  <si>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</si>
  <si>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</si>
  <si>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</si>
  <si>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</si>
  <si>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</si>
  <si>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</si>
  <si>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</si>
  <si>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</si>
  <si>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</si>
  <si>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</si>
  <si>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</si>
  <si>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</si>
  <si>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</si>
  <si>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</si>
  <si>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</si>
  <si>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</si>
  <si>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</si>
  <si>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</si>
  <si>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</si>
  <si>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</si>
  <si>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</si>
  <si>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</si>
  <si>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</si>
  <si>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</si>
  <si>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</si>
  <si>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</si>
  <si>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</si>
  <si>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</si>
  <si>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</si>
  <si>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</si>
  <si>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</si>
  <si>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</si>
  <si>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</si>
  <si>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</si>
  <si>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</si>
  <si>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</si>
  <si>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</si>
  <si>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</si>
  <si>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</si>
  <si>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</si>
  <si>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</si>
  <si>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</si>
  <si>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</si>
  <si>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</si>
  <si>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</si>
  <si>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</si>
  <si>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</si>
  <si>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</si>
  <si>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</si>
  <si>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</si>
  <si>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</si>
  <si>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</si>
  <si>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</si>
  <si>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</si>
  <si>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</si>
  <si>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</si>
  <si>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</si>
  <si>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</si>
  <si>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</si>
  <si>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</si>
  <si>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</si>
  <si>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</si>
  <si>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</si>
  <si>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</si>
  <si>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</si>
  <si>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</si>
  <si>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</si>
  <si>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</si>
  <si>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</si>
  <si>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</si>
  <si>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</si>
  <si>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</si>
  <si>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</si>
  <si>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</si>
  <si>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</si>
  <si>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</si>
  <si>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</si>
  <si>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</si>
  <si>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</si>
  <si>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</si>
  <si>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</si>
  <si>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</si>
  <si>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</si>
  <si>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</si>
  <si>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</si>
  <si>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</si>
  <si>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</si>
  <si>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</si>
  <si>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</si>
  <si>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</si>
  <si>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</si>
  <si>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</si>
  <si>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</si>
  <si>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</si>
  <si>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</si>
  <si>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</si>
  <si>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</si>
  <si>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</si>
  <si>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</si>
  <si>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</si>
  <si>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</si>
  <si>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</si>
  <si>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</si>
  <si>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</si>
  <si>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</si>
  <si>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</si>
  <si>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</si>
  <si>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</si>
  <si>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</si>
  <si>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</si>
  <si>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</si>
  <si>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</si>
  <si>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</si>
  <si>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</si>
  <si>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</si>
  <si>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</si>
  <si>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</si>
  <si>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</si>
  <si>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</si>
  <si>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</si>
  <si>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</si>
  <si>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</si>
  <si>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</si>
  <si>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</si>
  <si>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</si>
  <si>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</si>
  <si>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</si>
  <si>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</si>
  <si>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</si>
  <si>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</si>
  <si>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</si>
  <si>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</si>
  <si>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</si>
  <si>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</si>
  <si>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</si>
  <si>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</si>
  <si>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</si>
  <si>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</si>
  <si>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</si>
  <si>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</si>
  <si>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</si>
  <si>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</si>
  <si>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</si>
  <si>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</si>
  <si>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</si>
  <si>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</si>
  <si>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</si>
  <si>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</si>
  <si>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</si>
  <si>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</si>
  <si>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</si>
  <si>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</si>
  <si>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</si>
  <si>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</si>
  <si>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</si>
  <si>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</si>
  <si>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</si>
  <si>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</si>
  <si>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</si>
  <si>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</si>
  <si>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</si>
  <si>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</si>
  <si>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</si>
  <si>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</si>
  <si>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</si>
  <si>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</si>
  <si>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</si>
  <si>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</si>
  <si>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</si>
  <si>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</si>
  <si>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</si>
  <si>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</si>
  <si>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</si>
  <si>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</si>
  <si>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</si>
  <si>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</si>
  <si>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</si>
  <si>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</si>
  <si>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</si>
  <si>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</si>
  <si>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</si>
  <si>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</si>
  <si>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</si>
  <si>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</si>
  <si>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</si>
  <si>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</si>
  <si>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</si>
  <si>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</si>
  <si>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</si>
  <si>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</si>
  <si>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</si>
  <si>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</si>
  <si>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</si>
  <si>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</si>
  <si>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</si>
  <si>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</si>
  <si>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</si>
  <si>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</si>
  <si>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</si>
  <si>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</si>
  <si>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</si>
  <si>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</si>
  <si>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</si>
  <si>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</si>
  <si>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</si>
  <si>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</si>
  <si>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</si>
  <si>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</si>
  <si>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</si>
  <si>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</si>
  <si>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</si>
  <si>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</si>
  <si>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</si>
  <si>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</si>
  <si>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</si>
  <si>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</si>
  <si>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</si>
  <si>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</si>
  <si>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</si>
  <si>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</si>
  <si>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</si>
  <si>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</si>
  <si>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</si>
  <si>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</si>
  <si>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</si>
  <si>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</si>
  <si>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</si>
  <si>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</si>
  <si>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</si>
  <si>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</si>
  <si>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</si>
  <si>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</si>
  <si>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</si>
  <si>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</si>
  <si>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</si>
  <si>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</si>
  <si>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</si>
  <si>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</si>
  <si>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</si>
  <si>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</si>
  <si>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</si>
  <si>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</si>
  <si>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</si>
  <si>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</si>
  <si>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</si>
  <si>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</si>
  <si>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</si>
  <si>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</si>
  <si>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</si>
  <si>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</si>
  <si>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</si>
  <si>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</si>
  <si>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</si>
  <si>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</si>
  <si>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</si>
  <si>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</si>
  <si>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</si>
  <si>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</si>
  <si>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</si>
  <si>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</si>
  <si>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</si>
  <si>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</si>
  <si>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</si>
  <si>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</si>
  <si>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</si>
  <si>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</si>
  <si>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</si>
  <si>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</si>
  <si>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</si>
  <si>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</si>
  <si>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</si>
  <si>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</si>
  <si>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</si>
  <si>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</si>
  <si>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</si>
  <si>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</si>
  <si>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</si>
  <si>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</si>
  <si>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</si>
  <si>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</si>
  <si>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</si>
  <si>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</si>
  <si>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</si>
  <si>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</si>
  <si>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</si>
  <si>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</si>
  <si>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</si>
  <si>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</si>
  <si>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</si>
  <si>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</si>
  <si>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</si>
  <si>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</si>
  <si>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</si>
  <si>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</si>
  <si>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</si>
  <si>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</si>
  <si>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</si>
  <si>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</si>
  <si>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</si>
  <si>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</si>
  <si>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</si>
  <si>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</si>
  <si>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</si>
  <si>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</si>
  <si>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</si>
  <si>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</si>
  <si>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</si>
  <si>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</si>
  <si>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</si>
  <si>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</si>
  <si>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</si>
  <si>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</si>
  <si>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</si>
  <si>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</si>
  <si>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</si>
  <si>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</si>
  <si>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</si>
  <si>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</si>
  <si>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</si>
  <si>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</si>
  <si>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</si>
  <si>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</si>
  <si>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</si>
  <si>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</si>
  <si>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</si>
  <si>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</si>
  <si>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</si>
  <si>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</si>
  <si>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</si>
  <si>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</si>
  <si>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</si>
  <si>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</si>
  <si>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</si>
  <si>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</si>
  <si>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</si>
  <si>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</si>
  <si>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</si>
  <si>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</si>
  <si>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</si>
  <si>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</si>
  <si>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</si>
  <si>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</si>
  <si>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</si>
  <si>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</si>
  <si>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</si>
  <si>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</si>
  <si>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</si>
  <si>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</si>
  <si>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</si>
  <si>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</si>
  <si>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</si>
  <si>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</si>
  <si>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</si>
  <si>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</si>
  <si>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</si>
  <si>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</si>
  <si>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</si>
  <si>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</si>
  <si>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</si>
  <si>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</si>
  <si>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</si>
  <si>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</si>
  <si>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</si>
  <si>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</si>
  <si>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</si>
  <si>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</si>
  <si>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</si>
  <si>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</si>
  <si>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</si>
  <si>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</si>
  <si>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</si>
  <si>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</si>
  <si>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</si>
  <si>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</si>
  <si>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</si>
  <si>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</si>
  <si>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</si>
  <si>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</si>
  <si>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</si>
  <si>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</si>
  <si>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</si>
  <si>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</si>
  <si>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</si>
  <si>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</si>
  <si>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</si>
  <si>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</si>
  <si>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</si>
  <si>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</si>
  <si>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</si>
  <si>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</si>
  <si>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</si>
  <si>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</si>
  <si>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</si>
  <si>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</si>
  <si>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</si>
  <si>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</si>
  <si>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</si>
  <si>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</si>
  <si>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</si>
  <si>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</si>
  <si>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</si>
  <si>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</si>
  <si>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</si>
  <si>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</si>
  <si>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</si>
  <si>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</si>
  <si>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</si>
  <si>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</si>
  <si>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</si>
  <si>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</si>
  <si>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</si>
  <si>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</si>
  <si>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</si>
  <si>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</si>
  <si>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</si>
  <si>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</si>
  <si>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</si>
  <si>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</si>
  <si>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</si>
  <si>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</si>
  <si>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</si>
  <si>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</si>
  <si>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</si>
  <si>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</si>
  <si>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</si>
  <si>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</si>
  <si>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</si>
  <si>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</si>
  <si>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</si>
  <si>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</si>
  <si>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</si>
  <si>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</si>
  <si>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</si>
  <si>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</si>
  <si>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</si>
  <si>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</si>
  <si>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</si>
  <si>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</si>
  <si>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</si>
  <si>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</si>
  <si>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</si>
  <si>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</si>
  <si>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</si>
  <si>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</si>
  <si>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</si>
  <si>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</si>
  <si>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</si>
  <si>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</si>
  <si>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</si>
  <si>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</si>
  <si>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</si>
  <si>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</si>
  <si>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</si>
  <si>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</si>
  <si>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</si>
  <si>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</si>
  <si>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</si>
  <si>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</si>
  <si>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</si>
  <si>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</si>
  <si>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</si>
  <si>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</si>
  <si>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</si>
  <si>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</si>
  <si>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</si>
  <si>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</si>
  <si>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</si>
  <si>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</si>
  <si>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</si>
  <si>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</si>
  <si>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</si>
  <si>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</si>
  <si>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</si>
  <si>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</si>
  <si>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</si>
  <si>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</si>
  <si>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</si>
  <si>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</si>
  <si>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</si>
  <si>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</si>
  <si>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</si>
  <si>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</si>
  <si>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</si>
  <si>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</si>
  <si>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</si>
  <si>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</si>
  <si>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</si>
  <si>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</si>
  <si>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</si>
  <si>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</si>
  <si>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</si>
  <si>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</si>
  <si>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</si>
  <si>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</si>
  <si>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</si>
  <si>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</si>
  <si>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</si>
  <si>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</si>
  <si>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</si>
  <si>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</si>
  <si>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</si>
  <si>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</si>
  <si>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</si>
  <si>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</si>
  <si>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</si>
  <si>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</si>
  <si>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</si>
  <si>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</si>
  <si>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</si>
  <si>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</si>
  <si>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</si>
  <si>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</si>
  <si>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</si>
  <si>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</si>
  <si>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</si>
  <si>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</si>
  <si>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</si>
  <si>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</si>
  <si>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</si>
  <si>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</si>
  <si>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</si>
  <si>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</si>
  <si>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</si>
  <si>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</si>
  <si>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</si>
  <si>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</si>
  <si>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</si>
  <si>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</si>
  <si>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</si>
  <si>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</si>
  <si>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</si>
  <si>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</si>
  <si>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</si>
  <si>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</si>
  <si>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</si>
  <si>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</si>
  <si>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</si>
  <si>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</si>
  <si>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</si>
  <si>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</si>
  <si>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</si>
  <si>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</si>
  <si>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</si>
  <si>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</si>
  <si>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</si>
  <si>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</si>
  <si>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</si>
  <si>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</si>
  <si>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</si>
  <si>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</si>
  <si>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</si>
  <si>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</si>
  <si>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</si>
  <si>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</si>
  <si>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</si>
  <si>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</si>
  <si>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</si>
  <si>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</si>
  <si>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</si>
  <si>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</si>
  <si>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</si>
  <si>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</si>
  <si>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</si>
  <si>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</si>
  <si>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</si>
  <si>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</si>
  <si>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</si>
  <si>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</si>
  <si>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</si>
  <si>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</si>
  <si>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</si>
  <si>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</si>
  <si>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</si>
  <si>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</si>
  <si>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</si>
  <si>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</si>
  <si>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</si>
  <si>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</si>
  <si>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</si>
  <si>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</si>
  <si>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</si>
  <si>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</si>
  <si>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</si>
  <si>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</si>
  <si>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</si>
  <si>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</si>
  <si>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</si>
  <si>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</si>
  <si>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</si>
  <si>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</si>
  <si>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</si>
  <si>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</si>
  <si>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</si>
  <si>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</si>
  <si>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</si>
  <si>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</si>
  <si>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</si>
  <si>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</si>
  <si>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</si>
  <si>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</si>
  <si>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</si>
  <si>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</si>
  <si>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</si>
  <si>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</si>
  <si>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</si>
  <si>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</si>
  <si>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</si>
  <si>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</si>
  <si>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</si>
  <si>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</si>
  <si>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</si>
  <si>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</si>
  <si>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</si>
  <si>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</si>
  <si>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</si>
  <si>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</si>
  <si>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</si>
  <si>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</si>
  <si>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</si>
  <si>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</si>
  <si>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</si>
  <si>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</si>
  <si>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</si>
  <si>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</si>
  <si>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</si>
  <si>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</si>
  <si>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</si>
  <si>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</si>
  <si>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</si>
  <si>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</si>
  <si>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</si>
  <si>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</si>
  <si>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</si>
  <si>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</si>
  <si>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</si>
  <si>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</si>
  <si>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</si>
  <si>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</si>
  <si>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</si>
  <si>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</si>
  <si>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</si>
  <si>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</si>
  <si>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</si>
  <si>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</si>
  <si>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</si>
  <si>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</si>
  <si>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</si>
  <si>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</si>
  <si>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</si>
  <si>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</si>
  <si>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</si>
  <si>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</si>
  <si>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</si>
  <si>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</si>
  <si>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</si>
  <si>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</si>
  <si>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</si>
  <si>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</si>
  <si>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</si>
  <si>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</si>
  <si>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</si>
  <si>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</si>
  <si>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</si>
  <si>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</si>
  <si>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</si>
  <si>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</si>
  <si>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</si>
  <si>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</si>
  <si>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</si>
  <si>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</si>
  <si>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</si>
  <si>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</si>
  <si>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</si>
  <si>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</si>
  <si>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</si>
  <si>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</si>
  <si>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</si>
  <si>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</si>
  <si>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</si>
  <si>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</si>
  <si>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</si>
  <si>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</si>
  <si>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</si>
  <si>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</si>
  <si>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</si>
  <si>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</si>
  <si>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</si>
  <si>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</si>
  <si>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</si>
  <si>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</si>
  <si>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</si>
  <si>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</si>
  <si>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</si>
  <si>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</si>
  <si>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</si>
  <si>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</si>
  <si>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</si>
  <si>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</si>
  <si>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</si>
  <si>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</si>
  <si>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</si>
  <si>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</si>
  <si>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</si>
  <si>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</si>
  <si>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</si>
  <si>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</si>
  <si>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</si>
  <si>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</si>
  <si>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</si>
  <si>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</si>
  <si>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</si>
  <si>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</si>
  <si>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</si>
  <si>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</si>
  <si>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</si>
  <si>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</si>
  <si>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</si>
  <si>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</si>
  <si>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</si>
  <si>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</si>
  <si>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</si>
  <si>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</si>
  <si>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</si>
  <si>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</si>
  <si>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</si>
  <si>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</si>
  <si>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</si>
  <si>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</si>
  <si>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</si>
  <si>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</si>
  <si>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</si>
  <si>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</si>
  <si>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</si>
  <si>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</si>
  <si>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</si>
  <si>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</si>
  <si>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</si>
  <si>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</si>
  <si>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</si>
  <si>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</si>
  <si>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</si>
  <si>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</si>
  <si>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</si>
  <si>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</si>
  <si>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</si>
  <si>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</si>
  <si>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</si>
  <si>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</si>
  <si>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</si>
  <si>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</si>
  <si>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</si>
  <si>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</si>
  <si>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</si>
  <si>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</si>
  <si>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</si>
  <si>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</si>
  <si>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</si>
  <si>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</si>
  <si>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</si>
  <si>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</si>
  <si>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</si>
  <si>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</si>
  <si>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</si>
  <si>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</si>
  <si>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</si>
  <si>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</si>
  <si>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</si>
  <si>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</si>
  <si>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</si>
  <si>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</si>
  <si>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</si>
  <si>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</si>
  <si>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</si>
  <si>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</si>
  <si>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</si>
  <si>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</si>
  <si>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</si>
  <si>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</si>
  <si>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</si>
  <si>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</si>
  <si>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</si>
  <si>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</si>
  <si>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</si>
  <si>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</si>
  <si>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</si>
  <si>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</si>
  <si>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</si>
  <si>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</si>
  <si>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</si>
  <si>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</si>
  <si>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</si>
  <si>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</si>
  <si>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</si>
  <si>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</si>
  <si>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</si>
  <si>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</si>
  <si>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</si>
  <si>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</si>
  <si>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</si>
  <si>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</si>
  <si>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</si>
  <si>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</si>
  <si>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</si>
  <si>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</si>
  <si>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</si>
  <si>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</si>
  <si>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</si>
  <si>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</si>
  <si>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</si>
  <si>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</si>
  <si>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</si>
  <si>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</si>
  <si>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</si>
  <si>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</si>
  <si>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</si>
  <si>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</si>
  <si>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</si>
  <si>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</si>
  <si>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</si>
  <si>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</si>
  <si>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</si>
  <si>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</si>
  <si>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</si>
  <si>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</si>
  <si>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</si>
  <si>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</si>
  <si>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</si>
  <si>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</si>
  <si>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</si>
  <si>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</si>
  <si>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</si>
  <si>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</si>
  <si>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</si>
  <si>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</si>
  <si>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</si>
  <si>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</si>
  <si>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</si>
  <si>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</si>
  <si>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</si>
  <si>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</si>
  <si>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</si>
  <si>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</si>
  <si>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</si>
  <si>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</si>
  <si>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</si>
  <si>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</si>
  <si>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</si>
  <si>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</si>
  <si>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</si>
  <si>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</si>
  <si>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</si>
  <si>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</si>
  <si>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</si>
  <si>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</si>
  <si>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</si>
  <si>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</si>
  <si>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</si>
  <si>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</si>
  <si>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</si>
  <si>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</si>
  <si>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</si>
  <si>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</si>
  <si>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</si>
  <si>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</si>
  <si>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</si>
  <si>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</si>
  <si>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</si>
  <si>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</si>
  <si>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</si>
  <si>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</si>
  <si>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</si>
  <si>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</si>
  <si>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</si>
  <si>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</si>
  <si>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</si>
  <si>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</si>
  <si>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</si>
  <si>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</si>
  <si>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</si>
  <si>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</si>
  <si>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</si>
  <si>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</si>
  <si>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</si>
  <si>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</si>
  <si>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</si>
  <si>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</si>
  <si>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</si>
  <si>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</si>
  <si>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</si>
  <si>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</si>
  <si>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</si>
  <si>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</si>
  <si>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</si>
  <si>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</si>
  <si>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</si>
  <si>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</si>
  <si>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</si>
  <si>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</si>
  <si>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</si>
  <si>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</si>
  <si>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</si>
  <si>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</si>
  <si>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</si>
  <si>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</si>
  <si>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</si>
  <si>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</si>
  <si>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</si>
  <si>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</si>
  <si>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</si>
  <si>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</si>
  <si>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</si>
  <si>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</si>
  <si>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</si>
  <si>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</si>
  <si>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</si>
  <si>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</si>
  <si>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</si>
  <si>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</si>
  <si>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</si>
  <si>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</si>
  <si>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</si>
  <si>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</si>
  <si>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</si>
  <si>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</si>
  <si>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</si>
  <si>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</si>
  <si>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</si>
  <si>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</si>
  <si>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</si>
  <si>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</si>
  <si>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</si>
  <si>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</si>
  <si>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</si>
  <si>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</si>
  <si>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</si>
  <si>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</si>
  <si>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</si>
  <si>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</si>
  <si>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</si>
  <si>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</si>
  <si>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</si>
  <si>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</si>
  <si>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</si>
  <si>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</si>
  <si>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</si>
  <si>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</si>
  <si>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</si>
  <si>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</si>
  <si>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</si>
  <si>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</si>
  <si>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</si>
  <si>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</si>
  <si>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</si>
  <si>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</si>
  <si>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</si>
  <si>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</si>
  <si>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</si>
  <si>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</si>
  <si>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</si>
  <si>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</si>
  <si>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</si>
  <si>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</si>
  <si>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</si>
  <si>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</si>
  <si>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</si>
  <si>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</si>
  <si>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</si>
  <si>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</si>
  <si>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</si>
  <si>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</si>
  <si>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</si>
  <si>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</si>
  <si>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</si>
  <si>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</si>
  <si>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</si>
  <si>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</si>
  <si>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</si>
  <si>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</si>
  <si>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</si>
  <si>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</si>
  <si>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</si>
  <si>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</si>
  <si>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</si>
  <si>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</si>
  <si>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</si>
  <si>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</si>
  <si>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</si>
  <si>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</si>
  <si>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</si>
  <si>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</si>
  <si>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</si>
  <si>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</si>
  <si>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</si>
  <si>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</si>
  <si>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</si>
  <si>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</si>
  <si>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</si>
  <si>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</si>
  <si>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</si>
  <si>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</si>
  <si>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</si>
  <si>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</si>
  <si>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</si>
  <si>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</si>
  <si>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</si>
  <si>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</si>
  <si>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</si>
  <si>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</si>
  <si>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</si>
  <si>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</si>
  <si>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</si>
  <si>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</si>
  <si>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</si>
  <si>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</si>
  <si>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</si>
  <si>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</si>
  <si>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</si>
  <si>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</si>
  <si>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</si>
  <si>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</si>
  <si>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</si>
  <si>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</si>
  <si>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</si>
  <si>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</si>
  <si>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</si>
  <si>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</si>
  <si>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</si>
  <si>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</si>
  <si>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</si>
  <si>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</si>
  <si>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</si>
  <si>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</si>
  <si>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</si>
  <si>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</si>
  <si>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</si>
  <si>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</si>
  <si>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</si>
  <si>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</si>
  <si>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</si>
  <si>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</si>
  <si>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</si>
  <si>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</si>
  <si>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</si>
  <si>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</si>
  <si>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</si>
  <si>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</si>
  <si>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</si>
  <si>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</si>
  <si>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</si>
  <si>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</si>
  <si>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</si>
  <si>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</si>
  <si>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</si>
  <si>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</si>
  <si>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</si>
  <si>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</si>
  <si>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</si>
  <si>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</si>
  <si>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</si>
  <si>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</si>
  <si>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</si>
  <si>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</si>
  <si>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</si>
  <si>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</si>
  <si>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</si>
  <si>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</si>
  <si>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</si>
  <si>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</si>
  <si>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</si>
  <si>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</si>
  <si>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</si>
  <si>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</si>
  <si>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</si>
  <si>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</si>
  <si>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</si>
  <si>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</si>
  <si>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</si>
  <si>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</si>
  <si>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</si>
  <si>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</si>
  <si>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</si>
  <si>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</si>
  <si>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</si>
  <si>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</si>
  <si>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</si>
  <si>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</si>
  <si>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</si>
  <si>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</si>
  <si>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</si>
  <si>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</si>
  <si>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</si>
  <si>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</si>
  <si>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</si>
  <si>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</si>
  <si>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</si>
  <si>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</si>
  <si>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</si>
  <si>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</si>
  <si>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</si>
  <si>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</si>
  <si>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</si>
  <si>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</si>
  <si>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</si>
  <si>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</si>
  <si>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</si>
  <si>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</si>
  <si>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</si>
  <si>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</si>
  <si>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</si>
  <si>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</si>
  <si>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</si>
  <si>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</si>
  <si>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</si>
  <si>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</si>
  <si>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</si>
  <si>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</si>
  <si>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</si>
  <si>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</si>
  <si>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</si>
  <si>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</si>
  <si>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</si>
  <si>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</si>
  <si>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</si>
  <si>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</si>
  <si>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</si>
  <si>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</si>
  <si>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</si>
  <si>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</si>
  <si>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</si>
  <si>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</si>
  <si>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</si>
  <si>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</si>
  <si>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</si>
  <si>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</si>
  <si>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</si>
  <si>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</si>
  <si>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</si>
  <si>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</si>
  <si>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</si>
  <si>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</si>
  <si>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</si>
  <si>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</si>
  <si>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</si>
  <si>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</si>
  <si>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</si>
  <si>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</si>
  <si>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</si>
  <si>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</si>
  <si>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</si>
  <si>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</si>
  <si>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</si>
  <si>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</si>
  <si>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</si>
  <si>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</si>
  <si>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</si>
  <si>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</si>
  <si>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</si>
  <si>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</si>
  <si>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</si>
  <si>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</si>
  <si>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</si>
  <si>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</si>
  <si>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</si>
  <si>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</si>
  <si>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</si>
  <si>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</si>
  <si>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</si>
  <si>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</si>
  <si>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</si>
  <si>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</si>
  <si>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</si>
  <si>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</si>
  <si>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</si>
  <si>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</si>
  <si>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</si>
  <si>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</si>
  <si>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</si>
  <si>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</si>
  <si>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</si>
  <si>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</si>
  <si>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</si>
  <si>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</si>
  <si>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</si>
  <si>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</si>
  <si>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</si>
  <si>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</si>
  <si>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</si>
  <si>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</si>
  <si>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</si>
  <si>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</si>
  <si>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</si>
  <si>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</si>
  <si>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</si>
  <si>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</si>
  <si>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</si>
  <si>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</si>
  <si>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</si>
  <si>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</si>
  <si>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</si>
  <si>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</si>
  <si>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</si>
  <si>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</si>
  <si>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</si>
  <si>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</si>
  <si>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</si>
  <si>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</si>
  <si>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</si>
  <si>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</si>
  <si>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</si>
  <si>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</si>
  <si>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</si>
  <si>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</si>
  <si>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</si>
  <si>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</si>
  <si>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</si>
  <si>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</si>
  <si>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</si>
  <si>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</si>
  <si>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</si>
  <si>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</si>
  <si>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</si>
  <si>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</si>
  <si>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</si>
  <si>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</si>
  <si>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</si>
  <si>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</si>
  <si>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</si>
  <si>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</si>
  <si>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</si>
  <si>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</si>
  <si>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</si>
  <si>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</si>
  <si>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</si>
  <si>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</si>
  <si>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</si>
  <si>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</si>
  <si>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</si>
  <si>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</si>
  <si>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</si>
  <si>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</si>
  <si>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</si>
  <si>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</si>
  <si>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</si>
  <si>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</si>
  <si>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</si>
  <si>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</si>
  <si>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</si>
  <si>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</si>
  <si>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</si>
  <si>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</si>
  <si>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</si>
  <si>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</si>
  <si>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</si>
  <si>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</si>
  <si>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</si>
  <si>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</si>
  <si>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</si>
  <si>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</si>
  <si>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</si>
  <si>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</si>
  <si>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</si>
  <si>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</si>
  <si>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</si>
  <si>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</si>
  <si>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</si>
  <si>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</si>
  <si>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</si>
  <si>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</si>
  <si>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</si>
  <si>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</si>
  <si>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</si>
  <si>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</si>
  <si>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</si>
  <si>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</si>
  <si>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</si>
  <si>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</si>
  <si>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</si>
  <si>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</si>
  <si>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</si>
  <si>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</si>
  <si>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</si>
  <si>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</si>
  <si>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</si>
  <si>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</si>
  <si>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</si>
  <si>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</si>
  <si>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</si>
  <si>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</si>
  <si>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</si>
  <si>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</si>
  <si>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</si>
  <si>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</si>
  <si>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</si>
  <si>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</si>
  <si>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</si>
  <si>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</si>
  <si>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</si>
  <si>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</si>
  <si>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</si>
  <si>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</si>
  <si>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</si>
  <si>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</si>
  <si>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</si>
  <si>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</si>
  <si>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</si>
  <si>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</si>
  <si>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</si>
  <si>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</si>
  <si>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</si>
  <si>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</si>
  <si>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</si>
  <si>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</si>
  <si>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</si>
  <si>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</si>
  <si>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</si>
  <si>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</si>
  <si>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</si>
  <si>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</si>
  <si>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</si>
  <si>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</si>
  <si>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</si>
  <si>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</si>
  <si>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</si>
  <si>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</si>
  <si>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</si>
  <si>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</si>
  <si>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</si>
  <si>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</si>
  <si>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</si>
  <si>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</si>
  <si>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</si>
  <si>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</si>
  <si>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</si>
  <si>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</si>
  <si>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</si>
  <si>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</si>
  <si>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</si>
  <si>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</si>
  <si>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</si>
  <si>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</si>
  <si>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</si>
  <si>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</si>
  <si>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</si>
  <si>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</si>
  <si>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</si>
  <si>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</si>
  <si>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</si>
  <si>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</si>
  <si>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</si>
  <si>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</si>
  <si>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</si>
  <si>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</si>
  <si>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</si>
  <si>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</si>
  <si>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</si>
  <si>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</si>
  <si>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</si>
  <si>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</si>
  <si>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</si>
  <si>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</si>
  <si>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</si>
  <si>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</si>
  <si>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</si>
  <si>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</si>
  <si>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</si>
  <si>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</si>
  <si>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</si>
  <si>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</si>
  <si>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</si>
  <si>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</si>
  <si>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</si>
  <si>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</si>
  <si>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</si>
  <si>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</si>
  <si>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</si>
  <si>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</si>
  <si>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</si>
  <si>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</si>
  <si>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</si>
  <si>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</si>
  <si>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</si>
  <si>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</si>
  <si>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</si>
  <si>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</si>
  <si>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</si>
  <si>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</si>
  <si>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</si>
  <si>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</si>
  <si>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</si>
  <si>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</si>
  <si>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</si>
  <si>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</si>
  <si>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</si>
  <si>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</si>
  <si>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</si>
  <si>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</si>
  <si>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</si>
  <si>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</si>
  <si>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</si>
  <si>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</si>
  <si>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</si>
  <si>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</si>
  <si>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</si>
  <si>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</si>
  <si>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</si>
  <si>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</si>
  <si>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</si>
  <si>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</si>
  <si>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</si>
  <si>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</si>
  <si>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</si>
  <si>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</si>
  <si>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</si>
  <si>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</si>
  <si>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</si>
  <si>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</si>
  <si>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</si>
  <si>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</si>
  <si>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</si>
  <si>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</si>
  <si>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</si>
  <si>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</si>
  <si>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</si>
  <si>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</si>
  <si>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</si>
  <si>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</si>
  <si>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</si>
  <si>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</si>
  <si>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</si>
  <si>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</si>
  <si>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</si>
  <si>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</si>
  <si>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</si>
  <si>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</si>
  <si>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</si>
  <si>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</si>
  <si>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</si>
  <si>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</si>
  <si>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</si>
  <si>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</si>
  <si>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</si>
  <si>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</si>
  <si>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</si>
  <si>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</si>
  <si>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</si>
  <si>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</si>
  <si>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</si>
  <si>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</si>
  <si>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</si>
  <si>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</si>
  <si>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</si>
  <si>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</si>
  <si>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</si>
  <si>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</si>
  <si>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</si>
  <si>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</si>
  <si>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</si>
  <si>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</si>
  <si>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</si>
  <si>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</si>
  <si>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</si>
  <si>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</si>
  <si>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</si>
  <si>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</si>
  <si>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</si>
  <si>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</si>
  <si>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</si>
  <si>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</si>
  <si>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</si>
  <si>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</si>
  <si>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</si>
  <si>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</si>
  <si>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</si>
  <si>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</si>
  <si>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</si>
  <si>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</si>
  <si>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</si>
  <si>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</si>
  <si>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</si>
  <si>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</si>
  <si>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</si>
  <si>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</si>
  <si>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</si>
  <si>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</si>
  <si>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</si>
  <si>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</si>
  <si>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</si>
  <si>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</si>
  <si>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</si>
  <si>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</si>
  <si>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</si>
  <si>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</si>
  <si>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</si>
  <si>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</si>
  <si>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</si>
  <si>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</si>
  <si>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</si>
  <si>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</si>
  <si>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</si>
  <si>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</si>
  <si>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</si>
  <si>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</si>
  <si>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</si>
  <si>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</si>
  <si>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</si>
  <si>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</si>
  <si>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</si>
  <si>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</si>
  <si>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</si>
  <si>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</si>
  <si>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</si>
  <si>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</si>
  <si>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</si>
  <si>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</si>
  <si>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</si>
  <si>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</si>
  <si>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</si>
  <si>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</si>
  <si>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</si>
  <si>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</si>
  <si>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</si>
  <si>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</si>
  <si>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</si>
  <si>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</si>
  <si>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</si>
  <si>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</si>
  <si>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</si>
  <si>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</si>
  <si>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</si>
  <si>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</si>
  <si>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</si>
  <si>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</si>
  <si>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</si>
  <si>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</si>
  <si>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</si>
  <si>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</si>
  <si>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</si>
  <si>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</si>
  <si>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</si>
  <si>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</si>
  <si>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</si>
  <si>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</si>
  <si>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</si>
  <si>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</si>
  <si>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</si>
  <si>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</si>
  <si>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</si>
  <si>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</si>
  <si>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</si>
  <si>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</si>
  <si>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</si>
  <si>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</si>
  <si>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</si>
  <si>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</si>
  <si>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</si>
  <si>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</si>
  <si>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</si>
  <si>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</si>
  <si>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</si>
  <si>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</si>
  <si>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</si>
  <si>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</si>
  <si>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</si>
  <si>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</si>
  <si>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</si>
  <si>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</si>
  <si>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</si>
  <si>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</si>
  <si>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</si>
  <si>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</si>
  <si>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</si>
  <si>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</si>
  <si>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</si>
  <si>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</si>
  <si>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</si>
  <si>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</si>
  <si>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</si>
  <si>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</si>
  <si>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</si>
  <si>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</si>
  <si>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</si>
  <si>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</si>
  <si>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</si>
  <si>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</si>
  <si>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</si>
  <si>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</si>
  <si>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</si>
  <si>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</si>
  <si>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</si>
  <si>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</si>
  <si>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</si>
  <si>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</si>
  <si>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</si>
  <si>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</si>
  <si>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</si>
  <si>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</si>
  <si>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</si>
  <si>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</si>
  <si>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</si>
  <si>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</si>
  <si>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</si>
  <si>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</si>
  <si>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</si>
  <si>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</si>
  <si>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</si>
  <si>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</si>
  <si>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</si>
  <si>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</si>
  <si>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</si>
  <si>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</si>
  <si>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</si>
  <si>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</si>
  <si>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</si>
  <si>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</si>
  <si>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</si>
  <si>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</si>
  <si>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</si>
  <si>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</si>
  <si>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</si>
  <si>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</si>
  <si>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</si>
  <si>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</si>
  <si>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</si>
  <si>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</si>
  <si>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</si>
  <si>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</si>
  <si>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</si>
  <si>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</si>
  <si>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</si>
  <si>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</si>
  <si>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</si>
  <si>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</si>
  <si>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</si>
  <si>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</si>
  <si>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</si>
  <si>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</si>
  <si>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</si>
  <si>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</si>
  <si>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</si>
  <si>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</si>
  <si>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</si>
  <si>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</si>
  <si>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</si>
  <si>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</si>
  <si>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</si>
  <si>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</si>
  <si>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</si>
  <si>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</si>
  <si>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</si>
  <si>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</si>
  <si>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</si>
  <si>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</si>
  <si>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</si>
  <si>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</si>
  <si>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</si>
  <si>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</si>
  <si>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</si>
  <si>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</si>
  <si>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</si>
  <si>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</si>
  <si>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</si>
  <si>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</si>
  <si>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</si>
  <si>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</si>
  <si>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</si>
  <si>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</si>
  <si>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</si>
  <si>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</si>
  <si>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</si>
  <si>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</si>
  <si>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</si>
  <si>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</si>
  <si>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</si>
  <si>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</si>
  <si>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</si>
  <si>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</si>
  <si>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</si>
  <si>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</si>
  <si>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</si>
  <si>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</si>
  <si>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</si>
  <si>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</si>
  <si>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</si>
  <si>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</si>
  <si>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</si>
  <si>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</si>
  <si>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</si>
  <si>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</si>
  <si>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</si>
  <si>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</si>
  <si>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</si>
  <si>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</si>
  <si>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</si>
  <si>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</si>
  <si>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</si>
  <si>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</si>
  <si>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</si>
  <si>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</si>
  <si>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</si>
  <si>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</si>
  <si>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</si>
  <si>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</si>
  <si>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</si>
  <si>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</si>
  <si>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</si>
  <si>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</si>
  <si>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</si>
  <si>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</si>
  <si>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</si>
  <si>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</si>
  <si>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</si>
  <si>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</si>
  <si>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</si>
  <si>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</si>
  <si>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</si>
  <si>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</si>
  <si>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</si>
  <si>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</si>
  <si>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</si>
  <si>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</si>
  <si>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</si>
  <si>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</si>
  <si>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</si>
  <si>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</si>
  <si>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</si>
  <si>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</si>
  <si>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</si>
  <si>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</si>
  <si>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</si>
  <si>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</si>
  <si>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</si>
  <si>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</si>
  <si>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</si>
  <si>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</si>
  <si>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</si>
  <si>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</si>
  <si>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</si>
  <si>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</si>
  <si>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</si>
  <si>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</si>
  <si>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</si>
  <si>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</si>
  <si>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</si>
  <si>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</si>
  <si>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</si>
  <si>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</si>
  <si>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</si>
  <si>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</si>
  <si>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</si>
  <si>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</si>
  <si>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</si>
  <si>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</si>
  <si>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</si>
  <si>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</si>
  <si>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</si>
  <si>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</si>
  <si>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</si>
  <si>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</si>
  <si>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</si>
  <si>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</si>
  <si>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</si>
  <si>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</si>
  <si>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</si>
  <si>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</si>
  <si>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</si>
  <si>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</si>
  <si>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</si>
  <si>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</si>
  <si>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</si>
  <si>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</si>
  <si>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</si>
  <si>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</si>
  <si>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</si>
  <si>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</si>
  <si>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</si>
  <si>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</si>
  <si>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</si>
  <si>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</si>
  <si>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</si>
  <si>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</si>
  <si>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</si>
  <si>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</si>
  <si>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</si>
  <si>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</si>
  <si>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</si>
  <si>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</si>
  <si>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</si>
  <si>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</si>
  <si>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</si>
  <si>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</si>
  <si>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</si>
  <si>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</si>
  <si>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</si>
  <si>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</si>
  <si>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</si>
  <si>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</si>
  <si>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</si>
  <si>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</si>
  <si>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</si>
  <si>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</si>
  <si>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</si>
  <si>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</si>
  <si>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</si>
  <si>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</si>
  <si>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</si>
  <si>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</si>
  <si>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</si>
  <si>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</si>
  <si>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</si>
  <si>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</si>
  <si>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</si>
  <si>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</si>
  <si>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</si>
  <si>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</si>
  <si>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</si>
  <si>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</si>
  <si>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</si>
  <si>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</si>
  <si>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</si>
  <si>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</si>
  <si>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</si>
  <si>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</si>
  <si>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</si>
  <si>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</si>
  <si>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</si>
  <si>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</si>
  <si>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</si>
  <si>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</si>
  <si>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</si>
  <si>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</si>
  <si>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</si>
  <si>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</si>
  <si>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</si>
  <si>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</si>
  <si>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</si>
  <si>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</si>
  <si>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</si>
  <si>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</si>
  <si>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</si>
  <si>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</si>
  <si>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</si>
  <si>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</si>
  <si>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</si>
  <si>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</si>
  <si>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</si>
  <si>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</si>
  <si>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</si>
  <si>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</si>
  <si>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</si>
  <si>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</si>
  <si>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</si>
  <si>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</si>
  <si>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</si>
  <si>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</si>
  <si>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</si>
  <si>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</si>
  <si>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</si>
  <si>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</si>
  <si>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</si>
  <si>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</si>
  <si>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</si>
  <si>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</si>
  <si>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</si>
  <si>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</si>
  <si>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</si>
  <si>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</si>
  <si>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</si>
  <si>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</si>
  <si>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</si>
  <si>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</si>
  <si>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</si>
  <si>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</si>
  <si>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</si>
  <si>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</si>
  <si>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</si>
  <si>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</si>
  <si>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</si>
  <si>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</si>
  <si>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</si>
  <si>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</si>
  <si>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</si>
  <si>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</si>
  <si>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</si>
  <si>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</si>
  <si>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</si>
  <si>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</si>
  <si>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</si>
  <si>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</si>
  <si>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</si>
  <si>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</si>
  <si>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</si>
  <si>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</si>
  <si>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</si>
  <si>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</si>
  <si>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</si>
  <si>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</si>
  <si>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</si>
  <si>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</si>
  <si>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</si>
  <si>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</si>
  <si>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</si>
  <si>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</si>
  <si>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</si>
  <si>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</si>
  <si>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</si>
  <si>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</si>
  <si>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</si>
  <si>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</si>
  <si>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</si>
  <si>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</si>
  <si>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</si>
  <si>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</si>
  <si>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</si>
  <si>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</si>
  <si>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</si>
  <si>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</si>
  <si>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</si>
  <si>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</si>
  <si>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</si>
  <si>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</si>
  <si>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</si>
  <si>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</si>
  <si>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</si>
  <si>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</si>
  <si>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</si>
  <si>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</si>
  <si>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</si>
  <si>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Government Cash Flow Sources</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</si>
  <si>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</si>
  <si>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</si>
  <si>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</si>
  <si>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</si>
  <si>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</si>
  <si>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</si>
  <si>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</si>
  <si>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</si>
  <si>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</si>
  <si>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</si>
  <si>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</si>
  <si>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</si>
  <si>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</si>
  <si>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</si>
  <si>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</si>
  <si>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</si>
  <si>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</si>
  <si>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</si>
  <si>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</si>
  <si>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</si>
  <si>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</si>
  <si>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</si>
  <si>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</si>
  <si>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</si>
  <si>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</si>
  <si>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</si>
  <si>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</si>
  <si>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</si>
  <si>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</si>
  <si>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</si>
  <si>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</si>
  <si>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</si>
  <si>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</si>
  <si>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</si>
  <si>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</si>
  <si>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</si>
  <si>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</si>
  <si>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</si>
  <si>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</si>
  <si>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</si>
  <si>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</si>
  <si>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</si>
  <si>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</si>
  <si>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</si>
  <si>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</si>
  <si>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</si>
  <si>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</si>
  <si>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</si>
  <si>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</si>
  <si>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</si>
  <si>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</si>
  <si>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</si>
  <si>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</si>
  <si>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</si>
  <si>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</si>
  <si>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</si>
  <si>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</si>
  <si>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</si>
  <si>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</si>
  <si>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</si>
  <si>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</si>
  <si>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</si>
  <si>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</si>
  <si>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</si>
  <si>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</si>
  <si>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</si>
  <si>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</si>
  <si>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</si>
  <si>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</si>
  <si>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</si>
  <si>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</si>
  <si>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</si>
  <si>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</si>
  <si>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</si>
  <si>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</si>
  <si>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</si>
  <si>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</si>
  <si>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</si>
  <si>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</si>
  <si>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</si>
  <si>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</si>
  <si>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</si>
  <si>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</si>
  <si>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</si>
  <si>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</si>
  <si>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</si>
  <si>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</si>
  <si>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</si>
  <si>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</si>
  <si>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</si>
  <si>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</si>
  <si>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</si>
  <si>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</si>
  <si>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</si>
  <si>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</si>
  <si>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</si>
  <si>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</si>
  <si>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</si>
  <si>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</si>
  <si>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</si>
  <si>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</si>
  <si>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</si>
  <si>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</si>
  <si>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</si>
  <si>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</si>
  <si>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</si>
  <si>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</si>
  <si>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</si>
  <si>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</si>
  <si>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</si>
  <si>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</si>
  <si>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</si>
  <si>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</si>
  <si>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</si>
  <si>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</si>
  <si>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</si>
  <si>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</si>
  <si>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</si>
  <si>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</si>
  <si>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</si>
  <si>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</si>
  <si>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</si>
  <si>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</si>
  <si>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</si>
  <si>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</si>
  <si>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</si>
  <si>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</si>
  <si>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</si>
  <si>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</si>
  <si>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</si>
  <si>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</si>
  <si>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</si>
  <si>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</si>
  <si>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</si>
  <si>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</si>
  <si>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</si>
  <si>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</si>
  <si>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</si>
  <si>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</si>
  <si>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</si>
  <si>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</si>
  <si>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</si>
  <si>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</si>
  <si>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</si>
  <si>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</si>
  <si>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</si>
  <si>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</si>
  <si>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</si>
  <si>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</si>
  <si>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</si>
  <si>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</si>
  <si>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</si>
  <si>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</si>
  <si>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</si>
  <si>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</si>
  <si>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</si>
  <si>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</si>
  <si>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</si>
  <si>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</si>
  <si>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</si>
  <si>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</si>
  <si>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</si>
  <si>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</si>
  <si>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</si>
  <si>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</si>
  <si>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</si>
  <si>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</si>
  <si>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</si>
  <si>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</si>
  <si>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</si>
  <si>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</si>
  <si>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</si>
  <si>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</si>
  <si>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</si>
  <si>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</si>
  <si>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</si>
  <si>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</si>
  <si>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</si>
  <si>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</si>
  <si>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</si>
  <si>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</si>
  <si>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</si>
  <si>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</si>
  <si>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</si>
  <si>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</si>
  <si>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</si>
  <si>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</si>
  <si>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</si>
  <si>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</si>
  <si>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</si>
  <si>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</si>
  <si>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</si>
  <si>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</si>
  <si>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</si>
  <si>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</si>
  <si>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</si>
  <si>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</si>
  <si>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</si>
  <si>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</si>
  <si>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</si>
  <si>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</si>
  <si>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</si>
  <si>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</si>
  <si>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</si>
  <si>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</si>
  <si>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</si>
  <si>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</si>
  <si>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</si>
  <si>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</si>
  <si>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</si>
  <si>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</si>
  <si>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</si>
  <si>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</si>
  <si>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</si>
  <si>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</si>
  <si>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</si>
  <si>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</si>
  <si>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</si>
  <si>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</si>
  <si>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</si>
  <si>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</si>
  <si>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</si>
  <si>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</si>
  <si>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</si>
  <si>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</si>
  <si>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</si>
  <si>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</si>
  <si>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</si>
  <si>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</si>
  <si>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</si>
  <si>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</si>
  <si>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</si>
  <si>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</si>
  <si>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</si>
  <si>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</si>
  <si>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</si>
  <si>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</si>
  <si>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</si>
  <si>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</si>
  <si>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</si>
  <si>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</si>
  <si>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</si>
  <si>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</si>
  <si>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</si>
  <si>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</si>
  <si>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</si>
  <si>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</si>
  <si>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</si>
  <si>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</si>
  <si>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</si>
  <si>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</si>
  <si>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</si>
  <si>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</si>
  <si>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</si>
  <si>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</si>
  <si>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</si>
  <si>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</si>
  <si>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</si>
  <si>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</si>
  <si>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</si>
  <si>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</si>
  <si>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</si>
  <si>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</si>
  <si>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</si>
  <si>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</si>
  <si>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</si>
  <si>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</si>
  <si>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</si>
  <si>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</si>
  <si>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</si>
  <si>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</si>
  <si>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</si>
  <si>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</si>
  <si>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</si>
  <si>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</si>
  <si>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</si>
  <si>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</si>
  <si>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</si>
  <si>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</si>
  <si>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</si>
  <si>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</si>
  <si>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</si>
  <si>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</si>
  <si>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</si>
  <si>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</si>
  <si>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</si>
  <si>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</si>
  <si>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</si>
  <si>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</si>
  <si>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</si>
  <si>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</si>
  <si>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</si>
  <si>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</si>
  <si>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</si>
  <si>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</si>
  <si>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</si>
  <si>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</si>
  <si>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</si>
  <si>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</si>
  <si>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</si>
  <si>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</si>
  <si>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</si>
  <si>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</si>
  <si>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</si>
  <si>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</si>
  <si>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</si>
  <si>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</si>
  <si>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</si>
  <si>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</si>
  <si>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</si>
  <si>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</si>
  <si>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</si>
  <si>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</si>
  <si>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</si>
  <si>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</si>
  <si>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</si>
  <si>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</si>
  <si>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</si>
  <si>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</si>
  <si>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</si>
  <si>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</si>
  <si>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</si>
  <si>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</si>
  <si>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</si>
  <si>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</si>
  <si>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</si>
  <si>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</si>
  <si>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</si>
  <si>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</si>
  <si>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</si>
  <si>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</si>
  <si>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</si>
  <si>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</si>
  <si>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</si>
  <si>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</si>
  <si>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</si>
  <si>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</si>
  <si>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</si>
  <si>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</si>
  <si>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</si>
  <si>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</si>
  <si>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</si>
  <si>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</si>
  <si>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</si>
  <si>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</si>
  <si>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</si>
  <si>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</si>
  <si>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</si>
  <si>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</si>
  <si>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</si>
  <si>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</si>
  <si>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</si>
  <si>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</si>
  <si>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</si>
  <si>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</si>
  <si>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</si>
  <si>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</si>
  <si>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</si>
  <si>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</si>
  <si>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</si>
  <si>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</si>
  <si>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</si>
  <si>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</si>
  <si>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</si>
  <si>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</si>
  <si>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</si>
  <si>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</si>
  <si>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</si>
  <si>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</si>
  <si>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</si>
  <si>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</si>
  <si>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</si>
  <si>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</si>
  <si>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</si>
  <si>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</si>
  <si>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</si>
  <si>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</si>
  <si>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</si>
  <si>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</si>
  <si>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</si>
  <si>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</si>
  <si>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</si>
  <si>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</si>
  <si>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</si>
  <si>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</si>
  <si>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</si>
  <si>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</si>
  <si>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</si>
  <si>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</si>
  <si>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</si>
  <si>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</si>
  <si>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</si>
  <si>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</si>
  <si>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</si>
  <si>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</si>
  <si>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</si>
  <si>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</si>
  <si>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</si>
  <si>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</si>
  <si>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</si>
  <si>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</si>
  <si>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</si>
  <si>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</si>
  <si>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</si>
  <si>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</si>
  <si>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</si>
  <si>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</si>
  <si>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</si>
  <si>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</si>
  <si>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</si>
  <si>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</si>
  <si>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</si>
  <si>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</si>
  <si>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</si>
  <si>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</si>
  <si>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</si>
  <si>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</si>
  <si>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</si>
  <si>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</si>
  <si>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</si>
  <si>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</si>
  <si>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</si>
  <si>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</si>
  <si>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</si>
  <si>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</si>
  <si>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</si>
  <si>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</si>
  <si>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</si>
  <si>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</si>
  <si>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</si>
  <si>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</si>
  <si>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</si>
  <si>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</si>
  <si>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</si>
  <si>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</si>
  <si>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</si>
  <si>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</si>
  <si>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</si>
  <si>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</si>
  <si>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</si>
  <si>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</si>
  <si>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</si>
  <si>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</si>
  <si>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</si>
  <si>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</si>
  <si>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</si>
  <si>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</si>
  <si>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</si>
  <si>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</si>
  <si>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</si>
  <si>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</si>
  <si>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</si>
  <si>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</si>
  <si>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</si>
  <si>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</si>
  <si>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</si>
  <si>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</si>
  <si>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</si>
  <si>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</si>
  <si>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</si>
  <si>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</si>
  <si>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</si>
  <si>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</si>
  <si>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</si>
  <si>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</si>
  <si>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</si>
  <si>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</si>
  <si>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</si>
  <si>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</si>
  <si>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</si>
  <si>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</si>
  <si>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</si>
  <si>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</si>
  <si>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</si>
  <si>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</si>
  <si>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</si>
  <si>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</si>
  <si>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</si>
  <si>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</si>
  <si>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</si>
  <si>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</si>
  <si>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</si>
  <si>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</si>
  <si>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</si>
  <si>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</si>
  <si>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</si>
  <si>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</si>
  <si>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</si>
  <si>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</si>
  <si>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</si>
  <si>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</si>
  <si>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</si>
  <si>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</si>
  <si>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</si>
  <si>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</si>
  <si>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</si>
  <si>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</si>
  <si>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</si>
  <si>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</si>
  <si>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</si>
  <si>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</si>
  <si>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</si>
  <si>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</si>
  <si>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</si>
  <si>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</si>
  <si>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</si>
  <si>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</si>
  <si>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</si>
  <si>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</si>
  <si>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</si>
  <si>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</si>
  <si>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</si>
  <si>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</si>
  <si>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</si>
  <si>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</si>
  <si>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</si>
  <si>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</si>
  <si>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</si>
  <si>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</si>
  <si>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</si>
  <si>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</si>
  <si>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</si>
  <si>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</si>
  <si>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</si>
  <si>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</si>
  <si>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</si>
  <si>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</si>
  <si>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</si>
  <si>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</si>
  <si>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</si>
  <si>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</si>
  <si>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</si>
  <si>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</si>
  <si>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</si>
  <si>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</si>
  <si>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</si>
  <si>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</si>
  <si>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</si>
  <si>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</si>
  <si>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</si>
  <si>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</si>
  <si>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</si>
  <si>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</si>
  <si>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</si>
  <si>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</si>
  <si>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</si>
  <si>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</si>
  <si>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</si>
  <si>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</si>
  <si>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</si>
  <si>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</si>
  <si>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</si>
  <si>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</si>
  <si>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</si>
  <si>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</si>
  <si>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</si>
  <si>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</si>
  <si>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</si>
  <si>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</si>
  <si>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</si>
  <si>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</si>
  <si>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</si>
  <si>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</si>
  <si>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</si>
  <si>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</si>
  <si>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</si>
  <si>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</si>
  <si>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</si>
  <si>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</si>
  <si>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</si>
  <si>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</si>
  <si>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</si>
  <si>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</si>
  <si>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</si>
  <si>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</si>
  <si>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</si>
  <si>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</si>
  <si>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</si>
  <si>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</si>
  <si>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</si>
  <si>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</si>
  <si>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</si>
  <si>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</si>
  <si>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</si>
  <si>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</si>
  <si>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</si>
  <si>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</si>
  <si>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</si>
  <si>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</si>
  <si>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</si>
  <si>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</si>
  <si>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</si>
  <si>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</si>
  <si>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</si>
  <si>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</si>
  <si>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</si>
  <si>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</si>
  <si>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</si>
  <si>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</si>
  <si>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</si>
  <si>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</si>
  <si>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</si>
  <si>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</si>
  <si>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</si>
  <si>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</si>
  <si>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</si>
  <si>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</si>
  <si>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</si>
  <si>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</si>
  <si>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</si>
  <si>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</si>
  <si>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</si>
  <si>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</si>
  <si>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</si>
  <si>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</si>
  <si>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</si>
  <si>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</si>
  <si>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</si>
  <si>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</si>
  <si>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</si>
  <si>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</si>
  <si>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</si>
  <si>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</si>
  <si>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</si>
  <si>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</si>
  <si>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</si>
  <si>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</si>
  <si>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</si>
  <si>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</si>
  <si>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</si>
  <si>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</si>
  <si>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</si>
  <si>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</si>
  <si>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</si>
  <si>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</si>
  <si>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</si>
  <si>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</si>
  <si>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</si>
  <si>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</si>
  <si>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</si>
  <si>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</si>
  <si>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</si>
  <si>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</si>
  <si>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</si>
  <si>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</si>
  <si>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</si>
  <si>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</si>
  <si>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</si>
  <si>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</si>
  <si>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</si>
  <si>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</si>
  <si>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</si>
  <si>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</si>
  <si>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</si>
  <si>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</si>
  <si>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</si>
  <si>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</si>
  <si>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</si>
  <si>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</si>
  <si>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</si>
  <si>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</si>
  <si>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</si>
  <si>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</si>
  <si>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</si>
  <si>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</si>
  <si>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</si>
  <si>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</si>
  <si>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</si>
  <si>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</si>
  <si>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</si>
  <si>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</si>
  <si>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</si>
  <si>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</si>
  <si>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</si>
  <si>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</si>
  <si>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</si>
  <si>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</si>
  <si>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</si>
  <si>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</si>
  <si>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</si>
  <si>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</si>
  <si>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</si>
  <si>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</si>
  <si>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</si>
  <si>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</si>
  <si>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</si>
  <si>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</si>
  <si>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</si>
  <si>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</si>
  <si>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</si>
  <si>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</si>
  <si>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</si>
  <si>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</si>
  <si>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</si>
  <si>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</si>
  <si>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</si>
  <si>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</si>
  <si>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</si>
  <si>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</si>
  <si>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</si>
  <si>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</si>
  <si>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</si>
  <si>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</si>
  <si>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</si>
  <si>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</si>
  <si>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</si>
  <si>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</si>
  <si>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</si>
  <si>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</si>
  <si>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</si>
  <si>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</si>
  <si>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</si>
  <si>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</si>
  <si>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</si>
  <si>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</si>
  <si>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</si>
  <si>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</si>
  <si>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</si>
  <si>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</si>
  <si>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</si>
  <si>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</si>
  <si>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</si>
  <si>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</si>
  <si>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</si>
  <si>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</si>
  <si>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</si>
  <si>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</si>
  <si>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</si>
  <si>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</si>
  <si>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</si>
  <si>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</si>
  <si>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</si>
  <si>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</si>
  <si>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</si>
  <si>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</si>
  <si>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</si>
  <si>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</si>
  <si>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</si>
  <si>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</si>
  <si>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</si>
  <si>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</si>
  <si>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</si>
  <si>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</si>
  <si>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</si>
  <si>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</si>
  <si>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</si>
  <si>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</si>
  <si>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</si>
  <si>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</si>
  <si>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</si>
  <si>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</si>
  <si>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</si>
  <si>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</si>
  <si>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</si>
  <si>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</si>
  <si>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</si>
  <si>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</si>
  <si>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</si>
  <si>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</si>
  <si>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</si>
  <si>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</si>
  <si>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</si>
  <si>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</si>
  <si>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</si>
  <si>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</si>
  <si>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</si>
  <si>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</si>
  <si>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</si>
  <si>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</si>
  <si>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</si>
  <si>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</si>
  <si>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</si>
  <si>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</si>
  <si>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</si>
  <si>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</si>
  <si>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</si>
  <si>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</si>
  <si>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</si>
  <si>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</si>
  <si>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</si>
  <si>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</si>
  <si>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</si>
  <si>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</si>
  <si>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</si>
  <si>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</si>
  <si>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</si>
  <si>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</si>
  <si>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</si>
  <si>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</si>
  <si>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</si>
  <si>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</si>
  <si>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</si>
  <si>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</si>
  <si>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</si>
  <si>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</si>
  <si>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</si>
  <si>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</si>
  <si>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</si>
  <si>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</si>
  <si>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</si>
  <si>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</si>
  <si>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</si>
  <si>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</si>
  <si>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</si>
  <si>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</si>
  <si>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</si>
  <si>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</si>
  <si>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</si>
  <si>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</si>
  <si>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</si>
  <si>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</si>
  <si>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</si>
  <si>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</si>
  <si>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</si>
  <si>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</si>
  <si>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</si>
  <si>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</si>
  <si>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</si>
  <si>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</si>
  <si>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</si>
  <si>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</si>
  <si>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</si>
  <si>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</si>
  <si>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</si>
  <si>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</si>
  <si>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</si>
  <si>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</si>
  <si>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</si>
  <si>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</si>
  <si>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</si>
  <si>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</si>
  <si>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</si>
  <si>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</si>
  <si>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</si>
  <si>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</si>
  <si>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</si>
  <si>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</si>
  <si>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</si>
  <si>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</si>
  <si>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</si>
  <si>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</si>
  <si>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</si>
  <si>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</si>
  <si>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</si>
  <si>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</si>
  <si>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</si>
  <si>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</si>
  <si>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</si>
  <si>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</si>
  <si>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</si>
  <si>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</si>
  <si>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</si>
  <si>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</si>
  <si>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</si>
  <si>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</si>
  <si>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</si>
  <si>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</si>
  <si>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</si>
  <si>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</si>
  <si>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</si>
  <si>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</si>
  <si>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</si>
  <si>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</si>
  <si>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</si>
  <si>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</si>
  <si>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</si>
  <si>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</si>
  <si>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</si>
  <si>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</si>
  <si>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</si>
  <si>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</si>
  <si>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</si>
  <si>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</si>
  <si>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</si>
  <si>
    <t>Subsidy for Grid Battery Production</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</si>
  <si>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</si>
  <si>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</si>
  <si>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</si>
  <si>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t>
  </si>
  <si>
    <t>Carbon Tax Revenue, Fuel Tax Revenue, EV Subsidy, Battery Production Subsidy, CCS Subsidy, Electricity Generation Subsidy, Electricity Capacity Construction Subsidy, Distributed Solar Subsidy, Fuel Subsidy, National Debt Interest, Remaining Government Cash Flows, Total</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</si>
  <si>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Source[battery production subsidy]; Output Change in Government Cash Flow by Cash Flow Source[CCS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</si>
  <si>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Battery Production Subsidy</t>
  </si>
  <si>
    <t>ad6600, 087bf1, f593e0, af64ff, ff6400, 04ffaf, f1bb18, 969696, c01b00, 00b050, 620e7a, 000000</t>
  </si>
  <si>
    <t>Additional Minimum Required ZEV Sales Percentage for Model Region</t>
  </si>
  <si>
    <t>GRA for Battery Production Subsidy</t>
  </si>
  <si>
    <t>GRA battery production subsidy</t>
  </si>
  <si>
    <t>NDC Scenario</t>
  </si>
  <si>
    <t>Scenario_NDC.cin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</si>
</sst>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B17" sqref="B17"/>
    </sheetView>
  </sheetViews>
  <sheetFormatPr defaultColWidth="8.81640625" defaultRowHeight="14.5"/>
  <cols>
    <col min="1" max="1" width="28.453125" customWidth="1"/>
    <col min="2" max="2" width="24.453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2769</v>
      </c>
    </row>
    <row r="18" spans="1:3">
      <c r="A18" t="s">
        <v>2844</v>
      </c>
      <c r="B18" s="20" t="str" cm="1">
        <f t="array" ref="B18">IF(MIN(IF(COUNTIF(PolicyLevers!$H$2:$H$2025,PolicyLevers!$H$2:$H$2025)&gt;1,PolicyLevers!$H$2:$H$2025, ""))=0,"No duplicate ID numbers",MIN(IF(COUNTIF(PolicyLevers!$H$2:$H$2025,PolicyLevers!$H$2:$H$2025)&gt;1,PolicyLevers!$H$2:$H$2025, "")))</f>
        <v>No duplicate ID numbers</v>
      </c>
    </row>
    <row r="19" spans="1:3" ht="29">
      <c r="A19" s="1" t="s">
        <v>2970</v>
      </c>
      <c r="B19" s="20" t="str" cm="1">
        <f t="array" ref="B19">IF(MIN(IF((NOT(ISNUMBER(PolicyLevers!$H$2:$H$2025)))*(ISTEXT(PolicyLevers!$I$2:$I$2025)),ROW(PolicyLevers!$H$2:$H$2025)))=0,"No missing ID numbers",MIN(IF((NOT(ISNUMBER(PolicyLevers!$H$2:$H$2025)))*(ISTEXT(PolicyLevers!$I$2:$I$2025)),ROW(PolicyLevers!$H$2:$H$2025))))</f>
        <v>No missing ID numbers</v>
      </c>
    </row>
    <row r="21" spans="1:3">
      <c r="A21" s="42" t="s">
        <v>3206</v>
      </c>
      <c r="B21" s="159"/>
    </row>
    <row r="22" spans="1:3">
      <c r="A22" t="s">
        <v>3200</v>
      </c>
    </row>
    <row r="23" spans="1:3">
      <c r="A23" t="s">
        <v>3201</v>
      </c>
    </row>
    <row r="24" spans="1:3">
      <c r="A24" t="s">
        <v>3202</v>
      </c>
    </row>
    <row r="25" spans="1:3">
      <c r="A25" t="s">
        <v>3203</v>
      </c>
    </row>
    <row r="27" spans="1:3">
      <c r="A27" s="42" t="s">
        <v>3204</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3205</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9" workbookViewId="0">
      <selection activeCell="B107" sqref="B107"/>
    </sheetView>
  </sheetViews>
  <sheetFormatPr defaultColWidth="8.81640625" defaultRowHeight="14.5"/>
  <cols>
    <col min="1" max="1" width="20.1796875" customWidth="1"/>
    <col min="2" max="2" width="41.26953125" customWidth="1"/>
    <col min="3" max="3" width="45.54296875" customWidth="1"/>
    <col min="4"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c r="A1" s="9" t="s">
        <v>3179</v>
      </c>
      <c r="M1"/>
    </row>
    <row r="2" spans="1:14">
      <c r="A2" s="16" t="s">
        <v>3180</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3447</v>
      </c>
      <c r="K4" s="387" t="s">
        <v>2385</v>
      </c>
      <c r="L4" s="317" t="s">
        <v>2384</v>
      </c>
    </row>
    <row r="5" spans="1:14">
      <c r="A5" s="317" t="s">
        <v>4</v>
      </c>
      <c r="B5" s="317" t="s">
        <v>2451</v>
      </c>
      <c r="C5" t="s">
        <v>3455</v>
      </c>
      <c r="D5" s="317" t="s">
        <v>2452</v>
      </c>
      <c r="E5" s="317" t="s">
        <v>2453</v>
      </c>
      <c r="F5" s="389">
        <v>-2</v>
      </c>
      <c r="G5" s="389">
        <v>3</v>
      </c>
      <c r="H5" s="389">
        <v>0.1</v>
      </c>
      <c r="I5" s="317" t="s">
        <v>2871</v>
      </c>
      <c r="J5" s="314" t="s">
        <v>3825</v>
      </c>
      <c r="K5" s="317"/>
      <c r="L5" s="317" t="s">
        <v>2691</v>
      </c>
      <c r="M5" s="388" t="s">
        <v>3197</v>
      </c>
    </row>
    <row r="6" spans="1:14">
      <c r="A6" s="317" t="s">
        <v>4</v>
      </c>
      <c r="B6" s="317" t="s">
        <v>3452</v>
      </c>
      <c r="C6" t="s">
        <v>3453</v>
      </c>
      <c r="D6" s="317" t="s">
        <v>2455</v>
      </c>
      <c r="E6" t="s">
        <v>3456</v>
      </c>
      <c r="F6" s="390">
        <v>0</v>
      </c>
      <c r="G6" s="390">
        <v>1</v>
      </c>
      <c r="H6" s="390">
        <v>0.02</v>
      </c>
      <c r="I6" s="370" t="s">
        <v>2450</v>
      </c>
      <c r="J6" s="370" t="s">
        <v>3454</v>
      </c>
      <c r="K6" s="387"/>
      <c r="L6" s="387" t="s">
        <v>2692</v>
      </c>
      <c r="M6" s="391" t="s">
        <v>2454</v>
      </c>
    </row>
    <row r="7" spans="1:14">
      <c r="A7" s="317" t="s">
        <v>4</v>
      </c>
      <c r="B7" s="317" t="s">
        <v>3430</v>
      </c>
      <c r="C7" t="s">
        <v>3432</v>
      </c>
      <c r="D7" s="317" t="s">
        <v>3434</v>
      </c>
      <c r="E7" t="s">
        <v>3435</v>
      </c>
      <c r="F7" s="392">
        <v>-45000</v>
      </c>
      <c r="G7" s="392">
        <v>50000</v>
      </c>
      <c r="H7" s="392">
        <v>100</v>
      </c>
      <c r="I7" s="392" t="s">
        <v>3437</v>
      </c>
      <c r="J7" s="393" t="s">
        <v>3829</v>
      </c>
      <c r="K7" s="387" t="s">
        <v>458</v>
      </c>
      <c r="L7" s="387" t="s">
        <v>459</v>
      </c>
      <c r="M7" s="391" t="s">
        <v>460</v>
      </c>
    </row>
    <row r="8" spans="1:14">
      <c r="A8" s="317" t="s">
        <v>4</v>
      </c>
      <c r="B8" s="317" t="s">
        <v>3431</v>
      </c>
      <c r="C8" t="s">
        <v>3433</v>
      </c>
      <c r="D8" s="317" t="s">
        <v>3434</v>
      </c>
      <c r="E8" t="s">
        <v>3436</v>
      </c>
      <c r="F8" s="392">
        <v>-45000</v>
      </c>
      <c r="G8" s="392">
        <v>50000</v>
      </c>
      <c r="H8" s="392">
        <v>100</v>
      </c>
      <c r="I8" s="392" t="s">
        <v>3437</v>
      </c>
      <c r="J8" s="393" t="s">
        <v>3830</v>
      </c>
      <c r="K8" s="387" t="s">
        <v>458</v>
      </c>
      <c r="L8" s="387" t="s">
        <v>459</v>
      </c>
      <c r="M8" s="391"/>
    </row>
    <row r="9" spans="1:14">
      <c r="A9" t="s">
        <v>4</v>
      </c>
      <c r="B9" t="s">
        <v>11</v>
      </c>
      <c r="C9" t="s">
        <v>111</v>
      </c>
      <c r="D9" s="20" t="s">
        <v>11</v>
      </c>
      <c r="E9" t="s">
        <v>2298</v>
      </c>
      <c r="F9" s="394">
        <v>0</v>
      </c>
      <c r="G9" s="394">
        <v>1</v>
      </c>
      <c r="H9" s="13">
        <v>0.02</v>
      </c>
      <c r="I9" s="370" t="s">
        <v>440</v>
      </c>
      <c r="J9" s="370" t="s">
        <v>3279</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3827</v>
      </c>
      <c r="J10" s="370" t="s">
        <v>3826</v>
      </c>
      <c r="K10" s="370" t="s">
        <v>191</v>
      </c>
      <c r="L10" s="314" t="s">
        <v>192</v>
      </c>
      <c r="M10" s="395" t="s">
        <v>3182</v>
      </c>
      <c r="N10" s="370" t="s">
        <v>3183</v>
      </c>
    </row>
    <row r="11" spans="1:14">
      <c r="A11" s="317" t="s">
        <v>4</v>
      </c>
      <c r="B11" s="317" t="s">
        <v>463</v>
      </c>
      <c r="C11" t="s">
        <v>464</v>
      </c>
      <c r="D11" s="317" t="s">
        <v>463</v>
      </c>
      <c r="E11" t="s">
        <v>2296</v>
      </c>
      <c r="F11" s="386">
        <v>0</v>
      </c>
      <c r="G11" s="386">
        <v>1</v>
      </c>
      <c r="H11" s="386">
        <v>0.01</v>
      </c>
      <c r="I11" s="314" t="s">
        <v>465</v>
      </c>
      <c r="J11" s="370" t="s">
        <v>3665</v>
      </c>
      <c r="K11" s="370" t="s">
        <v>466</v>
      </c>
      <c r="L11" s="314" t="s">
        <v>467</v>
      </c>
      <c r="M11" s="396" t="s">
        <v>468</v>
      </c>
    </row>
    <row r="12" spans="1:14">
      <c r="A12" s="317" t="s">
        <v>4</v>
      </c>
      <c r="B12" s="317" t="s">
        <v>3657</v>
      </c>
      <c r="C12" t="s">
        <v>3658</v>
      </c>
      <c r="D12" s="317" t="s">
        <v>463</v>
      </c>
      <c r="E12" t="s">
        <v>3659</v>
      </c>
      <c r="F12" s="397">
        <v>0</v>
      </c>
      <c r="G12" s="397">
        <v>1</v>
      </c>
      <c r="H12" s="397">
        <v>1</v>
      </c>
      <c r="I12" s="370" t="s">
        <v>29</v>
      </c>
      <c r="J12" s="370" t="s">
        <v>3660</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3444</v>
      </c>
      <c r="K13" s="370" t="s">
        <v>193</v>
      </c>
      <c r="L13" s="314" t="s">
        <v>194</v>
      </c>
      <c r="M13" s="398" t="s">
        <v>3196</v>
      </c>
    </row>
    <row r="14" spans="1:14" ht="203">
      <c r="A14" s="317" t="s">
        <v>4</v>
      </c>
      <c r="B14" s="317" t="s">
        <v>3422</v>
      </c>
      <c r="C14" t="s">
        <v>3890</v>
      </c>
      <c r="D14" s="317" t="s">
        <v>3423</v>
      </c>
      <c r="E14" t="s">
        <v>3424</v>
      </c>
      <c r="F14" s="394">
        <v>-1</v>
      </c>
      <c r="G14" s="394">
        <v>1</v>
      </c>
      <c r="H14" s="394">
        <v>0.01</v>
      </c>
      <c r="I14" s="370" t="s">
        <v>3664</v>
      </c>
      <c r="J14" s="45" t="s">
        <v>3839</v>
      </c>
      <c r="K14" s="387" t="s">
        <v>461</v>
      </c>
      <c r="L14" s="387" t="s">
        <v>462</v>
      </c>
      <c r="M14" s="388" t="s">
        <v>3181</v>
      </c>
    </row>
    <row r="15" spans="1:14">
      <c r="A15" s="317" t="s">
        <v>4</v>
      </c>
      <c r="B15" s="317" t="s">
        <v>3427</v>
      </c>
      <c r="C15" t="s">
        <v>3428</v>
      </c>
      <c r="D15" s="317" t="s">
        <v>3423</v>
      </c>
      <c r="E15" t="s">
        <v>3425</v>
      </c>
      <c r="F15" s="397">
        <v>0</v>
      </c>
      <c r="G15" s="397">
        <v>1</v>
      </c>
      <c r="H15" s="397">
        <v>1</v>
      </c>
      <c r="I15" s="370" t="s">
        <v>29</v>
      </c>
      <c r="J15" s="370" t="s">
        <v>3426</v>
      </c>
      <c r="K15" s="387"/>
      <c r="L15" s="387"/>
    </row>
    <row r="16" spans="1:14">
      <c r="A16" s="317" t="s">
        <v>4</v>
      </c>
      <c r="B16" s="317" t="s">
        <v>3615</v>
      </c>
      <c r="C16" t="s">
        <v>3616</v>
      </c>
      <c r="D16" s="317" t="s">
        <v>3617</v>
      </c>
      <c r="E16" t="s">
        <v>3618</v>
      </c>
      <c r="F16" s="397">
        <v>-50</v>
      </c>
      <c r="G16" s="397">
        <v>50</v>
      </c>
      <c r="H16" s="397">
        <v>1</v>
      </c>
      <c r="I16" s="370" t="s">
        <v>3663</v>
      </c>
      <c r="J16" s="370" t="s">
        <v>3831</v>
      </c>
      <c r="K16" s="387"/>
      <c r="L16" s="387"/>
    </row>
    <row r="17" spans="1:14" ht="29">
      <c r="A17" t="s">
        <v>4</v>
      </c>
      <c r="B17" t="s">
        <v>3804</v>
      </c>
      <c r="C17" t="s">
        <v>3806</v>
      </c>
      <c r="D17" s="317" t="s">
        <v>3423</v>
      </c>
      <c r="E17" t="s">
        <v>3805</v>
      </c>
      <c r="F17" s="397">
        <v>0</v>
      </c>
      <c r="G17" s="397">
        <v>1</v>
      </c>
      <c r="H17" s="397">
        <v>1</v>
      </c>
      <c r="I17" s="370" t="s">
        <v>29</v>
      </c>
      <c r="J17" s="45" t="s">
        <v>3838</v>
      </c>
      <c r="K17" s="387"/>
      <c r="L17" s="387"/>
    </row>
    <row r="18" spans="1:14">
      <c r="A18" t="s">
        <v>71</v>
      </c>
      <c r="B18" t="s">
        <v>15</v>
      </c>
      <c r="C18" t="s">
        <v>2483</v>
      </c>
      <c r="D18" t="s">
        <v>15</v>
      </c>
      <c r="E18" t="s">
        <v>2482</v>
      </c>
      <c r="F18" s="394">
        <v>0</v>
      </c>
      <c r="G18" s="394">
        <v>1</v>
      </c>
      <c r="H18" s="394">
        <v>0.01</v>
      </c>
      <c r="I18" s="370" t="s">
        <v>113</v>
      </c>
      <c r="J18" s="370" t="s">
        <v>3697</v>
      </c>
      <c r="K18" s="370" t="s">
        <v>195</v>
      </c>
      <c r="L18" s="314" t="s">
        <v>196</v>
      </c>
      <c r="M18" s="395" t="s">
        <v>3184</v>
      </c>
    </row>
    <row r="19" spans="1:14">
      <c r="A19" t="s">
        <v>71</v>
      </c>
      <c r="B19" t="s">
        <v>100</v>
      </c>
      <c r="C19" t="s">
        <v>298</v>
      </c>
      <c r="D19" t="s">
        <v>100</v>
      </c>
      <c r="E19" t="s">
        <v>2295</v>
      </c>
      <c r="F19" s="394">
        <v>0</v>
      </c>
      <c r="G19" s="394">
        <v>0.75</v>
      </c>
      <c r="H19" s="394">
        <v>0.01</v>
      </c>
      <c r="I19" s="370" t="s">
        <v>30</v>
      </c>
      <c r="J19" s="370" t="s">
        <v>3185</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3450</v>
      </c>
      <c r="D22" s="20" t="s">
        <v>344</v>
      </c>
      <c r="E22" t="s">
        <v>2292</v>
      </c>
      <c r="F22">
        <v>0</v>
      </c>
      <c r="G22" s="394">
        <v>0.5</v>
      </c>
      <c r="H22" s="13">
        <v>0.01</v>
      </c>
      <c r="I22" s="370" t="s">
        <v>265</v>
      </c>
      <c r="J22" s="370" t="s">
        <v>3451</v>
      </c>
      <c r="K22" s="370" t="s">
        <v>263</v>
      </c>
      <c r="L22" s="314" t="s">
        <v>264</v>
      </c>
      <c r="M22" s="396" t="s">
        <v>304</v>
      </c>
      <c r="N22" s="400"/>
    </row>
    <row r="23" spans="1:14">
      <c r="A23" t="s">
        <v>71</v>
      </c>
      <c r="B23" t="s">
        <v>3754</v>
      </c>
      <c r="C23" t="s">
        <v>3755</v>
      </c>
      <c r="D23" s="20" t="s">
        <v>344</v>
      </c>
      <c r="E23" t="s">
        <v>3756</v>
      </c>
      <c r="F23">
        <v>0</v>
      </c>
      <c r="G23" s="39">
        <v>600000</v>
      </c>
      <c r="H23" s="39">
        <v>5000</v>
      </c>
      <c r="I23" s="370" t="s">
        <v>3757</v>
      </c>
      <c r="J23" s="370" t="s">
        <v>3765</v>
      </c>
      <c r="K23" s="370"/>
      <c r="L23" s="314"/>
    </row>
    <row r="24" spans="1:14">
      <c r="A24" t="s">
        <v>71</v>
      </c>
      <c r="B24" t="s">
        <v>3822</v>
      </c>
      <c r="C24" t="s">
        <v>3821</v>
      </c>
      <c r="D24" s="20" t="s">
        <v>344</v>
      </c>
      <c r="E24" t="s">
        <v>3823</v>
      </c>
      <c r="F24">
        <v>0</v>
      </c>
      <c r="G24">
        <v>1</v>
      </c>
      <c r="H24">
        <v>1</v>
      </c>
      <c r="I24" s="370" t="s">
        <v>29</v>
      </c>
      <c r="J24" s="370" t="s">
        <v>3824</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3666</v>
      </c>
      <c r="K26" s="370" t="s">
        <v>203</v>
      </c>
      <c r="L26" s="314" t="s">
        <v>204</v>
      </c>
      <c r="M26" s="395" t="s">
        <v>150</v>
      </c>
    </row>
    <row r="27" spans="1:14">
      <c r="A27" t="s">
        <v>71</v>
      </c>
      <c r="B27" t="s">
        <v>12</v>
      </c>
      <c r="C27" t="s">
        <v>6</v>
      </c>
      <c r="D27" t="s">
        <v>12</v>
      </c>
      <c r="E27" t="s">
        <v>2289</v>
      </c>
      <c r="F27">
        <v>0</v>
      </c>
      <c r="G27">
        <v>1</v>
      </c>
      <c r="H27">
        <v>1</v>
      </c>
      <c r="I27" s="370" t="s">
        <v>29</v>
      </c>
      <c r="J27" s="370" t="s">
        <v>3186</v>
      </c>
      <c r="K27" s="370" t="s">
        <v>205</v>
      </c>
      <c r="L27" s="314" t="s">
        <v>206</v>
      </c>
    </row>
    <row r="28" spans="1:14">
      <c r="A28" s="317" t="s">
        <v>8</v>
      </c>
      <c r="B28" s="317" t="s">
        <v>327</v>
      </c>
      <c r="C28" t="s">
        <v>328</v>
      </c>
      <c r="D28" s="317" t="s">
        <v>327</v>
      </c>
      <c r="E28" t="s">
        <v>2288</v>
      </c>
      <c r="F28" s="317">
        <v>0</v>
      </c>
      <c r="G28" s="317">
        <v>1</v>
      </c>
      <c r="H28" s="317">
        <v>1</v>
      </c>
      <c r="I28" s="314" t="s">
        <v>29</v>
      </c>
      <c r="J28" s="370" t="s">
        <v>3187</v>
      </c>
      <c r="K28" s="370" t="s">
        <v>329</v>
      </c>
      <c r="L28" s="314" t="s">
        <v>330</v>
      </c>
    </row>
    <row r="29" spans="1:14">
      <c r="A29" s="317" t="s">
        <v>8</v>
      </c>
      <c r="B29" s="317" t="s">
        <v>3758</v>
      </c>
      <c r="C29" t="s">
        <v>3759</v>
      </c>
      <c r="D29" s="317" t="s">
        <v>3758</v>
      </c>
      <c r="E29" t="s">
        <v>3760</v>
      </c>
      <c r="F29" s="317">
        <v>0</v>
      </c>
      <c r="G29" s="317">
        <v>1</v>
      </c>
      <c r="H29" s="317">
        <v>1</v>
      </c>
      <c r="I29" s="314" t="s">
        <v>29</v>
      </c>
      <c r="J29" s="370" t="s">
        <v>3761</v>
      </c>
      <c r="K29" s="370"/>
      <c r="L29" s="314"/>
    </row>
    <row r="30" spans="1:14">
      <c r="A30" t="s">
        <v>8</v>
      </c>
      <c r="B30" s="370" t="s">
        <v>3117</v>
      </c>
      <c r="C30" t="s">
        <v>2736</v>
      </c>
      <c r="D30" s="370" t="s">
        <v>3117</v>
      </c>
      <c r="E30" t="s">
        <v>2279</v>
      </c>
      <c r="F30" s="394">
        <v>0</v>
      </c>
      <c r="G30" s="13">
        <v>1</v>
      </c>
      <c r="H30" s="13">
        <v>0.01</v>
      </c>
      <c r="I30" s="370" t="s">
        <v>34</v>
      </c>
      <c r="J30" s="370" t="s">
        <v>3788</v>
      </c>
      <c r="K30" s="370" t="s">
        <v>2447</v>
      </c>
      <c r="L30" s="314" t="s">
        <v>2448</v>
      </c>
      <c r="M30" s="396" t="s">
        <v>148</v>
      </c>
    </row>
    <row r="31" spans="1:14">
      <c r="A31" t="s">
        <v>8</v>
      </c>
      <c r="B31" s="370" t="s">
        <v>3534</v>
      </c>
      <c r="C31" t="s">
        <v>3535</v>
      </c>
      <c r="D31" s="184"/>
      <c r="E31" s="184"/>
      <c r="F31" s="317">
        <v>0</v>
      </c>
      <c r="G31" s="317">
        <v>1</v>
      </c>
      <c r="H31" s="317">
        <v>1</v>
      </c>
      <c r="I31" s="314" t="s">
        <v>29</v>
      </c>
      <c r="J31" s="370" t="s">
        <v>3536</v>
      </c>
      <c r="K31" s="370"/>
      <c r="L31" s="314"/>
      <c r="M31" s="396"/>
    </row>
    <row r="32" spans="1:14">
      <c r="A32" t="s">
        <v>8</v>
      </c>
      <c r="B32" s="370" t="s">
        <v>3744</v>
      </c>
      <c r="C32" t="s">
        <v>3746</v>
      </c>
      <c r="D32" s="370" t="s">
        <v>3117</v>
      </c>
      <c r="E32" t="s">
        <v>3742</v>
      </c>
      <c r="F32" s="317">
        <v>0</v>
      </c>
      <c r="G32" s="317">
        <v>1</v>
      </c>
      <c r="H32" s="317">
        <v>1</v>
      </c>
      <c r="I32" s="317" t="s">
        <v>29</v>
      </c>
      <c r="J32" s="370" t="s">
        <v>3743</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3472</v>
      </c>
      <c r="C36" t="s">
        <v>3473</v>
      </c>
      <c r="D36" t="s">
        <v>3474</v>
      </c>
      <c r="E36" t="s">
        <v>3633</v>
      </c>
      <c r="F36" s="317">
        <v>0</v>
      </c>
      <c r="G36" s="404">
        <v>1</v>
      </c>
      <c r="H36" s="317">
        <v>1</v>
      </c>
      <c r="I36" s="317" t="s">
        <v>3475</v>
      </c>
      <c r="J36" s="370" t="s">
        <v>3476</v>
      </c>
      <c r="K36" s="370"/>
      <c r="L36" s="314"/>
      <c r="M36" s="41" t="s">
        <v>3477</v>
      </c>
    </row>
    <row r="37" spans="1:14">
      <c r="A37" t="s">
        <v>8</v>
      </c>
      <c r="B37" t="s">
        <v>17</v>
      </c>
      <c r="C37" t="s">
        <v>27</v>
      </c>
      <c r="D37" t="s">
        <v>17</v>
      </c>
      <c r="E37" t="s">
        <v>2284</v>
      </c>
      <c r="F37" s="394">
        <v>0</v>
      </c>
      <c r="G37" s="13">
        <v>1</v>
      </c>
      <c r="H37" s="13">
        <v>0.01</v>
      </c>
      <c r="I37" s="370" t="s">
        <v>33</v>
      </c>
      <c r="J37" s="370" t="s">
        <v>3667</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3698</v>
      </c>
      <c r="K38" s="370" t="s">
        <v>209</v>
      </c>
      <c r="L38" s="314" t="s">
        <v>210</v>
      </c>
      <c r="M38" s="395" t="s">
        <v>147</v>
      </c>
      <c r="N38" s="370" t="s">
        <v>186</v>
      </c>
    </row>
    <row r="39" spans="1:14">
      <c r="A39" t="s">
        <v>8</v>
      </c>
      <c r="B39" t="s">
        <v>3010</v>
      </c>
      <c r="C39" t="s">
        <v>3011</v>
      </c>
      <c r="D39" t="s">
        <v>3010</v>
      </c>
      <c r="E39" s="184"/>
      <c r="F39">
        <v>0</v>
      </c>
      <c r="G39">
        <v>1</v>
      </c>
      <c r="H39">
        <v>1</v>
      </c>
      <c r="I39" s="370" t="s">
        <v>29</v>
      </c>
      <c r="J39" s="393" t="s">
        <v>3836</v>
      </c>
    </row>
    <row r="40" spans="1:14">
      <c r="A40" t="s">
        <v>8</v>
      </c>
      <c r="B40" t="s">
        <v>59</v>
      </c>
      <c r="C40" t="s">
        <v>129</v>
      </c>
      <c r="D40" t="s">
        <v>59</v>
      </c>
      <c r="E40" s="184"/>
      <c r="F40">
        <v>0</v>
      </c>
      <c r="G40">
        <v>1</v>
      </c>
      <c r="H40">
        <v>1</v>
      </c>
      <c r="I40" s="370" t="s">
        <v>29</v>
      </c>
      <c r="J40" s="393" t="s">
        <v>3885</v>
      </c>
    </row>
    <row r="41" spans="1:14">
      <c r="A41" t="s">
        <v>8</v>
      </c>
      <c r="B41" t="s">
        <v>3712</v>
      </c>
      <c r="C41" t="s">
        <v>3713</v>
      </c>
      <c r="D41" t="s">
        <v>3712</v>
      </c>
      <c r="E41" s="184"/>
      <c r="F41">
        <v>0</v>
      </c>
      <c r="G41">
        <v>1</v>
      </c>
      <c r="H41">
        <v>1</v>
      </c>
      <c r="I41" s="370" t="s">
        <v>29</v>
      </c>
      <c r="J41" s="393" t="s">
        <v>3837</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3828</v>
      </c>
      <c r="K43" s="314" t="s">
        <v>2242</v>
      </c>
      <c r="L43" s="314" t="s">
        <v>256</v>
      </c>
      <c r="M43" s="395" t="s">
        <v>3195</v>
      </c>
    </row>
    <row r="44" spans="1:14">
      <c r="A44" s="317" t="s">
        <v>8</v>
      </c>
      <c r="B44" s="319" t="s">
        <v>2321</v>
      </c>
      <c r="C44" t="s">
        <v>2322</v>
      </c>
      <c r="D44" s="319" t="s">
        <v>2321</v>
      </c>
      <c r="E44" s="317" t="s">
        <v>2323</v>
      </c>
      <c r="F44" s="386">
        <v>0</v>
      </c>
      <c r="G44" s="386">
        <v>0.9</v>
      </c>
      <c r="H44" s="386">
        <v>0.01</v>
      </c>
      <c r="I44" s="314" t="s">
        <v>2324</v>
      </c>
      <c r="J44" s="370" t="s">
        <v>3188</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3700</v>
      </c>
      <c r="K46" s="370" t="s">
        <v>211</v>
      </c>
      <c r="L46" s="314"/>
      <c r="M46" s="395" t="s">
        <v>3194</v>
      </c>
    </row>
    <row r="47" spans="1:14">
      <c r="A47" t="s">
        <v>8</v>
      </c>
      <c r="B47" t="s">
        <v>18</v>
      </c>
      <c r="C47" t="s">
        <v>130</v>
      </c>
      <c r="D47" t="s">
        <v>18</v>
      </c>
      <c r="E47" t="s">
        <v>2783</v>
      </c>
      <c r="F47" s="317">
        <v>0</v>
      </c>
      <c r="G47" s="317">
        <v>60</v>
      </c>
      <c r="H47" s="317">
        <v>1</v>
      </c>
      <c r="I47" s="317" t="str">
        <f>UnitControlCenter!$B$51</f>
        <v>$/MWh</v>
      </c>
      <c r="J47" s="370" t="s">
        <v>3701</v>
      </c>
      <c r="K47" s="370" t="s">
        <v>211</v>
      </c>
      <c r="L47" s="314" t="s">
        <v>212</v>
      </c>
      <c r="M47" s="395" t="s">
        <v>149</v>
      </c>
    </row>
    <row r="48" spans="1:14">
      <c r="A48" t="s">
        <v>8</v>
      </c>
      <c r="B48" t="s">
        <v>3564</v>
      </c>
      <c r="C48" t="s">
        <v>3565</v>
      </c>
      <c r="D48" t="s">
        <v>3566</v>
      </c>
      <c r="E48" t="s">
        <v>3567</v>
      </c>
      <c r="F48" s="394">
        <v>0</v>
      </c>
      <c r="G48" s="13">
        <v>1</v>
      </c>
      <c r="H48" s="13">
        <v>0.01</v>
      </c>
      <c r="I48" s="317" t="s">
        <v>3568</v>
      </c>
      <c r="J48" s="370" t="s">
        <v>3569</v>
      </c>
      <c r="K48" s="370"/>
      <c r="L48" s="314"/>
      <c r="M48" s="395"/>
    </row>
    <row r="49" spans="1:14">
      <c r="A49" t="s">
        <v>8</v>
      </c>
      <c r="B49" t="s">
        <v>3881</v>
      </c>
      <c r="C49" t="s">
        <v>3882</v>
      </c>
      <c r="D49" t="s">
        <v>3620</v>
      </c>
      <c r="E49" t="s">
        <v>3883</v>
      </c>
      <c r="F49" s="401">
        <v>-100</v>
      </c>
      <c r="G49" s="13">
        <v>1</v>
      </c>
      <c r="H49" s="13">
        <v>0.05</v>
      </c>
      <c r="I49" s="370" t="s">
        <v>3663</v>
      </c>
      <c r="J49" s="370" t="s">
        <v>3884</v>
      </c>
      <c r="K49" s="370"/>
      <c r="L49" s="314"/>
      <c r="M49" s="395"/>
    </row>
    <row r="50" spans="1:14">
      <c r="A50" t="s">
        <v>8</v>
      </c>
      <c r="B50" t="s">
        <v>3621</v>
      </c>
      <c r="C50" t="s">
        <v>3619</v>
      </c>
      <c r="D50" t="s">
        <v>3620</v>
      </c>
      <c r="E50" t="s">
        <v>3624</v>
      </c>
      <c r="F50" s="401">
        <v>-100</v>
      </c>
      <c r="G50">
        <v>100</v>
      </c>
      <c r="H50">
        <v>5</v>
      </c>
      <c r="I50" s="317" t="s">
        <v>3627</v>
      </c>
      <c r="J50" s="370" t="s">
        <v>3832</v>
      </c>
      <c r="K50" s="370"/>
      <c r="L50" s="314"/>
      <c r="M50" s="395"/>
    </row>
    <row r="51" spans="1:14">
      <c r="A51" t="s">
        <v>8</v>
      </c>
      <c r="B51" t="s">
        <v>3622</v>
      </c>
      <c r="C51" t="s">
        <v>3623</v>
      </c>
      <c r="D51" t="s">
        <v>3620</v>
      </c>
      <c r="E51" t="s">
        <v>3625</v>
      </c>
      <c r="F51" s="394">
        <v>-1</v>
      </c>
      <c r="G51" s="13">
        <v>1</v>
      </c>
      <c r="H51" s="13">
        <v>0.01</v>
      </c>
      <c r="I51" s="317" t="s">
        <v>3626</v>
      </c>
      <c r="J51" s="370" t="s">
        <v>3833</v>
      </c>
      <c r="K51" s="370"/>
      <c r="L51" s="314"/>
      <c r="M51" s="395"/>
    </row>
    <row r="52" spans="1:14">
      <c r="A52" t="s">
        <v>8</v>
      </c>
      <c r="B52" t="s">
        <v>3628</v>
      </c>
      <c r="C52" t="s">
        <v>3629</v>
      </c>
      <c r="D52" t="s">
        <v>3628</v>
      </c>
      <c r="E52" t="s">
        <v>3630</v>
      </c>
      <c r="F52" s="401">
        <v>-100</v>
      </c>
      <c r="G52">
        <v>100</v>
      </c>
      <c r="H52">
        <v>5</v>
      </c>
      <c r="I52" s="317" t="s">
        <v>3631</v>
      </c>
      <c r="J52" s="370" t="s">
        <v>3632</v>
      </c>
      <c r="K52" s="370"/>
      <c r="L52" s="314"/>
      <c r="M52" s="395"/>
    </row>
    <row r="53" spans="1:14">
      <c r="A53" t="s">
        <v>9</v>
      </c>
      <c r="B53" t="s">
        <v>3215</v>
      </c>
      <c r="C53" t="s">
        <v>3177</v>
      </c>
      <c r="D53" t="s">
        <v>3215</v>
      </c>
      <c r="E53" t="s">
        <v>3178</v>
      </c>
      <c r="F53" s="386">
        <v>0</v>
      </c>
      <c r="G53" s="386">
        <v>0.5</v>
      </c>
      <c r="H53" s="386">
        <v>0.01</v>
      </c>
      <c r="I53" s="314" t="s">
        <v>3176</v>
      </c>
      <c r="J53" s="370" t="s">
        <v>3216</v>
      </c>
    </row>
    <row r="54" spans="1:14">
      <c r="A54" t="s">
        <v>9</v>
      </c>
      <c r="B54" t="s">
        <v>26</v>
      </c>
      <c r="C54" t="s">
        <v>3013</v>
      </c>
      <c r="D54" t="s">
        <v>3014</v>
      </c>
      <c r="E54" t="s">
        <v>3012</v>
      </c>
      <c r="F54" s="394">
        <v>0</v>
      </c>
      <c r="G54" s="13">
        <v>1</v>
      </c>
      <c r="H54" s="13">
        <v>0.01</v>
      </c>
      <c r="I54" s="370" t="s">
        <v>2809</v>
      </c>
      <c r="J54" s="370" t="s">
        <v>3015</v>
      </c>
      <c r="K54" s="370" t="s">
        <v>238</v>
      </c>
      <c r="L54" s="314" t="s">
        <v>239</v>
      </c>
    </row>
    <row r="55" spans="1:14">
      <c r="A55" t="s">
        <v>9</v>
      </c>
      <c r="B55" t="s">
        <v>3818</v>
      </c>
      <c r="C55" t="s">
        <v>3817</v>
      </c>
      <c r="D55" t="s">
        <v>3014</v>
      </c>
      <c r="E55" t="s">
        <v>3819</v>
      </c>
      <c r="F55">
        <v>0</v>
      </c>
      <c r="G55">
        <v>1</v>
      </c>
      <c r="H55">
        <v>1</v>
      </c>
      <c r="I55" s="370" t="s">
        <v>29</v>
      </c>
      <c r="J55" s="370" t="s">
        <v>3820</v>
      </c>
      <c r="K55" s="370" t="s">
        <v>238</v>
      </c>
      <c r="L55" s="314" t="s">
        <v>239</v>
      </c>
    </row>
    <row r="56" spans="1:14">
      <c r="A56" t="s">
        <v>9</v>
      </c>
      <c r="B56" t="s">
        <v>20</v>
      </c>
      <c r="C56" t="s">
        <v>2764</v>
      </c>
      <c r="D56" t="s">
        <v>20</v>
      </c>
      <c r="E56" t="s">
        <v>2765</v>
      </c>
      <c r="F56" s="394">
        <v>0</v>
      </c>
      <c r="G56" s="13">
        <v>1</v>
      </c>
      <c r="H56" s="13">
        <v>0.01</v>
      </c>
      <c r="I56" s="370" t="s">
        <v>33</v>
      </c>
      <c r="J56" s="370" t="s">
        <v>2389</v>
      </c>
      <c r="K56" s="370" t="s">
        <v>213</v>
      </c>
      <c r="L56" s="314" t="s">
        <v>214</v>
      </c>
      <c r="M56" s="395" t="s">
        <v>2390</v>
      </c>
    </row>
    <row r="57" spans="1:14">
      <c r="A57" t="s">
        <v>9</v>
      </c>
      <c r="B57" t="s">
        <v>24</v>
      </c>
      <c r="C57" t="s">
        <v>281</v>
      </c>
      <c r="D57" t="s">
        <v>24</v>
      </c>
      <c r="E57" t="s">
        <v>2278</v>
      </c>
      <c r="F57" s="394">
        <v>0</v>
      </c>
      <c r="G57" s="13">
        <v>1</v>
      </c>
      <c r="H57" s="13">
        <v>0.01</v>
      </c>
      <c r="I57" s="370" t="s">
        <v>33</v>
      </c>
      <c r="J57" s="370" t="s">
        <v>2301</v>
      </c>
      <c r="K57" s="370" t="s">
        <v>215</v>
      </c>
      <c r="L57" s="314" t="s">
        <v>216</v>
      </c>
      <c r="M57" s="395" t="s">
        <v>150</v>
      </c>
    </row>
    <row r="58" spans="1:14">
      <c r="A58" t="s">
        <v>9</v>
      </c>
      <c r="B58" t="s">
        <v>22</v>
      </c>
      <c r="C58" t="s">
        <v>58</v>
      </c>
      <c r="D58" t="s">
        <v>22</v>
      </c>
      <c r="E58" t="s">
        <v>2277</v>
      </c>
      <c r="F58" s="394">
        <v>0</v>
      </c>
      <c r="G58" s="13">
        <v>1</v>
      </c>
      <c r="H58" s="13">
        <v>0.01</v>
      </c>
      <c r="I58" s="370" t="s">
        <v>33</v>
      </c>
      <c r="J58" s="370" t="s">
        <v>2302</v>
      </c>
      <c r="K58" s="370" t="s">
        <v>217</v>
      </c>
      <c r="L58" s="314" t="s">
        <v>218</v>
      </c>
      <c r="M58" s="395" t="s">
        <v>150</v>
      </c>
    </row>
    <row r="59" spans="1:14">
      <c r="A59" t="s">
        <v>9</v>
      </c>
      <c r="B59" t="s">
        <v>101</v>
      </c>
      <c r="C59" t="s">
        <v>282</v>
      </c>
      <c r="D59" t="s">
        <v>101</v>
      </c>
      <c r="E59" t="s">
        <v>2276</v>
      </c>
      <c r="F59" s="13">
        <v>0</v>
      </c>
      <c r="G59" s="13">
        <v>0.25</v>
      </c>
      <c r="H59" s="13">
        <v>0.01</v>
      </c>
      <c r="I59" s="370" t="s">
        <v>30</v>
      </c>
      <c r="J59" s="370" t="s">
        <v>3019</v>
      </c>
      <c r="K59" s="370" t="s">
        <v>219</v>
      </c>
      <c r="L59" s="314" t="s">
        <v>220</v>
      </c>
      <c r="M59" s="396" t="s">
        <v>2255</v>
      </c>
      <c r="N59" s="314" t="s">
        <v>2255</v>
      </c>
    </row>
    <row r="60" spans="1:14">
      <c r="A60" t="s">
        <v>9</v>
      </c>
      <c r="B60" t="s">
        <v>23</v>
      </c>
      <c r="C60" t="s">
        <v>283</v>
      </c>
      <c r="D60" t="s">
        <v>23</v>
      </c>
      <c r="E60" t="s">
        <v>2275</v>
      </c>
      <c r="F60" s="394">
        <v>0</v>
      </c>
      <c r="G60" s="13">
        <v>1</v>
      </c>
      <c r="H60" s="13">
        <v>0.01</v>
      </c>
      <c r="I60" s="370" t="s">
        <v>33</v>
      </c>
      <c r="J60" s="370" t="s">
        <v>2303</v>
      </c>
      <c r="K60" s="370" t="s">
        <v>221</v>
      </c>
      <c r="L60" s="314" t="s">
        <v>222</v>
      </c>
      <c r="M60" s="395" t="s">
        <v>150</v>
      </c>
    </row>
    <row r="61" spans="1:14">
      <c r="A61" t="s">
        <v>9</v>
      </c>
      <c r="B61" t="s">
        <v>3526</v>
      </c>
      <c r="C61" t="s">
        <v>3528</v>
      </c>
      <c r="D61" t="s">
        <v>3526</v>
      </c>
      <c r="E61" t="s">
        <v>3530</v>
      </c>
      <c r="F61" s="394">
        <v>0</v>
      </c>
      <c r="G61" s="394">
        <v>1</v>
      </c>
      <c r="H61" s="13">
        <v>0.01</v>
      </c>
      <c r="I61" s="370" t="s">
        <v>2410</v>
      </c>
      <c r="J61" s="370" t="s">
        <v>3533</v>
      </c>
      <c r="K61" s="370" t="s">
        <v>223</v>
      </c>
      <c r="L61" s="314" t="s">
        <v>2698</v>
      </c>
      <c r="M61" s="395"/>
    </row>
    <row r="62" spans="1:14">
      <c r="A62" s="317" t="s">
        <v>9</v>
      </c>
      <c r="B62" s="317" t="s">
        <v>2769</v>
      </c>
      <c r="C62" t="s">
        <v>2772</v>
      </c>
      <c r="D62" s="317" t="s">
        <v>2776</v>
      </c>
      <c r="E62" s="317" t="s">
        <v>2777</v>
      </c>
      <c r="F62" s="390">
        <v>0</v>
      </c>
      <c r="G62" s="386">
        <v>1</v>
      </c>
      <c r="H62" s="386">
        <v>0.01</v>
      </c>
      <c r="I62" s="314" t="s">
        <v>33</v>
      </c>
      <c r="J62" s="314" t="s">
        <v>3692</v>
      </c>
      <c r="K62" s="314" t="s">
        <v>2257</v>
      </c>
      <c r="L62" s="314" t="s">
        <v>2258</v>
      </c>
      <c r="M62" s="396" t="s">
        <v>150</v>
      </c>
    </row>
    <row r="63" spans="1:14">
      <c r="A63" s="317" t="s">
        <v>9</v>
      </c>
      <c r="B63" s="317" t="s">
        <v>2770</v>
      </c>
      <c r="C63" t="s">
        <v>2773</v>
      </c>
      <c r="D63" s="317" t="s">
        <v>2776</v>
      </c>
      <c r="E63" s="317" t="s">
        <v>2778</v>
      </c>
      <c r="F63" s="390">
        <v>0</v>
      </c>
      <c r="G63" s="386">
        <v>1</v>
      </c>
      <c r="H63" s="386">
        <v>0.01</v>
      </c>
      <c r="I63" s="314" t="s">
        <v>33</v>
      </c>
      <c r="J63" s="314" t="s">
        <v>3693</v>
      </c>
      <c r="K63" s="314" t="s">
        <v>2257</v>
      </c>
      <c r="L63" s="314" t="s">
        <v>2258</v>
      </c>
      <c r="M63" s="396"/>
    </row>
    <row r="64" spans="1:14">
      <c r="A64" s="317" t="s">
        <v>9</v>
      </c>
      <c r="B64" s="317" t="s">
        <v>2771</v>
      </c>
      <c r="C64" t="s">
        <v>2774</v>
      </c>
      <c r="D64" s="317" t="s">
        <v>2776</v>
      </c>
      <c r="E64" s="317" t="s">
        <v>2779</v>
      </c>
      <c r="F64" s="390">
        <v>0</v>
      </c>
      <c r="G64" s="386">
        <v>1</v>
      </c>
      <c r="H64" s="386">
        <v>0.01</v>
      </c>
      <c r="I64" s="314" t="s">
        <v>33</v>
      </c>
      <c r="J64" s="314" t="s">
        <v>3694</v>
      </c>
      <c r="K64" s="314" t="s">
        <v>2257</v>
      </c>
      <c r="L64" s="314" t="s">
        <v>2258</v>
      </c>
      <c r="M64" s="396"/>
    </row>
    <row r="65" spans="1:14">
      <c r="A65" s="317" t="s">
        <v>9</v>
      </c>
      <c r="B65" s="317" t="s">
        <v>2781</v>
      </c>
      <c r="C65" t="s">
        <v>2775</v>
      </c>
      <c r="D65" s="317" t="s">
        <v>2776</v>
      </c>
      <c r="E65" s="317" t="s">
        <v>2780</v>
      </c>
      <c r="F65" s="390">
        <v>0</v>
      </c>
      <c r="G65" s="386">
        <v>1</v>
      </c>
      <c r="H65" s="386">
        <v>0.01</v>
      </c>
      <c r="I65" s="314" t="s">
        <v>33</v>
      </c>
      <c r="J65" s="314" t="s">
        <v>3695</v>
      </c>
      <c r="K65" s="314" t="s">
        <v>2257</v>
      </c>
      <c r="L65" s="314" t="s">
        <v>2258</v>
      </c>
      <c r="M65" s="396"/>
    </row>
    <row r="66" spans="1:14">
      <c r="A66" t="s">
        <v>9</v>
      </c>
      <c r="B66" t="s">
        <v>3762</v>
      </c>
      <c r="C66" t="s">
        <v>3791</v>
      </c>
      <c r="D66" t="s">
        <v>3762</v>
      </c>
      <c r="E66" s="317" t="s">
        <v>3763</v>
      </c>
      <c r="F66" s="390">
        <v>0</v>
      </c>
      <c r="G66" s="386">
        <v>1</v>
      </c>
      <c r="H66" s="386">
        <v>0.01</v>
      </c>
      <c r="I66" s="314" t="s">
        <v>33</v>
      </c>
      <c r="J66" s="314" t="s">
        <v>3764</v>
      </c>
      <c r="K66" s="314"/>
      <c r="L66" s="314"/>
      <c r="M66" s="396"/>
    </row>
    <row r="67" spans="1:14">
      <c r="A67" t="s">
        <v>9</v>
      </c>
      <c r="B67" t="s">
        <v>3527</v>
      </c>
      <c r="C67" t="s">
        <v>3529</v>
      </c>
      <c r="D67" t="s">
        <v>3527</v>
      </c>
      <c r="E67" t="s">
        <v>3531</v>
      </c>
      <c r="F67" s="394">
        <v>0</v>
      </c>
      <c r="G67" s="394">
        <v>1</v>
      </c>
      <c r="H67" s="13">
        <v>0.01</v>
      </c>
      <c r="I67" s="370" t="s">
        <v>2410</v>
      </c>
      <c r="J67" s="370" t="s">
        <v>3532</v>
      </c>
      <c r="K67" s="370" t="s">
        <v>223</v>
      </c>
      <c r="L67" s="314" t="s">
        <v>2698</v>
      </c>
      <c r="M67" s="395"/>
    </row>
    <row r="68" spans="1:14">
      <c r="A68" t="s">
        <v>9</v>
      </c>
      <c r="B68" t="s">
        <v>2435</v>
      </c>
      <c r="C68" t="s">
        <v>2434</v>
      </c>
      <c r="D68" t="s">
        <v>2435</v>
      </c>
      <c r="E68" t="s">
        <v>2437</v>
      </c>
      <c r="F68" s="394">
        <v>0</v>
      </c>
      <c r="G68" s="13">
        <v>1</v>
      </c>
      <c r="H68" s="13">
        <v>0.01</v>
      </c>
      <c r="I68" s="370" t="s">
        <v>2438</v>
      </c>
      <c r="J68" s="370" t="s">
        <v>3189</v>
      </c>
      <c r="K68" s="370"/>
      <c r="L68" s="314" t="s">
        <v>2693</v>
      </c>
      <c r="M68" s="395" t="s">
        <v>3193</v>
      </c>
    </row>
    <row r="69" spans="1:14">
      <c r="A69" t="s">
        <v>9</v>
      </c>
      <c r="B69" t="s">
        <v>21</v>
      </c>
      <c r="C69" t="s">
        <v>284</v>
      </c>
      <c r="D69" s="20" t="s">
        <v>347</v>
      </c>
      <c r="E69" t="s">
        <v>2274</v>
      </c>
      <c r="F69" s="394">
        <v>0</v>
      </c>
      <c r="G69" s="13">
        <v>1</v>
      </c>
      <c r="H69" s="13">
        <v>0.01</v>
      </c>
      <c r="I69" s="370" t="s">
        <v>33</v>
      </c>
      <c r="J69" s="370" t="s">
        <v>3690</v>
      </c>
      <c r="K69" s="370" t="s">
        <v>224</v>
      </c>
      <c r="L69" s="314" t="s">
        <v>225</v>
      </c>
      <c r="M69" s="395"/>
    </row>
    <row r="70" spans="1:14">
      <c r="A70" t="s">
        <v>9</v>
      </c>
      <c r="B70" t="s">
        <v>19</v>
      </c>
      <c r="C70" t="s">
        <v>285</v>
      </c>
      <c r="D70" s="20" t="s">
        <v>347</v>
      </c>
      <c r="E70" t="s">
        <v>2273</v>
      </c>
      <c r="F70" s="394">
        <v>0</v>
      </c>
      <c r="G70" s="13">
        <v>1</v>
      </c>
      <c r="H70" s="13">
        <v>0.01</v>
      </c>
      <c r="I70" s="370" t="s">
        <v>33</v>
      </c>
      <c r="J70" s="370" t="s">
        <v>3691</v>
      </c>
      <c r="K70" s="370" t="s">
        <v>226</v>
      </c>
      <c r="L70" s="314" t="s">
        <v>227</v>
      </c>
      <c r="M70" s="395"/>
    </row>
    <row r="71" spans="1:14">
      <c r="A71" t="s">
        <v>9</v>
      </c>
      <c r="B71" t="s">
        <v>3223</v>
      </c>
      <c r="C71" t="s">
        <v>3224</v>
      </c>
      <c r="D71" t="s">
        <v>3223</v>
      </c>
      <c r="E71" t="s">
        <v>3225</v>
      </c>
      <c r="F71" s="394">
        <v>0</v>
      </c>
      <c r="G71" s="13">
        <v>1</v>
      </c>
      <c r="H71" s="13">
        <v>0.01</v>
      </c>
      <c r="I71" s="370" t="s">
        <v>33</v>
      </c>
      <c r="J71" s="370" t="s">
        <v>3696</v>
      </c>
      <c r="K71" s="370"/>
      <c r="L71" s="314"/>
      <c r="M71" s="395"/>
    </row>
    <row r="72" spans="1:14" ht="72.5">
      <c r="A72" t="s">
        <v>9</v>
      </c>
      <c r="B72" t="s">
        <v>3840</v>
      </c>
      <c r="C72" t="s">
        <v>3809</v>
      </c>
      <c r="D72" t="s">
        <v>3841</v>
      </c>
      <c r="E72" t="s">
        <v>3842</v>
      </c>
      <c r="F72">
        <v>0</v>
      </c>
      <c r="G72">
        <v>1</v>
      </c>
      <c r="H72">
        <v>1</v>
      </c>
      <c r="I72" s="370" t="s">
        <v>29</v>
      </c>
      <c r="J72" s="45" t="s">
        <v>3843</v>
      </c>
      <c r="K72" s="370"/>
      <c r="L72" s="314"/>
      <c r="M72" s="395"/>
    </row>
    <row r="73" spans="1:14">
      <c r="A73" t="s">
        <v>9</v>
      </c>
      <c r="B73" t="s">
        <v>2487</v>
      </c>
      <c r="C73" t="s">
        <v>2488</v>
      </c>
      <c r="D73" t="s">
        <v>2488</v>
      </c>
      <c r="E73" t="s">
        <v>2489</v>
      </c>
      <c r="F73" s="394">
        <v>0</v>
      </c>
      <c r="G73" s="13">
        <v>1</v>
      </c>
      <c r="H73" s="13">
        <v>0.01</v>
      </c>
      <c r="I73" s="370" t="s">
        <v>2490</v>
      </c>
      <c r="J73" s="370" t="s">
        <v>3699</v>
      </c>
      <c r="K73" s="370"/>
      <c r="L73" s="314" t="s">
        <v>2694</v>
      </c>
      <c r="M73" s="395" t="s">
        <v>150</v>
      </c>
    </row>
    <row r="74" spans="1:14">
      <c r="A74" t="s">
        <v>132</v>
      </c>
      <c r="B74" t="s">
        <v>134</v>
      </c>
      <c r="C74" t="s">
        <v>429</v>
      </c>
      <c r="D74" t="s">
        <v>134</v>
      </c>
      <c r="E74" t="s">
        <v>2272</v>
      </c>
      <c r="F74" s="394">
        <v>-3</v>
      </c>
      <c r="G74" s="13">
        <v>1</v>
      </c>
      <c r="H74" s="13">
        <v>0.01</v>
      </c>
      <c r="I74" s="370" t="s">
        <v>33</v>
      </c>
      <c r="J74" s="370" t="s">
        <v>3834</v>
      </c>
      <c r="K74" s="370" t="s">
        <v>228</v>
      </c>
      <c r="L74" s="314" t="s">
        <v>229</v>
      </c>
      <c r="M74" s="395" t="s">
        <v>150</v>
      </c>
      <c r="N74" s="370" t="s">
        <v>183</v>
      </c>
    </row>
    <row r="75" spans="1:14">
      <c r="A75" t="s">
        <v>132</v>
      </c>
      <c r="B75" t="s">
        <v>257</v>
      </c>
      <c r="C75" t="s">
        <v>436</v>
      </c>
      <c r="D75" t="s">
        <v>257</v>
      </c>
      <c r="E75" t="s">
        <v>2271</v>
      </c>
      <c r="F75" s="394">
        <v>0</v>
      </c>
      <c r="G75" s="13">
        <v>1</v>
      </c>
      <c r="H75" s="13">
        <v>0.01</v>
      </c>
      <c r="I75" s="370" t="s">
        <v>33</v>
      </c>
      <c r="J75" s="370" t="s">
        <v>3288</v>
      </c>
      <c r="K75" s="370" t="s">
        <v>311</v>
      </c>
      <c r="L75" s="314" t="s">
        <v>312</v>
      </c>
      <c r="M75" s="395"/>
      <c r="N75" s="370"/>
    </row>
    <row r="76" spans="1:14">
      <c r="A76" t="s">
        <v>132</v>
      </c>
      <c r="B76" t="s">
        <v>3408</v>
      </c>
      <c r="C76" t="s">
        <v>433</v>
      </c>
      <c r="D76" t="s">
        <v>3408</v>
      </c>
      <c r="E76" t="s">
        <v>2270</v>
      </c>
      <c r="F76" s="394">
        <v>0</v>
      </c>
      <c r="G76" s="13">
        <v>1</v>
      </c>
      <c r="H76" s="13">
        <v>0.01</v>
      </c>
      <c r="I76" s="370" t="s">
        <v>33</v>
      </c>
      <c r="J76" s="370" t="s">
        <v>3409</v>
      </c>
      <c r="K76" s="370"/>
      <c r="L76" s="314" t="s">
        <v>2699</v>
      </c>
      <c r="M76" s="395" t="s">
        <v>3410</v>
      </c>
      <c r="N76" s="370"/>
    </row>
    <row r="77" spans="1:14">
      <c r="A77" t="s">
        <v>132</v>
      </c>
      <c r="B77" t="s">
        <v>184</v>
      </c>
      <c r="C77" t="s">
        <v>430</v>
      </c>
      <c r="D77" t="s">
        <v>184</v>
      </c>
      <c r="E77" t="s">
        <v>2269</v>
      </c>
      <c r="F77" s="394">
        <v>0</v>
      </c>
      <c r="G77" s="13">
        <v>1</v>
      </c>
      <c r="H77" s="13">
        <v>0.01</v>
      </c>
      <c r="I77" s="370" t="s">
        <v>33</v>
      </c>
      <c r="J77" s="370" t="s">
        <v>2304</v>
      </c>
      <c r="K77" s="370" t="s">
        <v>230</v>
      </c>
      <c r="L77" s="314" t="s">
        <v>231</v>
      </c>
      <c r="M77" s="395" t="s">
        <v>150</v>
      </c>
      <c r="N77" s="370"/>
    </row>
    <row r="78" spans="1:14">
      <c r="A78" t="s">
        <v>132</v>
      </c>
      <c r="B78" t="s">
        <v>2766</v>
      </c>
      <c r="C78" t="s">
        <v>2767</v>
      </c>
      <c r="D78" t="s">
        <v>2766</v>
      </c>
      <c r="E78" t="s">
        <v>2768</v>
      </c>
      <c r="F78" s="394">
        <v>0</v>
      </c>
      <c r="G78" s="13">
        <v>1</v>
      </c>
      <c r="H78" s="13">
        <v>0.01</v>
      </c>
      <c r="I78" s="370" t="s">
        <v>33</v>
      </c>
      <c r="J78" s="370" t="s">
        <v>3722</v>
      </c>
      <c r="K78" s="370" t="s">
        <v>232</v>
      </c>
      <c r="L78" s="314" t="s">
        <v>233</v>
      </c>
      <c r="M78" s="395" t="s">
        <v>150</v>
      </c>
      <c r="N78" s="370"/>
    </row>
    <row r="79" spans="1:14">
      <c r="A79" t="s">
        <v>132</v>
      </c>
      <c r="B79" t="s">
        <v>3411</v>
      </c>
      <c r="C79" t="s">
        <v>3333</v>
      </c>
      <c r="D79" t="s">
        <v>3411</v>
      </c>
      <c r="E79" t="s">
        <v>3334</v>
      </c>
      <c r="F79" s="394">
        <v>0</v>
      </c>
      <c r="G79" s="13">
        <v>1</v>
      </c>
      <c r="H79" s="13">
        <v>0.01</v>
      </c>
      <c r="I79" s="370" t="s">
        <v>33</v>
      </c>
      <c r="J79" s="370" t="s">
        <v>3412</v>
      </c>
      <c r="K79" s="370"/>
      <c r="L79" s="314"/>
      <c r="M79" s="395"/>
      <c r="N79" s="370"/>
    </row>
    <row r="80" spans="1:14">
      <c r="A80" t="s">
        <v>132</v>
      </c>
      <c r="B80" t="s">
        <v>135</v>
      </c>
      <c r="C80" t="s">
        <v>431</v>
      </c>
      <c r="D80" t="s">
        <v>135</v>
      </c>
      <c r="E80" t="s">
        <v>2268</v>
      </c>
      <c r="F80" s="394">
        <v>-1.5</v>
      </c>
      <c r="G80" s="13">
        <v>1</v>
      </c>
      <c r="H80" s="13">
        <v>0.01</v>
      </c>
      <c r="I80" s="370" t="s">
        <v>33</v>
      </c>
      <c r="J80" s="370" t="s">
        <v>3835</v>
      </c>
      <c r="K80" s="370" t="s">
        <v>234</v>
      </c>
      <c r="L80" s="314" t="s">
        <v>235</v>
      </c>
      <c r="M80" s="395" t="s">
        <v>150</v>
      </c>
      <c r="N80" s="370"/>
    </row>
    <row r="81" spans="1:14">
      <c r="A81" t="s">
        <v>132</v>
      </c>
      <c r="B81" t="s">
        <v>133</v>
      </c>
      <c r="C81" t="s">
        <v>2799</v>
      </c>
      <c r="D81" t="s">
        <v>133</v>
      </c>
      <c r="E81" t="s">
        <v>2267</v>
      </c>
      <c r="F81" s="394">
        <v>0</v>
      </c>
      <c r="G81" s="13">
        <v>1</v>
      </c>
      <c r="H81" s="13">
        <v>0.01</v>
      </c>
      <c r="I81" s="370" t="s">
        <v>33</v>
      </c>
      <c r="J81" s="370" t="s">
        <v>3723</v>
      </c>
      <c r="K81" s="370" t="s">
        <v>236</v>
      </c>
      <c r="L81" s="314" t="s">
        <v>237</v>
      </c>
      <c r="M81" s="395" t="s">
        <v>150</v>
      </c>
      <c r="N81" s="370"/>
    </row>
    <row r="82" spans="1:14">
      <c r="A82" t="s">
        <v>132</v>
      </c>
      <c r="B82" t="s">
        <v>3405</v>
      </c>
      <c r="C82" t="s">
        <v>432</v>
      </c>
      <c r="D82" t="s">
        <v>3405</v>
      </c>
      <c r="E82" t="s">
        <v>2266</v>
      </c>
      <c r="F82" s="394">
        <v>0</v>
      </c>
      <c r="G82" s="13">
        <v>1</v>
      </c>
      <c r="H82" s="13">
        <v>0.01</v>
      </c>
      <c r="I82" s="370" t="s">
        <v>33</v>
      </c>
      <c r="J82" s="370" t="s">
        <v>3406</v>
      </c>
      <c r="K82" s="370"/>
      <c r="L82" s="314" t="s">
        <v>2700</v>
      </c>
      <c r="M82" s="395" t="s">
        <v>3407</v>
      </c>
      <c r="N82" s="370"/>
    </row>
    <row r="83" spans="1:14">
      <c r="A83" t="s">
        <v>132</v>
      </c>
      <c r="B83" t="s">
        <v>2439</v>
      </c>
      <c r="C83" t="s">
        <v>2440</v>
      </c>
      <c r="D83" t="s">
        <v>2439</v>
      </c>
      <c r="E83" t="s">
        <v>2441</v>
      </c>
      <c r="F83" s="394">
        <v>0</v>
      </c>
      <c r="G83" s="13">
        <v>1</v>
      </c>
      <c r="H83" s="13">
        <v>0.01</v>
      </c>
      <c r="I83" s="370" t="s">
        <v>2442</v>
      </c>
      <c r="J83" s="370" t="s">
        <v>3226</v>
      </c>
      <c r="K83" s="370"/>
      <c r="L83" s="314" t="s">
        <v>2695</v>
      </c>
      <c r="M83" s="388" t="s">
        <v>2443</v>
      </c>
      <c r="N83" s="370"/>
    </row>
    <row r="84" spans="1:14">
      <c r="A84" s="317" t="s">
        <v>2476</v>
      </c>
      <c r="B84" s="317" t="s">
        <v>2479</v>
      </c>
      <c r="C84" t="s">
        <v>286</v>
      </c>
      <c r="D84" s="317" t="s">
        <v>2478</v>
      </c>
      <c r="E84" t="s">
        <v>2265</v>
      </c>
      <c r="F84" s="386">
        <v>0</v>
      </c>
      <c r="G84" s="386">
        <v>1</v>
      </c>
      <c r="H84" s="386">
        <v>0.01</v>
      </c>
      <c r="I84" s="314" t="s">
        <v>57</v>
      </c>
      <c r="J84" s="314" t="s">
        <v>2305</v>
      </c>
      <c r="K84" s="314" t="s">
        <v>242</v>
      </c>
      <c r="L84" s="314" t="s">
        <v>243</v>
      </c>
      <c r="M84" s="395" t="s">
        <v>150</v>
      </c>
      <c r="N84" s="314"/>
    </row>
    <row r="85" spans="1:14">
      <c r="A85" s="317" t="s">
        <v>2476</v>
      </c>
      <c r="B85" s="317" t="s">
        <v>3750</v>
      </c>
      <c r="C85" t="s">
        <v>2735</v>
      </c>
      <c r="D85" s="317" t="s">
        <v>348</v>
      </c>
      <c r="E85" t="s">
        <v>2733</v>
      </c>
      <c r="F85" s="386">
        <v>0</v>
      </c>
      <c r="G85" s="386">
        <v>1</v>
      </c>
      <c r="H85" s="386">
        <v>0.01</v>
      </c>
      <c r="I85" s="370" t="s">
        <v>2734</v>
      </c>
      <c r="J85" s="314" t="s">
        <v>3702</v>
      </c>
      <c r="K85" s="314" t="s">
        <v>341</v>
      </c>
      <c r="L85" s="314" t="s">
        <v>2696</v>
      </c>
      <c r="M85" s="395" t="s">
        <v>150</v>
      </c>
      <c r="N85" s="314"/>
    </row>
    <row r="86" spans="1:14">
      <c r="A86" s="317" t="s">
        <v>2476</v>
      </c>
      <c r="B86" s="317" t="s">
        <v>3813</v>
      </c>
      <c r="C86" t="s">
        <v>2477</v>
      </c>
      <c r="D86" s="317" t="s">
        <v>3813</v>
      </c>
      <c r="E86" t="s">
        <v>2480</v>
      </c>
      <c r="F86" s="386">
        <v>0</v>
      </c>
      <c r="G86" s="386">
        <v>1</v>
      </c>
      <c r="H86" s="386">
        <v>0.01</v>
      </c>
      <c r="I86" s="370" t="s">
        <v>2481</v>
      </c>
      <c r="J86" s="314" t="s">
        <v>3815</v>
      </c>
      <c r="K86" s="314"/>
      <c r="L86" s="314" t="s">
        <v>2697</v>
      </c>
      <c r="M86" s="395"/>
      <c r="N86" s="314"/>
    </row>
    <row r="87" spans="1:14">
      <c r="A87" s="317" t="s">
        <v>2476</v>
      </c>
      <c r="B87" t="s">
        <v>3814</v>
      </c>
      <c r="C87" t="s">
        <v>3810</v>
      </c>
      <c r="D87" t="s">
        <v>3811</v>
      </c>
      <c r="E87" t="s">
        <v>3812</v>
      </c>
      <c r="F87">
        <v>0</v>
      </c>
      <c r="G87">
        <v>1</v>
      </c>
      <c r="H87">
        <v>1</v>
      </c>
      <c r="I87" s="370" t="s">
        <v>29</v>
      </c>
      <c r="J87" s="314" t="s">
        <v>3816</v>
      </c>
      <c r="K87" s="314"/>
      <c r="L87" s="314" t="s">
        <v>2697</v>
      </c>
      <c r="M87" s="395"/>
      <c r="N87" s="314"/>
    </row>
    <row r="88" spans="1:14">
      <c r="A88" t="s">
        <v>10</v>
      </c>
      <c r="B88" t="s">
        <v>3116</v>
      </c>
      <c r="C88" t="s">
        <v>2411</v>
      </c>
      <c r="D88" t="s">
        <v>3116</v>
      </c>
      <c r="E88" t="s">
        <v>2264</v>
      </c>
      <c r="F88">
        <v>0</v>
      </c>
      <c r="G88">
        <v>300</v>
      </c>
      <c r="H88">
        <v>5</v>
      </c>
      <c r="I88" s="184" t="str">
        <f>UnitControlCenter!$B$50</f>
        <v>$/metric ton CO2e</v>
      </c>
      <c r="J88" s="370" t="s">
        <v>3689</v>
      </c>
      <c r="K88" s="370" t="s">
        <v>240</v>
      </c>
      <c r="L88" s="314" t="s">
        <v>241</v>
      </c>
      <c r="M88" s="396" t="s">
        <v>2387</v>
      </c>
      <c r="N88" s="314" t="s">
        <v>396</v>
      </c>
    </row>
    <row r="89" spans="1:14">
      <c r="A89" t="s">
        <v>10</v>
      </c>
      <c r="B89" t="s">
        <v>25</v>
      </c>
      <c r="C89" t="s">
        <v>138</v>
      </c>
      <c r="D89" t="s">
        <v>25</v>
      </c>
      <c r="E89" t="s">
        <v>2263</v>
      </c>
      <c r="F89" s="386">
        <v>0</v>
      </c>
      <c r="G89" s="386">
        <v>1</v>
      </c>
      <c r="H89" s="386">
        <v>0.01</v>
      </c>
      <c r="I89" s="370" t="s">
        <v>140</v>
      </c>
      <c r="J89" s="370" t="s">
        <v>3190</v>
      </c>
      <c r="K89" s="314" t="s">
        <v>244</v>
      </c>
      <c r="L89" s="314" t="s">
        <v>245</v>
      </c>
      <c r="M89" s="395" t="s">
        <v>150</v>
      </c>
    </row>
    <row r="90" spans="1:14">
      <c r="A90" s="317" t="s">
        <v>10</v>
      </c>
      <c r="B90" s="317" t="s">
        <v>2444</v>
      </c>
      <c r="C90" t="s">
        <v>2445</v>
      </c>
      <c r="D90" s="184"/>
      <c r="E90" s="317" t="s">
        <v>2446</v>
      </c>
      <c r="F90">
        <v>0</v>
      </c>
      <c r="G90">
        <v>1</v>
      </c>
      <c r="H90">
        <v>1</v>
      </c>
      <c r="I90" s="370" t="s">
        <v>29</v>
      </c>
      <c r="J90" s="370" t="s">
        <v>3318</v>
      </c>
      <c r="K90" s="370" t="s">
        <v>240</v>
      </c>
      <c r="L90" s="314" t="s">
        <v>241</v>
      </c>
    </row>
    <row r="91" spans="1:14">
      <c r="A91" s="317" t="s">
        <v>10</v>
      </c>
      <c r="B91" s="317" t="s">
        <v>2969</v>
      </c>
      <c r="C91" t="s">
        <v>3360</v>
      </c>
      <c r="D91" s="184"/>
      <c r="E91" s="317" t="s">
        <v>3362</v>
      </c>
      <c r="F91">
        <v>0</v>
      </c>
      <c r="G91">
        <v>1</v>
      </c>
      <c r="H91">
        <v>1</v>
      </c>
      <c r="I91" s="370" t="s">
        <v>29</v>
      </c>
      <c r="J91" s="370" t="s">
        <v>3359</v>
      </c>
      <c r="K91" s="370" t="s">
        <v>240</v>
      </c>
      <c r="L91" s="314" t="s">
        <v>241</v>
      </c>
    </row>
    <row r="92" spans="1:14">
      <c r="A92" s="317" t="s">
        <v>10</v>
      </c>
      <c r="B92" t="s">
        <v>3317</v>
      </c>
      <c r="C92" t="s">
        <v>3361</v>
      </c>
      <c r="D92" s="184"/>
      <c r="E92" s="184"/>
      <c r="F92">
        <v>0</v>
      </c>
      <c r="G92">
        <v>1</v>
      </c>
      <c r="H92">
        <v>1</v>
      </c>
      <c r="I92" s="370" t="s">
        <v>29</v>
      </c>
      <c r="J92" t="s">
        <v>3415</v>
      </c>
      <c r="K92" s="370" t="s">
        <v>240</v>
      </c>
      <c r="L92" s="314" t="s">
        <v>241</v>
      </c>
    </row>
    <row r="93" spans="1:14">
      <c r="A93" s="317" t="s">
        <v>10</v>
      </c>
      <c r="B93" s="317" t="s">
        <v>2710</v>
      </c>
      <c r="C93" t="s">
        <v>2709</v>
      </c>
      <c r="D93" s="317" t="s">
        <v>2710</v>
      </c>
      <c r="E93" t="s">
        <v>2711</v>
      </c>
      <c r="F93">
        <v>0</v>
      </c>
      <c r="G93">
        <v>1</v>
      </c>
      <c r="H93">
        <v>1</v>
      </c>
      <c r="I93" s="370" t="s">
        <v>29</v>
      </c>
      <c r="J93" s="314"/>
    </row>
    <row r="94" spans="1:14">
      <c r="A94" s="317" t="s">
        <v>10</v>
      </c>
      <c r="B94" s="317" t="s">
        <v>2752</v>
      </c>
      <c r="C94" t="s">
        <v>2752</v>
      </c>
      <c r="D94" s="317" t="s">
        <v>2752</v>
      </c>
      <c r="E94" s="317" t="s">
        <v>2753</v>
      </c>
      <c r="F94" s="386">
        <v>0</v>
      </c>
      <c r="G94" s="386">
        <v>1</v>
      </c>
      <c r="H94" s="386">
        <v>0.01</v>
      </c>
      <c r="I94" s="370" t="s">
        <v>2754</v>
      </c>
      <c r="J94" s="370" t="s">
        <v>3191</v>
      </c>
      <c r="K94" s="314" t="s">
        <v>2904</v>
      </c>
    </row>
    <row r="95" spans="1:14">
      <c r="A95" t="s">
        <v>10</v>
      </c>
      <c r="B95" t="s">
        <v>3264</v>
      </c>
      <c r="C95" t="s">
        <v>3263</v>
      </c>
      <c r="D95" t="s">
        <v>3264</v>
      </c>
      <c r="E95" t="s">
        <v>2262</v>
      </c>
      <c r="F95" s="394">
        <v>-0.9</v>
      </c>
      <c r="G95" s="394">
        <v>0.9</v>
      </c>
      <c r="H95" s="386">
        <v>0.01</v>
      </c>
      <c r="I95" s="370" t="s">
        <v>141</v>
      </c>
      <c r="J95" s="370" t="s">
        <v>3265</v>
      </c>
      <c r="K95" s="314" t="s">
        <v>246</v>
      </c>
      <c r="L95" s="314" t="s">
        <v>247</v>
      </c>
      <c r="M95" s="396" t="s">
        <v>151</v>
      </c>
    </row>
    <row r="96" spans="1:14">
      <c r="A96" t="s">
        <v>10</v>
      </c>
      <c r="B96" t="s">
        <v>3703</v>
      </c>
      <c r="C96" t="s">
        <v>3706</v>
      </c>
      <c r="D96" s="184"/>
      <c r="E96" s="184"/>
      <c r="F96">
        <v>0</v>
      </c>
      <c r="G96">
        <v>1</v>
      </c>
      <c r="H96">
        <v>1</v>
      </c>
      <c r="I96" s="370" t="s">
        <v>29</v>
      </c>
      <c r="J96" t="s">
        <v>3709</v>
      </c>
    </row>
    <row r="97" spans="1:13">
      <c r="A97" t="s">
        <v>10</v>
      </c>
      <c r="B97" t="s">
        <v>3704</v>
      </c>
      <c r="C97" t="s">
        <v>3707</v>
      </c>
      <c r="D97" s="184"/>
      <c r="E97" s="184"/>
      <c r="F97">
        <v>0</v>
      </c>
      <c r="G97">
        <v>1</v>
      </c>
      <c r="H97">
        <v>1</v>
      </c>
      <c r="I97" s="370" t="s">
        <v>29</v>
      </c>
      <c r="J97" t="s">
        <v>3710</v>
      </c>
    </row>
    <row r="98" spans="1:13">
      <c r="A98" t="s">
        <v>10</v>
      </c>
      <c r="B98" t="s">
        <v>3705</v>
      </c>
      <c r="C98" t="s">
        <v>3708</v>
      </c>
      <c r="D98" s="184"/>
      <c r="E98" s="184"/>
      <c r="F98">
        <v>0</v>
      </c>
      <c r="G98">
        <v>1</v>
      </c>
      <c r="H98">
        <v>1</v>
      </c>
      <c r="I98" s="370" t="s">
        <v>29</v>
      </c>
      <c r="J98" t="s">
        <v>3711</v>
      </c>
    </row>
    <row r="99" spans="1:13">
      <c r="A99" t="s">
        <v>2655</v>
      </c>
      <c r="B99" s="184" t="s">
        <v>313</v>
      </c>
      <c r="C99" t="s">
        <v>287</v>
      </c>
      <c r="D99" t="s">
        <v>349</v>
      </c>
      <c r="E99" t="s">
        <v>2261</v>
      </c>
      <c r="F99" s="13">
        <v>0</v>
      </c>
      <c r="G99" s="13">
        <v>0.4</v>
      </c>
      <c r="H99" s="394">
        <v>0.01</v>
      </c>
      <c r="I99" s="370" t="s">
        <v>31</v>
      </c>
      <c r="J99" s="370" t="s">
        <v>3192</v>
      </c>
      <c r="K99" s="370" t="s">
        <v>248</v>
      </c>
      <c r="L99" s="314" t="s">
        <v>249</v>
      </c>
      <c r="M99" s="395"/>
    </row>
    <row r="100" spans="1:13">
      <c r="A100" s="254" t="str">
        <f>A$99</f>
        <v>Research and Development</v>
      </c>
      <c r="B100" s="254" t="str">
        <f t="shared" ref="B100:B103" si="0">B$99</f>
        <v>Capital Cost Reduction</v>
      </c>
      <c r="C100" t="s">
        <v>288</v>
      </c>
      <c r="D100" s="254" t="str">
        <f t="shared" ref="D100:L103" si="1">D$99</f>
        <v>R&amp;D Capital Cost Reductions</v>
      </c>
      <c r="E100" t="s">
        <v>3207</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ref="A101:A103" si="2">A$99</f>
        <v>Research and Development</v>
      </c>
      <c r="B101" s="254" t="str">
        <f t="shared" si="0"/>
        <v>Capital Cost Reduction</v>
      </c>
      <c r="C101" t="s">
        <v>289</v>
      </c>
      <c r="D101" s="254" t="str">
        <f t="shared" si="1"/>
        <v>R&amp;D Capital Cost Reductions</v>
      </c>
      <c r="E101" t="s">
        <v>3208</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t="s">
        <v>290</v>
      </c>
      <c r="D102" s="254" t="str">
        <f t="shared" si="1"/>
        <v>R&amp;D Capital Cost Reductions</v>
      </c>
      <c r="E102" t="s">
        <v>3209</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254" t="str">
        <f t="shared" si="2"/>
        <v>Research and Development</v>
      </c>
      <c r="B103" s="254" t="str">
        <f t="shared" si="0"/>
        <v>Capital Cost Reduction</v>
      </c>
      <c r="C103" s="317" t="s">
        <v>291</v>
      </c>
      <c r="D103" s="254" t="str">
        <f t="shared" si="1"/>
        <v>R&amp;D Capital Cost Reductions</v>
      </c>
      <c r="E103" t="s">
        <v>3210</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c r="A104" s="317" t="s">
        <v>2655</v>
      </c>
      <c r="B104" s="317" t="s">
        <v>2797</v>
      </c>
      <c r="C104" t="s">
        <v>2798</v>
      </c>
      <c r="D104" s="317" t="s">
        <v>3753</v>
      </c>
      <c r="E104" s="390" t="s">
        <v>2800</v>
      </c>
      <c r="F104" s="13">
        <v>0</v>
      </c>
      <c r="G104" s="13">
        <v>1</v>
      </c>
      <c r="H104" s="394">
        <v>0.01</v>
      </c>
      <c r="I104" s="370" t="s">
        <v>33</v>
      </c>
      <c r="J104" s="370" t="s">
        <v>3383</v>
      </c>
      <c r="K104" s="314" t="s">
        <v>2803</v>
      </c>
      <c r="L104" s="314" t="s">
        <v>2802</v>
      </c>
      <c r="M104" s="396" t="s">
        <v>2801</v>
      </c>
    </row>
    <row r="105" spans="1:13">
      <c r="A105" s="317" t="s">
        <v>2655</v>
      </c>
      <c r="B105" s="317" t="s">
        <v>3737</v>
      </c>
      <c r="C105" t="s">
        <v>3738</v>
      </c>
      <c r="D105" s="317" t="s">
        <v>3753</v>
      </c>
      <c r="E105" s="390" t="s">
        <v>3739</v>
      </c>
      <c r="F105" s="13">
        <v>0</v>
      </c>
      <c r="G105" s="13">
        <v>1</v>
      </c>
      <c r="H105" s="394">
        <v>0.01</v>
      </c>
      <c r="I105" s="370" t="s">
        <v>33</v>
      </c>
      <c r="J105" s="370" t="s">
        <v>3741</v>
      </c>
      <c r="K105" s="314"/>
      <c r="L105" s="314"/>
      <c r="M105" s="396" t="s">
        <v>3740</v>
      </c>
    </row>
    <row r="106" spans="1:13">
      <c r="A106" t="s">
        <v>2655</v>
      </c>
      <c r="B106" s="184" t="s">
        <v>326</v>
      </c>
      <c r="C106" t="s">
        <v>292</v>
      </c>
      <c r="D106" t="s">
        <v>350</v>
      </c>
      <c r="E106" t="s">
        <v>2260</v>
      </c>
      <c r="F106" s="13">
        <v>0</v>
      </c>
      <c r="G106" s="13">
        <v>0.4</v>
      </c>
      <c r="H106" s="394">
        <v>0.01</v>
      </c>
      <c r="I106" s="370" t="s">
        <v>32</v>
      </c>
      <c r="J106" s="370" t="s">
        <v>3198</v>
      </c>
      <c r="K106" s="370" t="s">
        <v>248</v>
      </c>
      <c r="L106" s="314" t="s">
        <v>249</v>
      </c>
    </row>
    <row r="107" spans="1:13">
      <c r="A107" s="254" t="str">
        <f>A$106</f>
        <v>Research and Development</v>
      </c>
      <c r="B107" s="254" t="str">
        <f>B$106</f>
        <v>Fuel Use Reduction</v>
      </c>
      <c r="C107" t="s">
        <v>293</v>
      </c>
      <c r="D107" s="254" t="str">
        <f t="shared" ref="D107:L110" si="3">D$106</f>
        <v>R&amp;D Fuel Use Reductions</v>
      </c>
      <c r="E107" t="s">
        <v>3211</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ref="A108:B110" si="4">A$106</f>
        <v>Research and Development</v>
      </c>
      <c r="B108" s="254" t="str">
        <f t="shared" si="4"/>
        <v>Fuel Use Reduction</v>
      </c>
      <c r="C108" t="s">
        <v>294</v>
      </c>
      <c r="D108" s="254" t="str">
        <f t="shared" si="3"/>
        <v>R&amp;D Fuel Use Reductions</v>
      </c>
      <c r="E108" t="s">
        <v>3212</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295</v>
      </c>
      <c r="D109" s="254" t="str">
        <f t="shared" si="3"/>
        <v>R&amp;D Fuel Use Reductions</v>
      </c>
      <c r="E109" t="s">
        <v>3213</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s="254" t="str">
        <f t="shared" si="4"/>
        <v>Research and Development</v>
      </c>
      <c r="B110" s="254" t="str">
        <f t="shared" si="4"/>
        <v>Fuel Use Reduction</v>
      </c>
      <c r="C110" t="s">
        <v>296</v>
      </c>
      <c r="D110" s="254" t="str">
        <f t="shared" si="3"/>
        <v>R&amp;D Fuel Use Reductions</v>
      </c>
      <c r="E110" t="s">
        <v>3214</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c r="A111" t="s">
        <v>2939</v>
      </c>
      <c r="B111" t="s">
        <v>2940</v>
      </c>
      <c r="C111" t="s">
        <v>2947</v>
      </c>
      <c r="D111" s="184"/>
      <c r="E111" t="s">
        <v>2972</v>
      </c>
      <c r="F111">
        <v>0</v>
      </c>
      <c r="G111">
        <v>10</v>
      </c>
      <c r="H111">
        <v>1</v>
      </c>
      <c r="I111" t="s">
        <v>2917</v>
      </c>
      <c r="J111" t="s">
        <v>3199</v>
      </c>
      <c r="K111" t="s">
        <v>2918</v>
      </c>
    </row>
    <row r="112" spans="1:13">
      <c r="A112" t="s">
        <v>2939</v>
      </c>
      <c r="B112" t="s">
        <v>2941</v>
      </c>
      <c r="C112" t="s">
        <v>2948</v>
      </c>
      <c r="D112" s="184"/>
      <c r="E112" t="s">
        <v>2973</v>
      </c>
      <c r="F112">
        <v>0</v>
      </c>
      <c r="G112">
        <v>10</v>
      </c>
      <c r="H112">
        <v>1</v>
      </c>
      <c r="I112" t="s">
        <v>2917</v>
      </c>
      <c r="J112" s="254"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ref="K112:K121" si="5">K$111</f>
        <v>io-model.html</v>
      </c>
    </row>
    <row r="113" spans="1:13">
      <c r="A113" t="s">
        <v>2939</v>
      </c>
      <c r="B113" t="s">
        <v>3434</v>
      </c>
      <c r="C113" t="s">
        <v>3611</v>
      </c>
      <c r="D113" s="184"/>
      <c r="E113" t="s">
        <v>2974</v>
      </c>
      <c r="F113">
        <v>0</v>
      </c>
      <c r="G113">
        <v>10</v>
      </c>
      <c r="H113">
        <v>1</v>
      </c>
      <c r="I113" t="s">
        <v>2917</v>
      </c>
      <c r="J113" s="254"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3888</v>
      </c>
      <c r="C114" t="s">
        <v>3891</v>
      </c>
      <c r="D114" s="184"/>
      <c r="E114" t="s">
        <v>3892</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2942</v>
      </c>
      <c r="C115" t="s">
        <v>2949</v>
      </c>
      <c r="D115" s="184"/>
      <c r="E115" t="s">
        <v>2975</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2943</v>
      </c>
      <c r="C116" t="s">
        <v>2950</v>
      </c>
      <c r="D116" s="184"/>
      <c r="E116" t="s">
        <v>2976</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262</v>
      </c>
      <c r="C117" t="s">
        <v>2951</v>
      </c>
      <c r="D117" s="184"/>
      <c r="E117" t="s">
        <v>2977</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2944</v>
      </c>
      <c r="C118" t="s">
        <v>2952</v>
      </c>
      <c r="D118" s="184"/>
      <c r="E118" t="s">
        <v>2978</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3612</v>
      </c>
      <c r="C119" t="s">
        <v>3613</v>
      </c>
      <c r="D119" s="184"/>
      <c r="E119" t="s">
        <v>3614</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2945</v>
      </c>
      <c r="C120" t="s">
        <v>2953</v>
      </c>
      <c r="D120" s="184"/>
      <c r="E120" t="s">
        <v>2979</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2939</v>
      </c>
      <c r="B121" t="s">
        <v>2946</v>
      </c>
      <c r="C121" t="s">
        <v>2954</v>
      </c>
      <c r="D121" s="184"/>
      <c r="E121" t="s">
        <v>2980</v>
      </c>
      <c r="F121">
        <v>0</v>
      </c>
      <c r="G121">
        <v>10</v>
      </c>
      <c r="H121">
        <v>1</v>
      </c>
      <c r="I121" t="s">
        <v>2917</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c r="A122" t="s">
        <v>2818</v>
      </c>
      <c r="B122" t="s">
        <v>2819</v>
      </c>
      <c r="C122" t="s">
        <v>3413</v>
      </c>
      <c r="D122" s="184"/>
      <c r="E122" t="s">
        <v>2820</v>
      </c>
      <c r="F122">
        <v>0</v>
      </c>
      <c r="G122">
        <v>1</v>
      </c>
      <c r="H122">
        <v>1</v>
      </c>
      <c r="I122" s="370" t="s">
        <v>29</v>
      </c>
      <c r="J122" t="s">
        <v>3414</v>
      </c>
      <c r="M122" s="403"/>
    </row>
    <row r="123" spans="1:13">
      <c r="A123" t="s">
        <v>2818</v>
      </c>
      <c r="B123" t="s">
        <v>3277</v>
      </c>
      <c r="C123" t="s">
        <v>3275</v>
      </c>
      <c r="D123" s="184"/>
      <c r="E123" s="184"/>
      <c r="F123">
        <v>0</v>
      </c>
      <c r="G123">
        <v>1</v>
      </c>
      <c r="H123">
        <v>1</v>
      </c>
      <c r="I123" s="370" t="s">
        <v>29</v>
      </c>
      <c r="J123" t="s">
        <v>3276</v>
      </c>
    </row>
  </sheetData>
  <phoneticPr fontId="113" type="noConversion"/>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opLeftCell="F1976" zoomScale="85" zoomScaleNormal="85" workbookViewId="0">
      <selection activeCell="K1984" sqref="K1984"/>
    </sheetView>
  </sheetViews>
  <sheetFormatPr defaultColWidth="9.1796875" defaultRowHeight="14.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29">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3448</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3448</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3448</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3448</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3448</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3448</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3448</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3448</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3448</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3448</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3445</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3445</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3445</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3445</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3445</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3445</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3445</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3445</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3445</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3445</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3280</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3280</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3280</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3280</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3280</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3280</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3280</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3280</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3280</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3280</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3281</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3281</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3281</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3281</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3281</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3281</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3281</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3281</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3281</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3281</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3282</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3282</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3282</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3282</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3282</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3282</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3282</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3282</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3282</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3282</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3283</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3283</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3283</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3283</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3283</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3283</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3283</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3283</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3283</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3283</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3455</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3432</v>
      </c>
      <c r="D63" s="45" t="s">
        <v>37</v>
      </c>
      <c r="E63" s="45" t="s">
        <v>2244</v>
      </c>
      <c r="F63" s="2" t="s">
        <v>3287</v>
      </c>
      <c r="G63" s="45" t="s">
        <v>3438</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3287</v>
      </c>
      <c r="G64" s="2" t="s">
        <v>3439</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3287</v>
      </c>
      <c r="G65" s="2" t="s">
        <v>3440</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3287</v>
      </c>
      <c r="G66" s="2" t="s">
        <v>3441</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3287</v>
      </c>
      <c r="G67" s="2" t="s">
        <v>3442</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3287</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3287</v>
      </c>
      <c r="G69" s="2" t="s">
        <v>3443</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3438</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3439</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3440</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3441</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3442</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3443</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3284</v>
      </c>
      <c r="G77" s="45" t="s">
        <v>3438</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3284</v>
      </c>
      <c r="G78" s="2" t="s">
        <v>3439</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3284</v>
      </c>
      <c r="G79" s="2" t="s">
        <v>3440</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3284</v>
      </c>
      <c r="G80" s="2" t="s">
        <v>3441</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3284</v>
      </c>
      <c r="G81" s="2" t="s">
        <v>3442</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3284</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3284</v>
      </c>
      <c r="G83" s="2" t="s">
        <v>3443</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3438</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3439</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3440</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3441</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3442</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3443</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3285</v>
      </c>
      <c r="G91" s="45" t="s">
        <v>3438</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3285</v>
      </c>
      <c r="G92" s="2" t="s">
        <v>3439</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3285</v>
      </c>
      <c r="G93" s="2" t="s">
        <v>3440</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3285</v>
      </c>
      <c r="G94" s="2" t="s">
        <v>3441</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3285</v>
      </c>
      <c r="G95" s="2" t="s">
        <v>3442</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3285</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3285</v>
      </c>
      <c r="G97" s="2" t="s">
        <v>3443</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3438</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3439</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3440</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3441</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3442</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3443</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3433</v>
      </c>
      <c r="D105" s="45" t="s">
        <v>37</v>
      </c>
      <c r="E105" s="45" t="s">
        <v>2244</v>
      </c>
      <c r="F105" s="2" t="s">
        <v>3449</v>
      </c>
      <c r="G105" s="45" t="s">
        <v>3438</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3449</v>
      </c>
      <c r="G106" s="2" t="s">
        <v>3439</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3449</v>
      </c>
      <c r="G107" s="2" t="s">
        <v>3440</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3449</v>
      </c>
      <c r="G108" s="2" t="s">
        <v>3441</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3449</v>
      </c>
      <c r="G109" s="2" t="s">
        <v>3442</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3449</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3449</v>
      </c>
      <c r="G111" s="2" t="s">
        <v>3443</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3446</v>
      </c>
      <c r="G112" s="45" t="s">
        <v>3438</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3446</v>
      </c>
      <c r="G113" s="2" t="s">
        <v>3439</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3446</v>
      </c>
      <c r="G114" s="2" t="s">
        <v>3440</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3446</v>
      </c>
      <c r="G115" s="2" t="s">
        <v>3441</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3446</v>
      </c>
      <c r="G116" s="2" t="s">
        <v>3442</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3446</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3446</v>
      </c>
      <c r="G118" s="2" t="s">
        <v>3443</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3284</v>
      </c>
      <c r="G119" s="45" t="s">
        <v>3438</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3284</v>
      </c>
      <c r="G120" s="2" t="s">
        <v>3439</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3284</v>
      </c>
      <c r="G121" s="2" t="s">
        <v>3440</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3284</v>
      </c>
      <c r="G122" s="2" t="s">
        <v>3441</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3284</v>
      </c>
      <c r="G123" s="2" t="s">
        <v>3442</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3284</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3284</v>
      </c>
      <c r="G125" s="2" t="s">
        <v>3443</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3438</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3439</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3440</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3441</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3442</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3443</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3286</v>
      </c>
      <c r="G133" s="45" t="s">
        <v>3438</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3286</v>
      </c>
      <c r="G134" s="2" t="s">
        <v>3439</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3286</v>
      </c>
      <c r="G135" s="2" t="s">
        <v>3440</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3286</v>
      </c>
      <c r="G136" s="2" t="s">
        <v>3441</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3286</v>
      </c>
      <c r="G137" s="2" t="s">
        <v>3442</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3286</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3286</v>
      </c>
      <c r="G139" s="2" t="s">
        <v>3443</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3438</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3439</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3440</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3441</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3442</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3443</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3287</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3449</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3446</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3284</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3284</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3285</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3286</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3658</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3287</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3284</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3285</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3449</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3446</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3284</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3286</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t="s">
        <v>3890</v>
      </c>
      <c r="D174" s="45" t="s">
        <v>45</v>
      </c>
      <c r="E174" s="45" t="s">
        <v>37</v>
      </c>
      <c r="F174" s="45" t="s">
        <v>84</v>
      </c>
      <c r="G174" s="2" t="s">
        <v>3287</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Additional Minimum Required ZEV Sales Percentage for Model Region</v>
      </c>
      <c r="D175" s="2" t="s">
        <v>42</v>
      </c>
      <c r="E175" s="2" t="s">
        <v>37</v>
      </c>
      <c r="F175" s="2" t="s">
        <v>85</v>
      </c>
      <c r="G175" s="2" t="s">
        <v>3449</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Additional Minimum Required ZEV Sales Percentage for Model Region</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Additional Minimum Required ZEV Sales Percentage for Model Region</v>
      </c>
      <c r="D177" s="2" t="s">
        <v>42</v>
      </c>
      <c r="E177" s="2" t="s">
        <v>38</v>
      </c>
      <c r="F177" s="2" t="s">
        <v>85</v>
      </c>
      <c r="G177" s="2" t="s">
        <v>3446</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Additional Minimum Required ZEV Sales Percentage for Model Region</v>
      </c>
      <c r="D178" s="2" t="s">
        <v>45</v>
      </c>
      <c r="E178" s="2" t="s">
        <v>39</v>
      </c>
      <c r="F178" s="2" t="s">
        <v>84</v>
      </c>
      <c r="G178" s="2" t="s">
        <v>3284</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Additional Minimum Required ZEV Sales Percentage for Model Region</v>
      </c>
      <c r="D179" s="2" t="s">
        <v>42</v>
      </c>
      <c r="E179" s="2" t="s">
        <v>39</v>
      </c>
      <c r="F179" s="2" t="s">
        <v>85</v>
      </c>
      <c r="G179" s="2" t="s">
        <v>3284</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Additional Minimum Required ZEV Sales Percentage for Model Region</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Additional Minimum Required ZEV Sales Percentage for Model Region</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Additional Minimum Required ZEV Sales Percentage for Model Region</v>
      </c>
      <c r="D182" s="2" t="s">
        <v>45</v>
      </c>
      <c r="E182" s="2" t="s">
        <v>41</v>
      </c>
      <c r="F182" s="2" t="s">
        <v>84</v>
      </c>
      <c r="G182" s="2" t="s">
        <v>3285</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Additional Minimum Required ZEV Sales Percentage for Model Region</v>
      </c>
      <c r="D183" s="2" t="s">
        <v>42</v>
      </c>
      <c r="E183" s="2" t="s">
        <v>41</v>
      </c>
      <c r="F183" s="2" t="s">
        <v>85</v>
      </c>
      <c r="G183" s="2" t="s">
        <v>3286</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Additional Minimum Required ZEV Sales Percentage for Model Region</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Additional Minimum Required ZEV Sales Percentage for Model Region</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3428</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3616</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3806</v>
      </c>
      <c r="D188" s="45" t="s">
        <v>45</v>
      </c>
      <c r="E188" s="45" t="s">
        <v>37</v>
      </c>
      <c r="F188" s="45" t="s">
        <v>84</v>
      </c>
      <c r="G188" s="2" t="s">
        <v>3287</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3449</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3446</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3284</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3284</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3285</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3286</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3450</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3755</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3821</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3479</v>
      </c>
      <c r="E255" s="45"/>
      <c r="F255" s="6" t="s">
        <v>3418</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3480</v>
      </c>
      <c r="E256" s="45"/>
      <c r="F256" s="6" t="s">
        <v>3419</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3490</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3478</v>
      </c>
      <c r="E271" s="45"/>
      <c r="F271" s="6" t="s">
        <v>3485</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3481</v>
      </c>
      <c r="E272" s="45"/>
      <c r="F272" s="6" t="s">
        <v>3486</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3482</v>
      </c>
      <c r="E273" s="45"/>
      <c r="F273" s="6" t="s">
        <v>3487</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3483</v>
      </c>
      <c r="E274" s="45"/>
      <c r="F274" s="6" t="s">
        <v>3488</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3484</v>
      </c>
      <c r="E275" s="45"/>
      <c r="F275" s="6" t="s">
        <v>3489</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3572</v>
      </c>
      <c r="E276" s="45"/>
      <c r="F276" s="6" t="s">
        <v>3570</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3573</v>
      </c>
      <c r="E277" s="45"/>
      <c r="F277" s="6" t="s">
        <v>3571</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3759</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3479</v>
      </c>
      <c r="E279" s="45"/>
      <c r="F279" s="6" t="s">
        <v>3418</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3480</v>
      </c>
      <c r="E280" s="45"/>
      <c r="F280" s="6" t="s">
        <v>3419</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3490</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3478</v>
      </c>
      <c r="E295" s="45"/>
      <c r="F295" s="6" t="s">
        <v>3485</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3481</v>
      </c>
      <c r="E296" s="45"/>
      <c r="F296" s="6" t="s">
        <v>3486</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3482</v>
      </c>
      <c r="E297" s="45"/>
      <c r="F297" s="6" t="s">
        <v>3487</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3483</v>
      </c>
      <c r="E298" s="45"/>
      <c r="F298" s="6" t="s">
        <v>3488</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3484</v>
      </c>
      <c r="E299" s="45"/>
      <c r="F299" s="6" t="s">
        <v>3489</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3572</v>
      </c>
      <c r="E300" s="45"/>
      <c r="F300" s="6" t="s">
        <v>3570</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3573</v>
      </c>
      <c r="E301" s="45"/>
      <c r="F301" s="6" t="s">
        <v>3571</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3535</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3746</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3479</v>
      </c>
      <c r="E307" s="45"/>
      <c r="F307" s="6" t="s">
        <v>3418</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3480</v>
      </c>
      <c r="E308" s="45"/>
      <c r="F308" s="6" t="s">
        <v>3419</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3490</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3478</v>
      </c>
      <c r="E323" s="45"/>
      <c r="F323" s="6" t="s">
        <v>3485</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3481</v>
      </c>
      <c r="E324" s="45"/>
      <c r="F324" s="6" t="s">
        <v>3486</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3482</v>
      </c>
      <c r="E325" s="45"/>
      <c r="F325" s="6" t="s">
        <v>3487</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3483</v>
      </c>
      <c r="E326" s="45"/>
      <c r="F326" s="6" t="s">
        <v>3488</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3484</v>
      </c>
      <c r="E327" s="45"/>
      <c r="F327" s="6" t="s">
        <v>3489</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3572</v>
      </c>
      <c r="E328" s="45"/>
      <c r="F328" s="6" t="s">
        <v>3570</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3573</v>
      </c>
      <c r="E329" s="45"/>
      <c r="F329" s="6" t="s">
        <v>3571</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3473</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3479</v>
      </c>
      <c r="E332" s="45"/>
      <c r="F332" s="6" t="s">
        <v>3418</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3480</v>
      </c>
      <c r="E333" s="45"/>
      <c r="F333" s="6" t="s">
        <v>3419</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3490</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3478</v>
      </c>
      <c r="E348" s="45"/>
      <c r="F348" s="6" t="s">
        <v>3485</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3481</v>
      </c>
      <c r="E349" s="45"/>
      <c r="F349" s="6" t="s">
        <v>3486</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3482</v>
      </c>
      <c r="E350" s="45"/>
      <c r="F350" s="6" t="s">
        <v>3487</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3483</v>
      </c>
      <c r="E351" s="45"/>
      <c r="F351" s="6" t="s">
        <v>3488</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3484</v>
      </c>
      <c r="E352" s="45"/>
      <c r="F352" s="6" t="s">
        <v>3489</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3572</v>
      </c>
      <c r="E353" s="45"/>
      <c r="F353" s="6" t="s">
        <v>3570</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3573</v>
      </c>
      <c r="E354" s="45"/>
      <c r="F354" s="6" t="s">
        <v>3571</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3479</v>
      </c>
      <c r="E357" s="45"/>
      <c r="F357" s="6" t="s">
        <v>3418</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3480</v>
      </c>
      <c r="E358" s="45"/>
      <c r="F358" s="6" t="s">
        <v>3419</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3490</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3478</v>
      </c>
      <c r="E373" s="45"/>
      <c r="F373" s="6" t="s">
        <v>3485</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3481</v>
      </c>
      <c r="E374" s="45"/>
      <c r="F374" s="6" t="s">
        <v>3486</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3482</v>
      </c>
      <c r="E375" s="45"/>
      <c r="F375" s="6" t="s">
        <v>3487</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3483</v>
      </c>
      <c r="E376" s="45"/>
      <c r="F376" s="6" t="s">
        <v>3488</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3484</v>
      </c>
      <c r="E377" s="45"/>
      <c r="F377" s="6" t="s">
        <v>3489</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3572</v>
      </c>
      <c r="E378" s="45"/>
      <c r="F378" s="6" t="s">
        <v>3570</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3573</v>
      </c>
      <c r="E379" s="45"/>
      <c r="F379" s="6" t="s">
        <v>3571</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3011</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3479</v>
      </c>
      <c r="E381" s="45"/>
      <c r="F381" s="6" t="s">
        <v>3418</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3480</v>
      </c>
      <c r="E382" s="45"/>
      <c r="F382" s="6" t="s">
        <v>3419</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3490</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3478</v>
      </c>
      <c r="E397" s="45"/>
      <c r="F397" s="6" t="s">
        <v>3485</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3481</v>
      </c>
      <c r="E398" s="45"/>
      <c r="F398" s="6" t="s">
        <v>3486</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3482</v>
      </c>
      <c r="E399" s="45"/>
      <c r="F399" s="6" t="s">
        <v>3487</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3483</v>
      </c>
      <c r="E400" s="45"/>
      <c r="F400" s="6" t="s">
        <v>3488</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3484</v>
      </c>
      <c r="E401" s="45"/>
      <c r="F401" s="6" t="s">
        <v>3489</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3572</v>
      </c>
      <c r="E402" s="45"/>
      <c r="F402" s="6" t="s">
        <v>3570</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3573</v>
      </c>
      <c r="E403" s="45"/>
      <c r="F403" s="6" t="s">
        <v>3571</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3479</v>
      </c>
      <c r="E405" s="45"/>
      <c r="F405" s="6" t="s">
        <v>3418</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3480</v>
      </c>
      <c r="E406" s="45"/>
      <c r="F406" s="6" t="s">
        <v>3419</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3490</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43</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43</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3478</v>
      </c>
      <c r="E421" s="45"/>
      <c r="F421" s="6" t="s">
        <v>3485</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3481</v>
      </c>
      <c r="E422" s="45"/>
      <c r="F422" s="6" t="s">
        <v>3486</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3482</v>
      </c>
      <c r="E423" s="45"/>
      <c r="F423" s="6" t="s">
        <v>3487</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3483</v>
      </c>
      <c r="E424" s="45"/>
      <c r="F424" s="6" t="s">
        <v>3488</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3484</v>
      </c>
      <c r="E425" s="45"/>
      <c r="F425" s="6" t="s">
        <v>3489</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3572</v>
      </c>
      <c r="E426" s="45"/>
      <c r="F426" s="6" t="s">
        <v>3570</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3573</v>
      </c>
      <c r="E427" s="45"/>
      <c r="F427" s="6" t="s">
        <v>3571</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3713</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3479</v>
      </c>
      <c r="E429" s="45"/>
      <c r="F429" s="6" t="s">
        <v>3418</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3480</v>
      </c>
      <c r="E430" s="45"/>
      <c r="F430" s="6" t="s">
        <v>3419</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3490</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3478</v>
      </c>
      <c r="E445" s="45"/>
      <c r="F445" s="6" t="s">
        <v>3485</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3481</v>
      </c>
      <c r="E446" s="45"/>
      <c r="F446" s="6" t="s">
        <v>3486</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3482</v>
      </c>
      <c r="E447" s="45"/>
      <c r="F447" s="6" t="s">
        <v>3487</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3483</v>
      </c>
      <c r="E448" s="45"/>
      <c r="F448" s="6" t="s">
        <v>3488</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3484</v>
      </c>
      <c r="E449" s="45"/>
      <c r="F449" s="6" t="s">
        <v>3489</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3572</v>
      </c>
      <c r="E450" s="45"/>
      <c r="F450" s="6" t="s">
        <v>3570</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3573</v>
      </c>
      <c r="E451" s="45"/>
      <c r="F451" s="6" t="s">
        <v>3571</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3479</v>
      </c>
      <c r="E453" s="45"/>
      <c r="F453" s="6" t="s">
        <v>3418</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3480</v>
      </c>
      <c r="E454" s="45"/>
      <c r="F454" s="6" t="s">
        <v>3419</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3490</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3478</v>
      </c>
      <c r="E469" s="45"/>
      <c r="F469" s="6" t="s">
        <v>3485</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3481</v>
      </c>
      <c r="E470" s="45"/>
      <c r="F470" s="6" t="s">
        <v>3486</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3482</v>
      </c>
      <c r="E471" s="45"/>
      <c r="F471" s="6" t="s">
        <v>3487</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3483</v>
      </c>
      <c r="E472" s="45"/>
      <c r="F472" s="6" t="s">
        <v>3488</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3484</v>
      </c>
      <c r="E473" s="45"/>
      <c r="F473" s="6" t="s">
        <v>3489</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3572</v>
      </c>
      <c r="E474" s="45"/>
      <c r="F474" s="6" t="s">
        <v>3570</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3573</v>
      </c>
      <c r="E475" s="45"/>
      <c r="F475" s="6" t="s">
        <v>3571</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3479</v>
      </c>
      <c r="E481" s="45"/>
      <c r="F481" s="6" t="s">
        <v>3418</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3480</v>
      </c>
      <c r="E482" s="45"/>
      <c r="F482" s="6" t="s">
        <v>3419</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3490</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3478</v>
      </c>
      <c r="E497" s="45"/>
      <c r="F497" s="6" t="s">
        <v>3485</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3481</v>
      </c>
      <c r="E498" s="45"/>
      <c r="F498" s="6" t="s">
        <v>3486</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3482</v>
      </c>
      <c r="E499" s="45"/>
      <c r="F499" s="6" t="s">
        <v>3487</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3483</v>
      </c>
      <c r="E500" s="45"/>
      <c r="F500" s="6" t="s">
        <v>3488</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3484</v>
      </c>
      <c r="E501" s="45"/>
      <c r="F501" s="6" t="s">
        <v>3489</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3572</v>
      </c>
      <c r="E502" s="45"/>
      <c r="F502" s="6" t="s">
        <v>3570</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3573</v>
      </c>
      <c r="E503" s="45"/>
      <c r="F503" s="6" t="s">
        <v>3571</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3479</v>
      </c>
      <c r="E505" s="45"/>
      <c r="F505" s="6" t="s">
        <v>3418</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3480</v>
      </c>
      <c r="E506" s="45"/>
      <c r="F506" s="6" t="s">
        <v>3419</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3490</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3478</v>
      </c>
      <c r="E521" s="45"/>
      <c r="F521" s="6" t="s">
        <v>3485</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3481</v>
      </c>
      <c r="E522" s="45"/>
      <c r="F522" s="6" t="s">
        <v>3486</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3482</v>
      </c>
      <c r="E523" s="45"/>
      <c r="F523" s="6" t="s">
        <v>3487</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3483</v>
      </c>
      <c r="E524" s="45"/>
      <c r="F524" s="6" t="s">
        <v>3488</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3484</v>
      </c>
      <c r="E525" s="45"/>
      <c r="F525" s="6" t="s">
        <v>3489</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3572</v>
      </c>
      <c r="E526" s="45"/>
      <c r="F526" s="6" t="s">
        <v>3570</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3573</v>
      </c>
      <c r="E527" s="45"/>
      <c r="F527" s="6" t="s">
        <v>3571</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3565</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Production</v>
      </c>
      <c r="C529" t="s">
        <v>3882</v>
      </c>
      <c r="D529" s="6"/>
      <c r="E529" s="45"/>
      <c r="F529" s="6"/>
      <c r="G529" s="6"/>
      <c r="H529" s="43">
        <v>2769</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production subsidy</v>
      </c>
      <c r="L529" s="254">
        <f>IF(ISBLANK(INDEX('Policy Characteristics'!F:F,MATCH($C529,'Policy Characteristics'!$C:$C,0))),"",INDEX('Policy Characteristics'!F:F,MATCH($C529,'Policy Characteristics'!$C:$C,0)))</f>
        <v>-100</v>
      </c>
      <c r="M529" s="254">
        <f>IF(ISBLANK(INDEX('Policy Characteristics'!G:G,MATCH($C529,'Policy Characteristics'!$C:$C,0))),"",INDEX('Policy Characteristics'!G:G,MATCH($C529,'Policy Characteristics'!$C:$C,0)))</f>
        <v>1</v>
      </c>
      <c r="N529" s="254">
        <f>IF(ISBLANK(INDEX('Policy Characteristics'!H:H,MATCH($C529,'Policy Characteristics'!$C:$C,0))),"",INDEX('Policy Characteristics'!H:H,MATCH($C529,'Policy Characteristics'!$C:$C,0)))</f>
        <v>0.05</v>
      </c>
      <c r="O529" s="254" t="str">
        <f>IF(ISBLANK(INDEX('Policy Characteristics'!I:I,MATCH($C529,'Policy Characteristics'!$C:$C,0))),"",INDEX('Policy Characteristics'!I:I,MATCH($C529,'Policy Characteristics'!$C:$C,0)))</f>
        <v>$/kWh</v>
      </c>
      <c r="P529" s="254"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29">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3619</v>
      </c>
      <c r="D530" s="6"/>
      <c r="E530" s="45"/>
      <c r="F530" s="6"/>
      <c r="G530" s="6"/>
      <c r="H530" s="43">
        <v>2258</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254">
        <f>IF(ISBLANK(INDEX('Policy Characteristics'!F:F,MATCH($C530,'Policy Characteristics'!$C:$C,0))),"",INDEX('Policy Characteristics'!F:F,MATCH($C530,'Policy Characteristics'!$C:$C,0)))</f>
        <v>-100</v>
      </c>
      <c r="M530" s="254">
        <f>IF(ISBLANK(INDEX('Policy Characteristics'!G:G,MATCH($C530,'Policy Characteristics'!$C:$C,0))),"",INDEX('Policy Characteristics'!G:G,MATCH($C530,'Policy Characteristics'!$C:$C,0)))</f>
        <v>100</v>
      </c>
      <c r="N530" s="254">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3623</v>
      </c>
      <c r="D531" s="6"/>
      <c r="E531" s="45"/>
      <c r="F531" s="6"/>
      <c r="G531" s="6"/>
      <c r="H531" s="43">
        <v>2259</v>
      </c>
      <c r="I531" s="325" t="s">
        <v>43</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3629</v>
      </c>
      <c r="D532" s="45" t="s">
        <v>446</v>
      </c>
      <c r="F532" s="45" t="s">
        <v>445</v>
      </c>
      <c r="H532" s="43">
        <v>2260</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-100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3479</v>
      </c>
      <c r="F533" s="6" t="s">
        <v>3418</v>
      </c>
      <c r="H533" s="43">
        <v>2261</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-100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3480</v>
      </c>
      <c r="F534" s="6" t="s">
        <v>3419</v>
      </c>
      <c r="H534" s="43">
        <v>2262</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-100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3490</v>
      </c>
      <c r="H535" s="43">
        <v>2263</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-100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2264</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-100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447</v>
      </c>
      <c r="F537" s="6" t="s">
        <v>450</v>
      </c>
      <c r="H537" s="43">
        <v>2265</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-100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78</v>
      </c>
      <c r="F538" s="6" t="s">
        <v>90</v>
      </c>
      <c r="H538" s="43">
        <v>2266</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-100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79</v>
      </c>
      <c r="F539" s="6" t="s">
        <v>91</v>
      </c>
      <c r="H539" s="43">
        <v>2267</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-100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80</v>
      </c>
      <c r="F540" s="6" t="s">
        <v>92</v>
      </c>
      <c r="H540" s="43">
        <v>2268</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-100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2424</v>
      </c>
      <c r="F541" s="6" t="s">
        <v>435</v>
      </c>
      <c r="H541" s="43">
        <v>2269</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-100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307</v>
      </c>
      <c r="F542" s="6" t="s">
        <v>309</v>
      </c>
      <c r="H542" s="43">
        <v>2270</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-100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308</v>
      </c>
      <c r="F543" s="6" t="s">
        <v>310</v>
      </c>
      <c r="H543" s="43">
        <v>2271</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-100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443</v>
      </c>
      <c r="F544" s="6" t="s">
        <v>442</v>
      </c>
      <c r="H544" s="43">
        <v>2272</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-100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452</v>
      </c>
      <c r="F545" s="6" t="s">
        <v>453</v>
      </c>
      <c r="H545" s="43">
        <v>2273</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-100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2744</v>
      </c>
      <c r="F546" s="6" t="s">
        <v>2468</v>
      </c>
      <c r="H546" s="43">
        <v>2274</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-100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2745</v>
      </c>
      <c r="F547" s="6" t="s">
        <v>2588</v>
      </c>
      <c r="H547" s="43">
        <v>2275</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-100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2746</v>
      </c>
      <c r="F548" s="6" t="s">
        <v>2470</v>
      </c>
      <c r="H548" s="43">
        <v>2276</v>
      </c>
      <c r="I548" s="1" t="s">
        <v>44</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-100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3478</v>
      </c>
      <c r="F549" s="6" t="s">
        <v>3485</v>
      </c>
      <c r="H549" s="43">
        <v>2277</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-100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3481</v>
      </c>
      <c r="F550" s="6" t="s">
        <v>3486</v>
      </c>
      <c r="H550" s="43">
        <v>2278</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-100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3482</v>
      </c>
      <c r="F551" s="6" t="s">
        <v>3487</v>
      </c>
      <c r="H551" s="43">
        <v>2279</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-100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3483</v>
      </c>
      <c r="F552" s="6" t="s">
        <v>3488</v>
      </c>
      <c r="H552" s="43">
        <v>2280</v>
      </c>
      <c r="I552" s="1" t="s">
        <v>43</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-100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3484</v>
      </c>
      <c r="F553" s="6" t="s">
        <v>3489</v>
      </c>
      <c r="H553" s="43">
        <v>2281</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-100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3572</v>
      </c>
      <c r="F554" s="6" t="s">
        <v>3570</v>
      </c>
      <c r="H554" s="43">
        <v>2282</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-100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3573</v>
      </c>
      <c r="F555" s="6" t="s">
        <v>3571</v>
      </c>
      <c r="H555" s="43">
        <v>2283</v>
      </c>
      <c r="I555" s="1" t="s">
        <v>44</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-100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3177</v>
      </c>
      <c r="D556" s="45" t="s">
        <v>3054</v>
      </c>
      <c r="E556" s="6"/>
      <c r="F556" t="s">
        <v>3079</v>
      </c>
      <c r="G556" s="45"/>
      <c r="H556" s="43">
        <v>1537</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3055</v>
      </c>
      <c r="E557" s="6"/>
      <c r="F557" t="s">
        <v>2755</v>
      </c>
      <c r="G557" s="46"/>
      <c r="H557" s="43">
        <v>1538</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3056</v>
      </c>
      <c r="E558" s="6"/>
      <c r="F558" t="s">
        <v>3020</v>
      </c>
      <c r="G558" s="46"/>
      <c r="H558" s="43">
        <v>1539</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3057</v>
      </c>
      <c r="E559" s="6"/>
      <c r="F559" t="s">
        <v>3021</v>
      </c>
      <c r="G559" s="46"/>
      <c r="H559" s="43">
        <v>1540</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3058</v>
      </c>
      <c r="E560" s="6"/>
      <c r="F560" t="s">
        <v>3022</v>
      </c>
      <c r="G560" s="46"/>
      <c r="H560" s="43">
        <v>1541</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3059</v>
      </c>
      <c r="E561" s="6"/>
      <c r="F561" t="s">
        <v>3023</v>
      </c>
      <c r="G561" s="46"/>
      <c r="H561" s="43">
        <v>1542</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3060</v>
      </c>
      <c r="E562" s="6"/>
      <c r="F562" t="s">
        <v>3024</v>
      </c>
      <c r="G562" s="46"/>
      <c r="H562" s="43">
        <v>1543</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3061</v>
      </c>
      <c r="E563" s="6"/>
      <c r="F563" t="s">
        <v>3025</v>
      </c>
      <c r="G563" s="46"/>
      <c r="H563" s="43">
        <v>1544</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3062</v>
      </c>
      <c r="E564" s="6"/>
      <c r="F564" t="s">
        <v>3026</v>
      </c>
      <c r="G564" s="46"/>
      <c r="H564" s="43">
        <v>1545</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3063</v>
      </c>
      <c r="E565" s="6"/>
      <c r="F565" t="s">
        <v>2575</v>
      </c>
      <c r="G565" s="46"/>
      <c r="H565" s="43">
        <v>1546</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3064</v>
      </c>
      <c r="E566" s="6"/>
      <c r="F566" t="s">
        <v>3027</v>
      </c>
      <c r="G566" s="46"/>
      <c r="H566" s="43">
        <v>1547</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3065</v>
      </c>
      <c r="E567" s="6"/>
      <c r="F567" t="s">
        <v>3028</v>
      </c>
      <c r="G567" s="46"/>
      <c r="H567" s="43">
        <v>1548</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3066</v>
      </c>
      <c r="E568" s="6"/>
      <c r="F568" t="s">
        <v>3029</v>
      </c>
      <c r="G568" s="46"/>
      <c r="H568" s="43">
        <v>1549</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3067</v>
      </c>
      <c r="E569" s="6"/>
      <c r="F569" t="s">
        <v>2576</v>
      </c>
      <c r="G569" s="46"/>
      <c r="H569" s="43">
        <v>1550</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3068</v>
      </c>
      <c r="E570" s="6"/>
      <c r="F570" t="s">
        <v>3030</v>
      </c>
      <c r="G570" s="46"/>
      <c r="H570" s="43">
        <v>1551</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3069</v>
      </c>
      <c r="E571" s="6"/>
      <c r="F571" t="s">
        <v>3031</v>
      </c>
      <c r="G571" s="46"/>
      <c r="H571" s="43">
        <v>1552</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3070</v>
      </c>
      <c r="E572" s="6"/>
      <c r="F572" t="s">
        <v>3032</v>
      </c>
      <c r="G572" s="46"/>
      <c r="H572" s="43">
        <v>1553</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3071</v>
      </c>
      <c r="E573" s="6"/>
      <c r="F573" t="s">
        <v>3033</v>
      </c>
      <c r="G573" s="46"/>
      <c r="H573" s="43">
        <v>1554</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3072</v>
      </c>
      <c r="E574" s="6"/>
      <c r="F574" t="s">
        <v>3034</v>
      </c>
      <c r="G574" s="46"/>
      <c r="H574" s="43">
        <v>1555</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3073</v>
      </c>
      <c r="E575" s="6"/>
      <c r="F575" t="s">
        <v>3035</v>
      </c>
      <c r="G575" s="46"/>
      <c r="H575" s="43">
        <v>1556</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3074</v>
      </c>
      <c r="E576" s="6"/>
      <c r="F576" t="s">
        <v>3036</v>
      </c>
      <c r="G576" s="46"/>
      <c r="H576" s="43">
        <v>1557</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3075</v>
      </c>
      <c r="E577" s="6"/>
      <c r="F577" t="s">
        <v>3037</v>
      </c>
      <c r="G577" s="46"/>
      <c r="H577" s="43">
        <v>1558</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3076</v>
      </c>
      <c r="E578" s="6"/>
      <c r="F578" t="s">
        <v>3038</v>
      </c>
      <c r="G578" s="46"/>
      <c r="H578" s="43">
        <v>1559</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3077</v>
      </c>
      <c r="E579" s="6"/>
      <c r="F579" t="s">
        <v>3080</v>
      </c>
      <c r="G579" s="46"/>
      <c r="H579" s="43">
        <v>1560</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3078</v>
      </c>
      <c r="E580" s="6"/>
      <c r="F580" t="s">
        <v>3039</v>
      </c>
      <c r="G580" s="46"/>
      <c r="H580" s="43">
        <v>1561</v>
      </c>
      <c r="I580" s="324" t="s">
        <v>43</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3013</v>
      </c>
      <c r="D581" s="45" t="s">
        <v>3054</v>
      </c>
      <c r="E581" s="6" t="s">
        <v>3016</v>
      </c>
      <c r="F581" t="s">
        <v>3079</v>
      </c>
      <c r="G581" s="45" t="s">
        <v>3017</v>
      </c>
      <c r="H581" s="43">
        <v>908</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3054</v>
      </c>
      <c r="E582" s="6" t="s">
        <v>2528</v>
      </c>
      <c r="F582" t="s">
        <v>3079</v>
      </c>
      <c r="G582" s="45" t="s">
        <v>3018</v>
      </c>
      <c r="H582" s="43">
        <v>909</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3055</v>
      </c>
      <c r="E583" s="6" t="s">
        <v>3016</v>
      </c>
      <c r="F583" t="s">
        <v>2755</v>
      </c>
      <c r="G583" s="45" t="s">
        <v>3017</v>
      </c>
      <c r="H583" s="43">
        <v>910</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3055</v>
      </c>
      <c r="E584" s="6" t="s">
        <v>2528</v>
      </c>
      <c r="F584" t="s">
        <v>2755</v>
      </c>
      <c r="G584" s="45" t="s">
        <v>3018</v>
      </c>
      <c r="H584" s="43">
        <v>911</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3056</v>
      </c>
      <c r="E585" s="6" t="s">
        <v>3016</v>
      </c>
      <c r="F585" t="s">
        <v>3020</v>
      </c>
      <c r="G585" s="45" t="s">
        <v>3017</v>
      </c>
      <c r="H585" s="43">
        <v>912</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3056</v>
      </c>
      <c r="E586" s="6" t="s">
        <v>2528</v>
      </c>
      <c r="F586" t="s">
        <v>3020</v>
      </c>
      <c r="G586" s="45" t="s">
        <v>3018</v>
      </c>
      <c r="H586" s="43">
        <v>913</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3057</v>
      </c>
      <c r="E587" s="6" t="s">
        <v>3016</v>
      </c>
      <c r="F587" t="s">
        <v>3021</v>
      </c>
      <c r="G587" s="45" t="s">
        <v>3017</v>
      </c>
      <c r="H587" s="43">
        <v>914</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3057</v>
      </c>
      <c r="E588" s="6" t="s">
        <v>2528</v>
      </c>
      <c r="F588" t="s">
        <v>3021</v>
      </c>
      <c r="G588" s="45" t="s">
        <v>3018</v>
      </c>
      <c r="H588" s="43">
        <v>915</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3058</v>
      </c>
      <c r="E589" s="6" t="s">
        <v>3016</v>
      </c>
      <c r="F589" t="s">
        <v>3022</v>
      </c>
      <c r="G589" s="45" t="s">
        <v>3017</v>
      </c>
      <c r="H589" s="43">
        <v>916</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3058</v>
      </c>
      <c r="E590" s="6" t="s">
        <v>2528</v>
      </c>
      <c r="F590" t="s">
        <v>3022</v>
      </c>
      <c r="G590" s="45" t="s">
        <v>3018</v>
      </c>
      <c r="H590" s="43">
        <v>917</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3059</v>
      </c>
      <c r="E591" s="6" t="s">
        <v>3016</v>
      </c>
      <c r="F591" t="s">
        <v>3023</v>
      </c>
      <c r="G591" s="45" t="s">
        <v>3017</v>
      </c>
      <c r="H591" s="43">
        <v>918</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3059</v>
      </c>
      <c r="E592" s="6" t="s">
        <v>2528</v>
      </c>
      <c r="F592" t="s">
        <v>3023</v>
      </c>
      <c r="G592" s="45" t="s">
        <v>3018</v>
      </c>
      <c r="H592" s="43">
        <v>919</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3060</v>
      </c>
      <c r="E593" s="6" t="s">
        <v>3016</v>
      </c>
      <c r="F593" t="s">
        <v>3024</v>
      </c>
      <c r="G593" s="45" t="s">
        <v>3017</v>
      </c>
      <c r="H593" s="43">
        <v>920</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3060</v>
      </c>
      <c r="E594" s="6" t="s">
        <v>2528</v>
      </c>
      <c r="F594" t="s">
        <v>3024</v>
      </c>
      <c r="G594" s="45" t="s">
        <v>3018</v>
      </c>
      <c r="H594" s="43">
        <v>921</v>
      </c>
      <c r="I594" s="325" t="s">
        <v>44</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3061</v>
      </c>
      <c r="E595" s="6" t="s">
        <v>3016</v>
      </c>
      <c r="F595" t="s">
        <v>3025</v>
      </c>
      <c r="G595" s="45" t="s">
        <v>3017</v>
      </c>
      <c r="H595" s="43">
        <v>922</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3061</v>
      </c>
      <c r="E596" s="6" t="s">
        <v>2528</v>
      </c>
      <c r="F596" t="s">
        <v>3025</v>
      </c>
      <c r="G596" s="45" t="s">
        <v>3018</v>
      </c>
      <c r="H596" s="43">
        <v>923</v>
      </c>
      <c r="I596" s="325" t="s">
        <v>44</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3062</v>
      </c>
      <c r="E597" s="6" t="s">
        <v>3016</v>
      </c>
      <c r="F597" t="s">
        <v>3026</v>
      </c>
      <c r="G597" s="45" t="s">
        <v>3017</v>
      </c>
      <c r="H597" s="43">
        <v>924</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3062</v>
      </c>
      <c r="E598" s="6" t="s">
        <v>2528</v>
      </c>
      <c r="F598" t="s">
        <v>3026</v>
      </c>
      <c r="G598" s="45" t="s">
        <v>3018</v>
      </c>
      <c r="H598" s="43">
        <v>925</v>
      </c>
      <c r="I598" s="325"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3063</v>
      </c>
      <c r="E599" s="6" t="s">
        <v>3016</v>
      </c>
      <c r="F599" t="s">
        <v>2575</v>
      </c>
      <c r="G599" s="45" t="s">
        <v>3017</v>
      </c>
      <c r="H599" s="43">
        <v>926</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3063</v>
      </c>
      <c r="E600" s="6" t="s">
        <v>2528</v>
      </c>
      <c r="F600" t="s">
        <v>2575</v>
      </c>
      <c r="G600" s="45" t="s">
        <v>3018</v>
      </c>
      <c r="H600" s="43">
        <v>927</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3064</v>
      </c>
      <c r="E601" s="6" t="s">
        <v>3016</v>
      </c>
      <c r="F601" t="s">
        <v>3027</v>
      </c>
      <c r="G601" s="45" t="s">
        <v>3017</v>
      </c>
      <c r="H601" s="43">
        <v>928</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3064</v>
      </c>
      <c r="E602" s="6" t="s">
        <v>2528</v>
      </c>
      <c r="F602" t="s">
        <v>3027</v>
      </c>
      <c r="G602" s="45" t="s">
        <v>3018</v>
      </c>
      <c r="H602" s="43">
        <v>929</v>
      </c>
      <c r="I602" s="325" t="s">
        <v>44</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3065</v>
      </c>
      <c r="E603" s="6" t="s">
        <v>3016</v>
      </c>
      <c r="F603" t="s">
        <v>3028</v>
      </c>
      <c r="G603" s="45" t="s">
        <v>3017</v>
      </c>
      <c r="H603" s="43">
        <v>930</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3065</v>
      </c>
      <c r="E604" s="6" t="s">
        <v>2528</v>
      </c>
      <c r="F604" t="s">
        <v>3028</v>
      </c>
      <c r="G604" s="45" t="s">
        <v>3018</v>
      </c>
      <c r="H604" s="43">
        <v>931</v>
      </c>
      <c r="I604" s="325" t="s">
        <v>44</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3066</v>
      </c>
      <c r="E605" s="6" t="s">
        <v>3016</v>
      </c>
      <c r="F605" t="s">
        <v>3029</v>
      </c>
      <c r="G605" s="45" t="s">
        <v>3017</v>
      </c>
      <c r="H605" s="43">
        <v>932</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3066</v>
      </c>
      <c r="E606" s="6" t="s">
        <v>2528</v>
      </c>
      <c r="F606" t="s">
        <v>3029</v>
      </c>
      <c r="G606" s="45" t="s">
        <v>3018</v>
      </c>
      <c r="H606" s="43">
        <v>933</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3067</v>
      </c>
      <c r="E607" s="6" t="s">
        <v>3016</v>
      </c>
      <c r="F607" t="s">
        <v>2576</v>
      </c>
      <c r="G607" s="45" t="s">
        <v>3017</v>
      </c>
      <c r="H607" s="43">
        <v>934</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3067</v>
      </c>
      <c r="E608" s="6" t="s">
        <v>2528</v>
      </c>
      <c r="F608" t="s">
        <v>2576</v>
      </c>
      <c r="G608" s="45" t="s">
        <v>3018</v>
      </c>
      <c r="H608" s="43">
        <v>935</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3068</v>
      </c>
      <c r="E609" s="6" t="s">
        <v>3016</v>
      </c>
      <c r="F609" t="s">
        <v>3030</v>
      </c>
      <c r="G609" s="45" t="s">
        <v>3017</v>
      </c>
      <c r="H609" s="43">
        <v>936</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3068</v>
      </c>
      <c r="E610" s="6" t="s">
        <v>2528</v>
      </c>
      <c r="F610" t="s">
        <v>3030</v>
      </c>
      <c r="G610" s="45" t="s">
        <v>3018</v>
      </c>
      <c r="H610" s="43">
        <v>937</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3069</v>
      </c>
      <c r="E611" s="6" t="s">
        <v>3016</v>
      </c>
      <c r="F611" t="s">
        <v>3031</v>
      </c>
      <c r="G611" s="45" t="s">
        <v>3017</v>
      </c>
      <c r="H611" s="43">
        <v>938</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3069</v>
      </c>
      <c r="E612" s="6" t="s">
        <v>2528</v>
      </c>
      <c r="F612" t="s">
        <v>3031</v>
      </c>
      <c r="G612" s="45" t="s">
        <v>3018</v>
      </c>
      <c r="H612" s="43">
        <v>939</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3070</v>
      </c>
      <c r="E613" s="6" t="s">
        <v>3016</v>
      </c>
      <c r="F613" t="s">
        <v>3032</v>
      </c>
      <c r="G613" s="45" t="s">
        <v>3017</v>
      </c>
      <c r="H613" s="43">
        <v>940</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3070</v>
      </c>
      <c r="E614" s="6" t="s">
        <v>2528</v>
      </c>
      <c r="F614" t="s">
        <v>3032</v>
      </c>
      <c r="G614" s="45" t="s">
        <v>3018</v>
      </c>
      <c r="H614" s="43">
        <v>941</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3071</v>
      </c>
      <c r="E615" s="6" t="s">
        <v>3016</v>
      </c>
      <c r="F615" t="s">
        <v>3033</v>
      </c>
      <c r="G615" s="45" t="s">
        <v>3017</v>
      </c>
      <c r="H615" s="43">
        <v>942</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3071</v>
      </c>
      <c r="E616" s="6" t="s">
        <v>2528</v>
      </c>
      <c r="F616" t="s">
        <v>3033</v>
      </c>
      <c r="G616" s="45" t="s">
        <v>3018</v>
      </c>
      <c r="H616" s="43">
        <v>943</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3072</v>
      </c>
      <c r="E617" s="6" t="s">
        <v>3016</v>
      </c>
      <c r="F617" t="s">
        <v>3034</v>
      </c>
      <c r="G617" s="45" t="s">
        <v>3017</v>
      </c>
      <c r="H617" s="43">
        <v>944</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3072</v>
      </c>
      <c r="E618" s="6" t="s">
        <v>2528</v>
      </c>
      <c r="F618" t="s">
        <v>3034</v>
      </c>
      <c r="G618" s="45" t="s">
        <v>3018</v>
      </c>
      <c r="H618" s="43">
        <v>945</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3073</v>
      </c>
      <c r="E619" s="6" t="s">
        <v>3016</v>
      </c>
      <c r="F619" t="s">
        <v>3035</v>
      </c>
      <c r="G619" s="45" t="s">
        <v>3017</v>
      </c>
      <c r="H619" s="43">
        <v>946</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3073</v>
      </c>
      <c r="E620" s="6" t="s">
        <v>2528</v>
      </c>
      <c r="F620" t="s">
        <v>3035</v>
      </c>
      <c r="G620" s="45" t="s">
        <v>3018</v>
      </c>
      <c r="H620" s="43">
        <v>947</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3074</v>
      </c>
      <c r="E621" s="6" t="s">
        <v>3016</v>
      </c>
      <c r="F621" t="s">
        <v>3036</v>
      </c>
      <c r="G621" s="45" t="s">
        <v>3017</v>
      </c>
      <c r="H621" s="43">
        <v>948</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3074</v>
      </c>
      <c r="E622" s="6" t="s">
        <v>2528</v>
      </c>
      <c r="F622" t="s">
        <v>3036</v>
      </c>
      <c r="G622" s="45" t="s">
        <v>3018</v>
      </c>
      <c r="H622" s="43">
        <v>949</v>
      </c>
      <c r="I622" s="325" t="s">
        <v>44</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3075</v>
      </c>
      <c r="E623" s="6" t="s">
        <v>3016</v>
      </c>
      <c r="F623" t="s">
        <v>3037</v>
      </c>
      <c r="G623" s="45" t="s">
        <v>3017</v>
      </c>
      <c r="H623" s="43">
        <v>950</v>
      </c>
      <c r="I623" s="324" t="s">
        <v>43</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3075</v>
      </c>
      <c r="E624" s="6" t="s">
        <v>2528</v>
      </c>
      <c r="F624" t="s">
        <v>3037</v>
      </c>
      <c r="G624" s="45" t="s">
        <v>3018</v>
      </c>
      <c r="H624" s="43">
        <v>951</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3076</v>
      </c>
      <c r="E625" s="6" t="s">
        <v>3016</v>
      </c>
      <c r="F625" t="s">
        <v>3038</v>
      </c>
      <c r="G625" s="45" t="s">
        <v>3017</v>
      </c>
      <c r="H625" s="43">
        <v>952</v>
      </c>
      <c r="I625" s="324"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3076</v>
      </c>
      <c r="E626" s="6" t="s">
        <v>2528</v>
      </c>
      <c r="F626" t="s">
        <v>3038</v>
      </c>
      <c r="G626" s="45" t="s">
        <v>3018</v>
      </c>
      <c r="H626" s="43">
        <v>953</v>
      </c>
      <c r="I626" s="325" t="s">
        <v>43</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3077</v>
      </c>
      <c r="E627" s="6" t="s">
        <v>3016</v>
      </c>
      <c r="F627" t="s">
        <v>3080</v>
      </c>
      <c r="G627" s="45" t="s">
        <v>3017</v>
      </c>
      <c r="H627" s="43">
        <v>954</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3077</v>
      </c>
      <c r="E628" s="6" t="s">
        <v>2528</v>
      </c>
      <c r="F628" t="s">
        <v>3080</v>
      </c>
      <c r="G628" s="45" t="s">
        <v>3018</v>
      </c>
      <c r="H628" s="43">
        <v>955</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3078</v>
      </c>
      <c r="E629" s="6" t="s">
        <v>3016</v>
      </c>
      <c r="F629" t="s">
        <v>3039</v>
      </c>
      <c r="G629" s="45" t="s">
        <v>3017</v>
      </c>
      <c r="H629" s="43">
        <v>956</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3078</v>
      </c>
      <c r="E630" s="6" t="s">
        <v>2528</v>
      </c>
      <c r="F630" t="s">
        <v>3039</v>
      </c>
      <c r="G630" s="45" t="s">
        <v>3018</v>
      </c>
      <c r="H630" s="43">
        <v>957</v>
      </c>
      <c r="I630" s="325" t="s">
        <v>44</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3817</v>
      </c>
      <c r="D631" s="45" t="s">
        <v>3054</v>
      </c>
      <c r="E631" s="6"/>
      <c r="F631" t="s">
        <v>3079</v>
      </c>
      <c r="H631" s="43">
        <v>2723</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3055</v>
      </c>
      <c r="E632" s="6"/>
      <c r="F632" t="s">
        <v>2755</v>
      </c>
      <c r="H632" s="43">
        <v>2724</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3056</v>
      </c>
      <c r="E633" s="6"/>
      <c r="F633" t="s">
        <v>3020</v>
      </c>
      <c r="H633" s="43">
        <v>2725</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3057</v>
      </c>
      <c r="E634" s="6"/>
      <c r="F634" t="s">
        <v>3021</v>
      </c>
      <c r="H634" s="43">
        <v>2726</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3058</v>
      </c>
      <c r="E635" s="6"/>
      <c r="F635" t="s">
        <v>3022</v>
      </c>
      <c r="H635" s="43">
        <v>2727</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3059</v>
      </c>
      <c r="E636" s="6"/>
      <c r="F636" t="s">
        <v>3023</v>
      </c>
      <c r="H636" s="43">
        <v>2728</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3060</v>
      </c>
      <c r="E637" s="6"/>
      <c r="F637" t="s">
        <v>3024</v>
      </c>
      <c r="H637" s="43">
        <v>2729</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3061</v>
      </c>
      <c r="E638" s="6"/>
      <c r="F638" t="s">
        <v>3025</v>
      </c>
      <c r="H638" s="43">
        <v>2730</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3062</v>
      </c>
      <c r="E639" s="6"/>
      <c r="F639" t="s">
        <v>3026</v>
      </c>
      <c r="H639" s="43">
        <v>2731</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3063</v>
      </c>
      <c r="E640" s="6"/>
      <c r="F640" t="s">
        <v>2575</v>
      </c>
      <c r="H640" s="43">
        <v>2732</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3064</v>
      </c>
      <c r="E641" s="6"/>
      <c r="F641" t="s">
        <v>3027</v>
      </c>
      <c r="H641" s="43">
        <v>2733</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3065</v>
      </c>
      <c r="E642" s="6"/>
      <c r="F642" t="s">
        <v>3028</v>
      </c>
      <c r="H642" s="43">
        <v>2734</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3066</v>
      </c>
      <c r="E643" s="6"/>
      <c r="F643" t="s">
        <v>3029</v>
      </c>
      <c r="H643" s="43">
        <v>2735</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3067</v>
      </c>
      <c r="E644" s="6"/>
      <c r="F644" t="s">
        <v>2576</v>
      </c>
      <c r="H644" s="43">
        <v>2736</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3068</v>
      </c>
      <c r="E645" s="6"/>
      <c r="F645" t="s">
        <v>3030</v>
      </c>
      <c r="H645" s="43">
        <v>2737</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3069</v>
      </c>
      <c r="E646" s="6"/>
      <c r="F646" t="s">
        <v>3031</v>
      </c>
      <c r="H646" s="43">
        <v>2738</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3070</v>
      </c>
      <c r="E647" s="6"/>
      <c r="F647" t="s">
        <v>3032</v>
      </c>
      <c r="H647" s="43">
        <v>2739</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3071</v>
      </c>
      <c r="E648" s="6"/>
      <c r="F648" t="s">
        <v>3033</v>
      </c>
      <c r="H648" s="43">
        <v>2740</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3072</v>
      </c>
      <c r="E649" s="6"/>
      <c r="F649" t="s">
        <v>3034</v>
      </c>
      <c r="H649" s="43">
        <v>2741</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3073</v>
      </c>
      <c r="E650" s="6"/>
      <c r="F650" t="s">
        <v>3035</v>
      </c>
      <c r="H650" s="43">
        <v>2742</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3074</v>
      </c>
      <c r="E651" s="6"/>
      <c r="F651" t="s">
        <v>3036</v>
      </c>
      <c r="H651" s="43">
        <v>2743</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3075</v>
      </c>
      <c r="E652" s="6"/>
      <c r="F652" t="s">
        <v>3037</v>
      </c>
      <c r="H652" s="43">
        <v>2744</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3076</v>
      </c>
      <c r="E653" s="6"/>
      <c r="F653" t="s">
        <v>3038</v>
      </c>
      <c r="H653" s="43">
        <v>2745</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3077</v>
      </c>
      <c r="E654" s="6"/>
      <c r="F654" t="s">
        <v>3080</v>
      </c>
      <c r="H654" s="43">
        <v>2746</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ustomFormat="1">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3078</v>
      </c>
      <c r="E655" s="6"/>
      <c r="F655" t="s">
        <v>3039</v>
      </c>
      <c r="H655" s="43">
        <v>2747</v>
      </c>
      <c r="I655" s="324" t="s">
        <v>43</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2764</v>
      </c>
      <c r="D656" s="45"/>
      <c r="E656" s="45"/>
      <c r="F656" s="45"/>
      <c r="G656" s="45"/>
      <c r="H656" s="43">
        <v>43</v>
      </c>
      <c r="I656" s="324" t="s">
        <v>43</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Cogeneration and Waste Heat Recovery</v>
      </c>
      <c r="C657" t="s">
        <v>281</v>
      </c>
      <c r="D657" s="45"/>
      <c r="E657" s="45"/>
      <c r="F657" s="45"/>
      <c r="G657" s="45"/>
      <c r="H657" s="43">
        <v>44</v>
      </c>
      <c r="I657" s="324" t="s">
        <v>43</v>
      </c>
      <c r="J657" s="255" t="str">
        <f>IF(ISBLANK(INDEX('Policy Characteristics'!D:D,MATCH($C657,'Policy Characteristics'!$C:$C,0))),"",INDEX('Policy Characteristics'!D:D,MATCH($C657,'Policy Characteristics'!$C:$C,0)))</f>
        <v>Cogeneration and Waste Heat Recovery</v>
      </c>
      <c r="K657" s="254" t="str">
        <f>IF(ISBLANK(INDEX('Policy Characteristics'!E:E,MATCH($C657,'Policy Characteristics'!$C:$C,0))),"",INDEX('Policy Characteristics'!E:E,MATCH($C657,'Policy Characteristics'!$C:$C,0)))</f>
        <v>indst CHP</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254" t="str">
        <f>IF(ISBLANK(INDEX('Policy Characteristics'!K:K,MATCH($C657,'Policy Characteristics'!$C:$C,0))),"",INDEX('Policy Characteristics'!K:K,MATCH($C657,'Policy Characteristics'!$C:$C,0)))</f>
        <v>industry-ag-main.html#cogen</v>
      </c>
      <c r="R657" s="254" t="str">
        <f>IF(ISBLANK(INDEX('Policy Characteristics'!L:L,MATCH($C657,'Policy Characteristics'!$C:$C,0))),"",INDEX('Policy Characteristics'!L:L,MATCH($C657,'Policy Characteristics'!$C:$C,0)))</f>
        <v>cogeneration-and-waste-heat-recovery.html</v>
      </c>
    </row>
    <row r="658" spans="1:18" s="4" customFormat="1">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Early Retirement of Industrial Facilities</v>
      </c>
      <c r="C658" t="s">
        <v>58</v>
      </c>
      <c r="D658" s="45"/>
      <c r="E658" s="45"/>
      <c r="F658" s="45"/>
      <c r="G658" s="45"/>
      <c r="H658" s="43">
        <v>45</v>
      </c>
      <c r="I658" s="324" t="s">
        <v>43</v>
      </c>
      <c r="J658" s="255" t="str">
        <f>IF(ISBLANK(INDEX('Policy Characteristics'!D:D,MATCH($C658,'Policy Characteristics'!$C:$C,0))),"",INDEX('Policy Characteristics'!D:D,MATCH($C658,'Policy Characteristics'!$C:$C,0)))</f>
        <v>Early Retirement of Industrial Facilities</v>
      </c>
      <c r="K658" s="254" t="str">
        <f>IF(ISBLANK(INDEX('Policy Characteristics'!E:E,MATCH($C658,'Policy Characteristics'!$C:$C,0))),"",INDEX('Policy Characteristics'!E:E,MATCH($C658,'Policy Characteristics'!$C:$C,0)))</f>
        <v>indst early retirement</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254" t="str">
        <f>IF(ISBLANK(INDEX('Policy Characteristics'!K:K,MATCH($C658,'Policy Characteristics'!$C:$C,0))),"",INDEX('Policy Characteristics'!K:K,MATCH($C658,'Policy Characteristics'!$C:$C,0)))</f>
        <v>industry-ag-main.html#early-ret</v>
      </c>
      <c r="R658" s="254" t="str">
        <f>IF(ISBLANK(INDEX('Policy Characteristics'!L:L,MATCH($C658,'Policy Characteristics'!$C:$C,0))),"",INDEX('Policy Characteristics'!L:L,MATCH($C658,'Policy Characteristics'!$C:$C,0)))</f>
        <v>early-retirement-of-industrial-facilities.html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t="s">
        <v>3528</v>
      </c>
      <c r="D659" s="45" t="s">
        <v>3054</v>
      </c>
      <c r="E659" s="1" t="s">
        <v>3505</v>
      </c>
      <c r="F659" t="s">
        <v>3079</v>
      </c>
      <c r="G659" s="45" t="s">
        <v>3512</v>
      </c>
      <c r="H659" s="43">
        <v>1834</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ref="C660:C685" si="35">C$659</f>
        <v>Fraction of Eligible Industrial Energy Use Shifted to Electricity</v>
      </c>
      <c r="D660" s="45" t="s">
        <v>3054</v>
      </c>
      <c r="E660" s="1" t="s">
        <v>3506</v>
      </c>
      <c r="F660" t="s">
        <v>3079</v>
      </c>
      <c r="G660" s="45" t="s">
        <v>3513</v>
      </c>
      <c r="H660" s="43">
        <v>1835</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3054</v>
      </c>
      <c r="E661" s="1" t="s">
        <v>3507</v>
      </c>
      <c r="F661" t="s">
        <v>3079</v>
      </c>
      <c r="G661" s="45" t="s">
        <v>3514</v>
      </c>
      <c r="H661" s="43">
        <v>1836</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3054</v>
      </c>
      <c r="E662" s="1" t="s">
        <v>3508</v>
      </c>
      <c r="F662" t="s">
        <v>3079</v>
      </c>
      <c r="G662" s="45" t="s">
        <v>3515</v>
      </c>
      <c r="H662" s="43">
        <v>1837</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3054</v>
      </c>
      <c r="E663" s="1" t="s">
        <v>3509</v>
      </c>
      <c r="F663" t="s">
        <v>3079</v>
      </c>
      <c r="G663" s="45" t="s">
        <v>3516</v>
      </c>
      <c r="H663" s="43">
        <v>1838</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3054</v>
      </c>
      <c r="E664" s="1" t="s">
        <v>3510</v>
      </c>
      <c r="F664" t="s">
        <v>3079</v>
      </c>
      <c r="G664" s="45" t="s">
        <v>3517</v>
      </c>
      <c r="H664" s="43">
        <v>1839</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3054</v>
      </c>
      <c r="E665" s="1" t="s">
        <v>3511</v>
      </c>
      <c r="F665" t="s">
        <v>3079</v>
      </c>
      <c r="G665" s="45" t="s">
        <v>3518</v>
      </c>
      <c r="H665" s="43">
        <v>1840</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45" t="s">
        <v>3054</v>
      </c>
      <c r="E666" s="1" t="s">
        <v>3656</v>
      </c>
      <c r="F666" t="s">
        <v>3079</v>
      </c>
      <c r="G666" s="45" t="s">
        <v>3656</v>
      </c>
      <c r="H666" s="43">
        <v>1841</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3055</v>
      </c>
      <c r="E667" s="1" t="s">
        <v>3505</v>
      </c>
      <c r="F667" t="s">
        <v>2755</v>
      </c>
      <c r="G667" s="45" t="s">
        <v>3512</v>
      </c>
      <c r="H667" s="43">
        <v>1842</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3055</v>
      </c>
      <c r="E668" s="1" t="s">
        <v>3506</v>
      </c>
      <c r="F668" t="s">
        <v>2755</v>
      </c>
      <c r="G668" s="45" t="s">
        <v>3513</v>
      </c>
      <c r="H668" s="43">
        <v>1843</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3055</v>
      </c>
      <c r="E669" s="1" t="s">
        <v>3507</v>
      </c>
      <c r="F669" t="s">
        <v>2755</v>
      </c>
      <c r="G669" s="45" t="s">
        <v>3514</v>
      </c>
      <c r="H669" s="43">
        <v>1844</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3055</v>
      </c>
      <c r="E670" s="1" t="s">
        <v>3508</v>
      </c>
      <c r="F670" t="s">
        <v>2755</v>
      </c>
      <c r="G670" s="45" t="s">
        <v>3515</v>
      </c>
      <c r="H670" s="43">
        <v>1845</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3055</v>
      </c>
      <c r="E671" s="1" t="s">
        <v>3509</v>
      </c>
      <c r="F671" t="s">
        <v>2755</v>
      </c>
      <c r="G671" s="45" t="s">
        <v>3516</v>
      </c>
      <c r="H671" s="43">
        <v>1846</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3055</v>
      </c>
      <c r="E672" s="1" t="s">
        <v>3510</v>
      </c>
      <c r="F672" t="s">
        <v>2755</v>
      </c>
      <c r="G672" s="45" t="s">
        <v>3517</v>
      </c>
      <c r="H672" s="43">
        <v>1847</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3055</v>
      </c>
      <c r="E673" s="1" t="s">
        <v>3511</v>
      </c>
      <c r="F673" t="s">
        <v>2755</v>
      </c>
      <c r="G673" s="45" t="s">
        <v>3518</v>
      </c>
      <c r="H673" s="43">
        <v>1848</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3055</v>
      </c>
      <c r="E674" s="1" t="s">
        <v>3656</v>
      </c>
      <c r="F674" t="s">
        <v>2755</v>
      </c>
      <c r="G674" s="45" t="s">
        <v>3656</v>
      </c>
      <c r="H674" s="43">
        <v>1849</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3056</v>
      </c>
      <c r="E675" s="1" t="s">
        <v>3505</v>
      </c>
      <c r="F675" t="s">
        <v>3020</v>
      </c>
      <c r="G675" s="45" t="s">
        <v>3512</v>
      </c>
      <c r="H675" s="43">
        <v>1850</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3056</v>
      </c>
      <c r="E676" s="1" t="s">
        <v>3506</v>
      </c>
      <c r="F676" t="s">
        <v>3020</v>
      </c>
      <c r="G676" s="45" t="s">
        <v>3513</v>
      </c>
      <c r="H676" s="43">
        <v>1851</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3056</v>
      </c>
      <c r="E677" s="1" t="s">
        <v>3507</v>
      </c>
      <c r="F677" t="s">
        <v>3020</v>
      </c>
      <c r="G677" s="45" t="s">
        <v>3514</v>
      </c>
      <c r="H677" s="43">
        <v>1852</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3056</v>
      </c>
      <c r="E678" s="1" t="s">
        <v>3508</v>
      </c>
      <c r="F678" t="s">
        <v>3020</v>
      </c>
      <c r="G678" s="45" t="s">
        <v>3515</v>
      </c>
      <c r="H678" s="43">
        <v>1853</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3056</v>
      </c>
      <c r="E679" s="1" t="s">
        <v>3509</v>
      </c>
      <c r="F679" t="s">
        <v>3020</v>
      </c>
      <c r="G679" s="45" t="s">
        <v>3516</v>
      </c>
      <c r="H679" s="43">
        <v>1854</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3056</v>
      </c>
      <c r="E680" s="1" t="s">
        <v>3510</v>
      </c>
      <c r="F680" t="s">
        <v>3020</v>
      </c>
      <c r="G680" s="45" t="s">
        <v>3517</v>
      </c>
      <c r="H680" s="43">
        <v>1855</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3056</v>
      </c>
      <c r="E681" s="1" t="s">
        <v>3511</v>
      </c>
      <c r="F681" t="s">
        <v>3020</v>
      </c>
      <c r="G681" s="45" t="s">
        <v>3518</v>
      </c>
      <c r="H681" s="43">
        <v>1856</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3056</v>
      </c>
      <c r="E682" s="1" t="s">
        <v>3656</v>
      </c>
      <c r="F682" t="s">
        <v>3020</v>
      </c>
      <c r="G682" s="45" t="s">
        <v>3656</v>
      </c>
      <c r="H682" s="43">
        <v>1857</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3057</v>
      </c>
      <c r="E683" s="1" t="s">
        <v>3505</v>
      </c>
      <c r="F683" t="s">
        <v>3021</v>
      </c>
      <c r="G683" s="45" t="s">
        <v>3512</v>
      </c>
      <c r="H683" s="43">
        <v>1858</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3057</v>
      </c>
      <c r="E684" s="1" t="s">
        <v>3506</v>
      </c>
      <c r="F684" t="s">
        <v>3021</v>
      </c>
      <c r="G684" s="45" t="s">
        <v>3513</v>
      </c>
      <c r="H684" s="43">
        <v>1859</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5"/>
        <v>Fraction of Eligible Industrial Energy Use Shifted to Electricity</v>
      </c>
      <c r="D685" s="6" t="s">
        <v>3057</v>
      </c>
      <c r="E685" s="1" t="s">
        <v>3507</v>
      </c>
      <c r="F685" t="s">
        <v>3021</v>
      </c>
      <c r="G685" s="45" t="s">
        <v>3514</v>
      </c>
      <c r="H685" s="43">
        <v>1860</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ref="C686:C687" si="36">C$659</f>
        <v>Fraction of Eligible Industrial Energy Use Shifted to Electricity</v>
      </c>
      <c r="D686" s="6" t="s">
        <v>3057</v>
      </c>
      <c r="E686" s="1" t="s">
        <v>3508</v>
      </c>
      <c r="F686" t="s">
        <v>3021</v>
      </c>
      <c r="G686" s="45" t="s">
        <v>3515</v>
      </c>
      <c r="H686" s="43">
        <v>1861</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3057</v>
      </c>
      <c r="E687" s="1" t="s">
        <v>3509</v>
      </c>
      <c r="F687" t="s">
        <v>3021</v>
      </c>
      <c r="G687" s="45" t="s">
        <v>3516</v>
      </c>
      <c r="H687" s="43">
        <v>1862</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ref="C688:C723" si="37">C$659</f>
        <v>Fraction of Eligible Industrial Energy Use Shifted to Electricity</v>
      </c>
      <c r="D688" s="6" t="s">
        <v>3057</v>
      </c>
      <c r="E688" s="1" t="s">
        <v>3510</v>
      </c>
      <c r="F688" t="s">
        <v>3021</v>
      </c>
      <c r="G688" s="45" t="s">
        <v>3517</v>
      </c>
      <c r="H688" s="43">
        <v>1863</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3057</v>
      </c>
      <c r="E689" s="1" t="s">
        <v>3511</v>
      </c>
      <c r="F689" t="s">
        <v>3021</v>
      </c>
      <c r="G689" s="45" t="s">
        <v>3518</v>
      </c>
      <c r="H689" s="43">
        <v>1864</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3057</v>
      </c>
      <c r="E690" s="1" t="s">
        <v>3656</v>
      </c>
      <c r="F690" t="s">
        <v>3021</v>
      </c>
      <c r="G690" s="45" t="s">
        <v>3656</v>
      </c>
      <c r="H690" s="43">
        <v>1865</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3058</v>
      </c>
      <c r="E691" s="1" t="s">
        <v>3505</v>
      </c>
      <c r="F691" t="s">
        <v>3022</v>
      </c>
      <c r="G691" s="45" t="s">
        <v>3512</v>
      </c>
      <c r="H691" s="43">
        <v>1866</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3058</v>
      </c>
      <c r="E692" s="1" t="s">
        <v>3506</v>
      </c>
      <c r="F692" t="s">
        <v>3022</v>
      </c>
      <c r="G692" s="45" t="s">
        <v>3513</v>
      </c>
      <c r="H692" s="43">
        <v>1867</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3058</v>
      </c>
      <c r="E693" s="1" t="s">
        <v>3507</v>
      </c>
      <c r="F693" t="s">
        <v>3022</v>
      </c>
      <c r="G693" s="45" t="s">
        <v>3514</v>
      </c>
      <c r="H693" s="43">
        <v>1868</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3058</v>
      </c>
      <c r="E694" s="1" t="s">
        <v>3508</v>
      </c>
      <c r="F694" t="s">
        <v>3022</v>
      </c>
      <c r="G694" s="45" t="s">
        <v>3515</v>
      </c>
      <c r="H694" s="43">
        <v>1869</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3058</v>
      </c>
      <c r="E695" s="1" t="s">
        <v>3509</v>
      </c>
      <c r="F695" t="s">
        <v>3022</v>
      </c>
      <c r="G695" s="45" t="s">
        <v>3516</v>
      </c>
      <c r="H695" s="43">
        <v>1870</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3058</v>
      </c>
      <c r="E696" s="1" t="s">
        <v>3510</v>
      </c>
      <c r="F696" t="s">
        <v>3022</v>
      </c>
      <c r="G696" s="45" t="s">
        <v>3517</v>
      </c>
      <c r="H696" s="43">
        <v>1871</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3058</v>
      </c>
      <c r="E697" s="1" t="s">
        <v>3511</v>
      </c>
      <c r="F697" t="s">
        <v>3022</v>
      </c>
      <c r="G697" s="45" t="s">
        <v>3518</v>
      </c>
      <c r="H697" s="43">
        <v>1872</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3058</v>
      </c>
      <c r="E698" s="1" t="s">
        <v>3656</v>
      </c>
      <c r="F698" t="s">
        <v>3022</v>
      </c>
      <c r="G698" s="45" t="s">
        <v>3656</v>
      </c>
      <c r="H698" s="43">
        <v>1873</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3059</v>
      </c>
      <c r="E699" s="1" t="s">
        <v>3505</v>
      </c>
      <c r="F699" t="s">
        <v>3023</v>
      </c>
      <c r="G699" s="45" t="s">
        <v>3512</v>
      </c>
      <c r="H699" s="43">
        <v>1874</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3059</v>
      </c>
      <c r="E700" s="1" t="s">
        <v>3506</v>
      </c>
      <c r="F700" t="s">
        <v>3023</v>
      </c>
      <c r="G700" s="45" t="s">
        <v>3513</v>
      </c>
      <c r="H700" s="43">
        <v>1875</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3059</v>
      </c>
      <c r="E701" s="1" t="s">
        <v>3507</v>
      </c>
      <c r="F701" t="s">
        <v>3023</v>
      </c>
      <c r="G701" s="45" t="s">
        <v>3514</v>
      </c>
      <c r="H701" s="43">
        <v>1876</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3059</v>
      </c>
      <c r="E702" s="1" t="s">
        <v>3508</v>
      </c>
      <c r="F702" t="s">
        <v>3023</v>
      </c>
      <c r="G702" s="45" t="s">
        <v>3515</v>
      </c>
      <c r="H702" s="43">
        <v>1877</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3059</v>
      </c>
      <c r="E703" s="1" t="s">
        <v>3509</v>
      </c>
      <c r="F703" t="s">
        <v>3023</v>
      </c>
      <c r="G703" s="45" t="s">
        <v>3516</v>
      </c>
      <c r="H703" s="43">
        <v>1878</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3059</v>
      </c>
      <c r="E704" s="1" t="s">
        <v>3510</v>
      </c>
      <c r="F704" t="s">
        <v>3023</v>
      </c>
      <c r="G704" s="45" t="s">
        <v>3517</v>
      </c>
      <c r="H704" s="43">
        <v>1879</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3059</v>
      </c>
      <c r="E705" s="1" t="s">
        <v>3511</v>
      </c>
      <c r="F705" t="s">
        <v>3023</v>
      </c>
      <c r="G705" s="45" t="s">
        <v>3518</v>
      </c>
      <c r="H705" s="43">
        <v>1880</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3059</v>
      </c>
      <c r="E706" s="1" t="s">
        <v>3656</v>
      </c>
      <c r="F706" t="s">
        <v>3023</v>
      </c>
      <c r="G706" s="45" t="s">
        <v>3656</v>
      </c>
      <c r="H706" s="43">
        <v>1881</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3060</v>
      </c>
      <c r="E707" s="1" t="s">
        <v>3505</v>
      </c>
      <c r="F707" t="s">
        <v>3024</v>
      </c>
      <c r="G707" s="45" t="s">
        <v>3512</v>
      </c>
      <c r="H707" s="43">
        <v>1882</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3060</v>
      </c>
      <c r="E708" s="1" t="s">
        <v>3506</v>
      </c>
      <c r="F708" t="s">
        <v>3024</v>
      </c>
      <c r="G708" s="45" t="s">
        <v>3513</v>
      </c>
      <c r="H708" s="43">
        <v>1883</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3060</v>
      </c>
      <c r="E709" s="1" t="s">
        <v>3507</v>
      </c>
      <c r="F709" t="s">
        <v>3024</v>
      </c>
      <c r="G709" s="45" t="s">
        <v>3514</v>
      </c>
      <c r="H709" s="43">
        <v>1884</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3060</v>
      </c>
      <c r="E710" s="1" t="s">
        <v>3508</v>
      </c>
      <c r="F710" t="s">
        <v>3024</v>
      </c>
      <c r="G710" s="45" t="s">
        <v>3515</v>
      </c>
      <c r="H710" s="43">
        <v>1885</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3060</v>
      </c>
      <c r="E711" s="1" t="s">
        <v>3509</v>
      </c>
      <c r="F711" t="s">
        <v>3024</v>
      </c>
      <c r="G711" s="45" t="s">
        <v>3516</v>
      </c>
      <c r="H711" s="43">
        <v>1886</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3060</v>
      </c>
      <c r="E712" s="1" t="s">
        <v>3510</v>
      </c>
      <c r="F712" t="s">
        <v>3024</v>
      </c>
      <c r="G712" s="45" t="s">
        <v>3517</v>
      </c>
      <c r="H712" s="43">
        <v>1887</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3060</v>
      </c>
      <c r="E713" s="1" t="s">
        <v>3511</v>
      </c>
      <c r="F713" t="s">
        <v>3024</v>
      </c>
      <c r="G713" s="45" t="s">
        <v>3518</v>
      </c>
      <c r="H713" s="43">
        <v>1888</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3060</v>
      </c>
      <c r="E714" s="1" t="s">
        <v>3656</v>
      </c>
      <c r="F714" t="s">
        <v>3024</v>
      </c>
      <c r="G714" s="45" t="s">
        <v>3656</v>
      </c>
      <c r="H714" s="43">
        <v>1889</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3061</v>
      </c>
      <c r="E715" s="1" t="s">
        <v>3505</v>
      </c>
      <c r="F715" t="s">
        <v>3025</v>
      </c>
      <c r="G715" s="45" t="s">
        <v>3512</v>
      </c>
      <c r="H715" s="43">
        <v>1890</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3061</v>
      </c>
      <c r="E716" s="1" t="s">
        <v>3506</v>
      </c>
      <c r="F716" t="s">
        <v>3025</v>
      </c>
      <c r="G716" s="45" t="s">
        <v>3513</v>
      </c>
      <c r="H716" s="43">
        <v>1891</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3061</v>
      </c>
      <c r="E717" s="1" t="s">
        <v>3507</v>
      </c>
      <c r="F717" t="s">
        <v>3025</v>
      </c>
      <c r="G717" s="45" t="s">
        <v>3514</v>
      </c>
      <c r="H717" s="43">
        <v>1892</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3061</v>
      </c>
      <c r="E718" s="1" t="s">
        <v>3508</v>
      </c>
      <c r="F718" t="s">
        <v>3025</v>
      </c>
      <c r="G718" s="45" t="s">
        <v>3515</v>
      </c>
      <c r="H718" s="43">
        <v>1893</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3061</v>
      </c>
      <c r="E719" s="1" t="s">
        <v>3509</v>
      </c>
      <c r="F719" t="s">
        <v>3025</v>
      </c>
      <c r="G719" s="45" t="s">
        <v>3516</v>
      </c>
      <c r="H719" s="43">
        <v>1894</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3061</v>
      </c>
      <c r="E720" s="1" t="s">
        <v>3510</v>
      </c>
      <c r="F720" t="s">
        <v>3025</v>
      </c>
      <c r="G720" s="45" t="s">
        <v>3517</v>
      </c>
      <c r="H720" s="43">
        <v>1895</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3061</v>
      </c>
      <c r="E721" s="1" t="s">
        <v>3511</v>
      </c>
      <c r="F721" t="s">
        <v>3025</v>
      </c>
      <c r="G721" s="45" t="s">
        <v>3518</v>
      </c>
      <c r="H721" s="43">
        <v>1896</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3061</v>
      </c>
      <c r="E722" s="1" t="s">
        <v>3656</v>
      </c>
      <c r="F722" t="s">
        <v>3025</v>
      </c>
      <c r="G722" s="45" t="s">
        <v>3656</v>
      </c>
      <c r="H722" s="43">
        <v>1897</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3062</v>
      </c>
      <c r="E723" s="1" t="s">
        <v>3505</v>
      </c>
      <c r="F723" t="s">
        <v>3026</v>
      </c>
      <c r="G723" s="45" t="s">
        <v>3512</v>
      </c>
      <c r="H723" s="43">
        <v>1898</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ref="C724:C775" si="38">C$659</f>
        <v>Fraction of Eligible Industrial Energy Use Shifted to Electricity</v>
      </c>
      <c r="D724" s="6" t="s">
        <v>3062</v>
      </c>
      <c r="E724" s="1" t="s">
        <v>3506</v>
      </c>
      <c r="F724" t="s">
        <v>3026</v>
      </c>
      <c r="G724" s="45" t="s">
        <v>3513</v>
      </c>
      <c r="H724" s="43">
        <v>1899</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3062</v>
      </c>
      <c r="E725" s="1" t="s">
        <v>3507</v>
      </c>
      <c r="F725" t="s">
        <v>3026</v>
      </c>
      <c r="G725" s="45" t="s">
        <v>3514</v>
      </c>
      <c r="H725" s="43">
        <v>1900</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3062</v>
      </c>
      <c r="E726" s="1" t="s">
        <v>3508</v>
      </c>
      <c r="F726" t="s">
        <v>3026</v>
      </c>
      <c r="G726" s="45" t="s">
        <v>3515</v>
      </c>
      <c r="H726" s="43">
        <v>1901</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3062</v>
      </c>
      <c r="E727" s="1" t="s">
        <v>3509</v>
      </c>
      <c r="F727" t="s">
        <v>3026</v>
      </c>
      <c r="G727" s="45" t="s">
        <v>3516</v>
      </c>
      <c r="H727" s="43">
        <v>1902</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3062</v>
      </c>
      <c r="E728" s="1" t="s">
        <v>3510</v>
      </c>
      <c r="F728" t="s">
        <v>3026</v>
      </c>
      <c r="G728" s="45" t="s">
        <v>3517</v>
      </c>
      <c r="H728" s="43">
        <v>1903</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3062</v>
      </c>
      <c r="E729" s="1" t="s">
        <v>3511</v>
      </c>
      <c r="F729" t="s">
        <v>3026</v>
      </c>
      <c r="G729" s="45" t="s">
        <v>3518</v>
      </c>
      <c r="H729" s="43">
        <v>1904</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3062</v>
      </c>
      <c r="E730" s="1" t="s">
        <v>3656</v>
      </c>
      <c r="F730" t="s">
        <v>3026</v>
      </c>
      <c r="G730" s="45" t="s">
        <v>3656</v>
      </c>
      <c r="H730" s="43">
        <v>1905</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3063</v>
      </c>
      <c r="E731" s="1" t="s">
        <v>3505</v>
      </c>
      <c r="F731" t="s">
        <v>2575</v>
      </c>
      <c r="G731" s="45" t="s">
        <v>3512</v>
      </c>
      <c r="H731" s="43">
        <v>1906</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3063</v>
      </c>
      <c r="E732" s="1" t="s">
        <v>3506</v>
      </c>
      <c r="F732" t="s">
        <v>2575</v>
      </c>
      <c r="G732" s="45" t="s">
        <v>3513</v>
      </c>
      <c r="H732" s="43">
        <v>1907</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3063</v>
      </c>
      <c r="E733" s="1" t="s">
        <v>3507</v>
      </c>
      <c r="F733" t="s">
        <v>2575</v>
      </c>
      <c r="G733" s="45" t="s">
        <v>3514</v>
      </c>
      <c r="H733" s="43">
        <v>1908</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3063</v>
      </c>
      <c r="E734" s="1" t="s">
        <v>3508</v>
      </c>
      <c r="F734" t="s">
        <v>2575</v>
      </c>
      <c r="G734" s="45" t="s">
        <v>3515</v>
      </c>
      <c r="H734" s="43">
        <v>1909</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3063</v>
      </c>
      <c r="E735" s="1" t="s">
        <v>3509</v>
      </c>
      <c r="F735" t="s">
        <v>2575</v>
      </c>
      <c r="G735" s="45" t="s">
        <v>3516</v>
      </c>
      <c r="H735" s="43">
        <v>1910</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3063</v>
      </c>
      <c r="E736" s="1" t="s">
        <v>3510</v>
      </c>
      <c r="F736" t="s">
        <v>2575</v>
      </c>
      <c r="G736" s="45" t="s">
        <v>3517</v>
      </c>
      <c r="H736" s="43">
        <v>1911</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3063</v>
      </c>
      <c r="E737" s="1" t="s">
        <v>3511</v>
      </c>
      <c r="F737" t="s">
        <v>2575</v>
      </c>
      <c r="G737" s="45" t="s">
        <v>3518</v>
      </c>
      <c r="H737" s="43">
        <v>1912</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3063</v>
      </c>
      <c r="E738" s="1" t="s">
        <v>3656</v>
      </c>
      <c r="F738" t="s">
        <v>2575</v>
      </c>
      <c r="G738" s="45" t="s">
        <v>3656</v>
      </c>
      <c r="H738" s="43">
        <v>1913</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3064</v>
      </c>
      <c r="E739" s="1" t="s">
        <v>3505</v>
      </c>
      <c r="F739" t="s">
        <v>3027</v>
      </c>
      <c r="G739" s="45" t="s">
        <v>3512</v>
      </c>
      <c r="H739" s="43">
        <v>1914</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3064</v>
      </c>
      <c r="E740" s="1" t="s">
        <v>3506</v>
      </c>
      <c r="F740" t="s">
        <v>3027</v>
      </c>
      <c r="G740" s="45" t="s">
        <v>3513</v>
      </c>
      <c r="H740" s="43">
        <v>1915</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3064</v>
      </c>
      <c r="E741" s="1" t="s">
        <v>3507</v>
      </c>
      <c r="F741" t="s">
        <v>3027</v>
      </c>
      <c r="G741" s="45" t="s">
        <v>3514</v>
      </c>
      <c r="H741" s="43">
        <v>1916</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3064</v>
      </c>
      <c r="E742" s="1" t="s">
        <v>3508</v>
      </c>
      <c r="F742" t="s">
        <v>3027</v>
      </c>
      <c r="G742" s="45" t="s">
        <v>3515</v>
      </c>
      <c r="H742" s="43">
        <v>1917</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3064</v>
      </c>
      <c r="E743" s="1" t="s">
        <v>3509</v>
      </c>
      <c r="F743" t="s">
        <v>3027</v>
      </c>
      <c r="G743" s="45" t="s">
        <v>3516</v>
      </c>
      <c r="H743" s="43">
        <v>1918</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3064</v>
      </c>
      <c r="E744" s="1" t="s">
        <v>3510</v>
      </c>
      <c r="F744" t="s">
        <v>3027</v>
      </c>
      <c r="G744" s="45" t="s">
        <v>3517</v>
      </c>
      <c r="H744" s="43">
        <v>1919</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3064</v>
      </c>
      <c r="E745" s="1" t="s">
        <v>3511</v>
      </c>
      <c r="F745" t="s">
        <v>3027</v>
      </c>
      <c r="G745" s="45" t="s">
        <v>3518</v>
      </c>
      <c r="H745" s="43">
        <v>1920</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3064</v>
      </c>
      <c r="E746" s="1" t="s">
        <v>3656</v>
      </c>
      <c r="F746" t="s">
        <v>3027</v>
      </c>
      <c r="G746" s="45" t="s">
        <v>3656</v>
      </c>
      <c r="H746" s="43">
        <v>1921</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3065</v>
      </c>
      <c r="E747" s="1" t="s">
        <v>3505</v>
      </c>
      <c r="F747" t="s">
        <v>3028</v>
      </c>
      <c r="G747" s="45" t="s">
        <v>3512</v>
      </c>
      <c r="H747" s="43">
        <v>1922</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3065</v>
      </c>
      <c r="E748" s="1" t="s">
        <v>3506</v>
      </c>
      <c r="F748" t="s">
        <v>3028</v>
      </c>
      <c r="G748" s="45" t="s">
        <v>3513</v>
      </c>
      <c r="H748" s="43">
        <v>1923</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3065</v>
      </c>
      <c r="E749" s="1" t="s">
        <v>3507</v>
      </c>
      <c r="F749" t="s">
        <v>3028</v>
      </c>
      <c r="G749" s="45" t="s">
        <v>3514</v>
      </c>
      <c r="H749" s="43">
        <v>1924</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3065</v>
      </c>
      <c r="E750" s="1" t="s">
        <v>3508</v>
      </c>
      <c r="F750" t="s">
        <v>3028</v>
      </c>
      <c r="G750" s="45" t="s">
        <v>3515</v>
      </c>
      <c r="H750" s="43">
        <v>1925</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3065</v>
      </c>
      <c r="E751" s="1" t="s">
        <v>3509</v>
      </c>
      <c r="F751" t="s">
        <v>3028</v>
      </c>
      <c r="G751" s="45" t="s">
        <v>3516</v>
      </c>
      <c r="H751" s="43">
        <v>1926</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3065</v>
      </c>
      <c r="E752" s="1" t="s">
        <v>3510</v>
      </c>
      <c r="F752" t="s">
        <v>3028</v>
      </c>
      <c r="G752" s="45" t="s">
        <v>3517</v>
      </c>
      <c r="H752" s="43">
        <v>1927</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3065</v>
      </c>
      <c r="E753" s="1" t="s">
        <v>3511</v>
      </c>
      <c r="F753" t="s">
        <v>3028</v>
      </c>
      <c r="G753" s="45" t="s">
        <v>3518</v>
      </c>
      <c r="H753" s="43">
        <v>1928</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3065</v>
      </c>
      <c r="E754" s="1" t="s">
        <v>3656</v>
      </c>
      <c r="F754" t="s">
        <v>3028</v>
      </c>
      <c r="G754" s="45" t="s">
        <v>3656</v>
      </c>
      <c r="H754" s="43">
        <v>1929</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3066</v>
      </c>
      <c r="E755" s="1" t="s">
        <v>3505</v>
      </c>
      <c r="F755" t="s">
        <v>3029</v>
      </c>
      <c r="G755" s="45" t="s">
        <v>3512</v>
      </c>
      <c r="H755" s="43">
        <v>1930</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3066</v>
      </c>
      <c r="E756" s="1" t="s">
        <v>3506</v>
      </c>
      <c r="F756" t="s">
        <v>3029</v>
      </c>
      <c r="G756" s="45" t="s">
        <v>3513</v>
      </c>
      <c r="H756" s="43">
        <v>1931</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3066</v>
      </c>
      <c r="E757" s="1" t="s">
        <v>3507</v>
      </c>
      <c r="F757" t="s">
        <v>3029</v>
      </c>
      <c r="G757" s="45" t="s">
        <v>3514</v>
      </c>
      <c r="H757" s="43">
        <v>1932</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3066</v>
      </c>
      <c r="E758" s="1" t="s">
        <v>3508</v>
      </c>
      <c r="F758" t="s">
        <v>3029</v>
      </c>
      <c r="G758" s="45" t="s">
        <v>3515</v>
      </c>
      <c r="H758" s="43">
        <v>1933</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3066</v>
      </c>
      <c r="E759" s="1" t="s">
        <v>3509</v>
      </c>
      <c r="F759" t="s">
        <v>3029</v>
      </c>
      <c r="G759" s="45" t="s">
        <v>3516</v>
      </c>
      <c r="H759" s="43">
        <v>1934</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3066</v>
      </c>
      <c r="E760" s="1" t="s">
        <v>3510</v>
      </c>
      <c r="F760" t="s">
        <v>3029</v>
      </c>
      <c r="G760" s="45" t="s">
        <v>3517</v>
      </c>
      <c r="H760" s="43">
        <v>1935</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3066</v>
      </c>
      <c r="E761" s="1" t="s">
        <v>3511</v>
      </c>
      <c r="F761" t="s">
        <v>3029</v>
      </c>
      <c r="G761" s="45" t="s">
        <v>3518</v>
      </c>
      <c r="H761" s="43">
        <v>1936</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3066</v>
      </c>
      <c r="E762" s="1" t="s">
        <v>3656</v>
      </c>
      <c r="F762" t="s">
        <v>3029</v>
      </c>
      <c r="G762" s="45" t="s">
        <v>3656</v>
      </c>
      <c r="H762" s="43">
        <v>1937</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3067</v>
      </c>
      <c r="E763" s="1" t="s">
        <v>3505</v>
      </c>
      <c r="F763" t="s">
        <v>2576</v>
      </c>
      <c r="G763" s="45" t="s">
        <v>3512</v>
      </c>
      <c r="H763" s="43">
        <v>1938</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3067</v>
      </c>
      <c r="E764" s="1" t="s">
        <v>3506</v>
      </c>
      <c r="F764" t="s">
        <v>2576</v>
      </c>
      <c r="G764" s="45" t="s">
        <v>3513</v>
      </c>
      <c r="H764" s="43">
        <v>1939</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3067</v>
      </c>
      <c r="E765" s="1" t="s">
        <v>3507</v>
      </c>
      <c r="F765" t="s">
        <v>2576</v>
      </c>
      <c r="G765" s="45" t="s">
        <v>3514</v>
      </c>
      <c r="H765" s="43">
        <v>1940</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3067</v>
      </c>
      <c r="E766" s="1" t="s">
        <v>3508</v>
      </c>
      <c r="F766" t="s">
        <v>2576</v>
      </c>
      <c r="G766" s="45" t="s">
        <v>3515</v>
      </c>
      <c r="H766" s="43">
        <v>1941</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3067</v>
      </c>
      <c r="E767" s="1" t="s">
        <v>3509</v>
      </c>
      <c r="F767" t="s">
        <v>2576</v>
      </c>
      <c r="G767" s="45" t="s">
        <v>3516</v>
      </c>
      <c r="H767" s="43">
        <v>1942</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3067</v>
      </c>
      <c r="E768" s="1" t="s">
        <v>3510</v>
      </c>
      <c r="F768" t="s">
        <v>2576</v>
      </c>
      <c r="G768" s="45" t="s">
        <v>3517</v>
      </c>
      <c r="H768" s="43">
        <v>1943</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3067</v>
      </c>
      <c r="E769" s="1" t="s">
        <v>3511</v>
      </c>
      <c r="F769" t="s">
        <v>2576</v>
      </c>
      <c r="G769" s="45" t="s">
        <v>3518</v>
      </c>
      <c r="H769" s="43">
        <v>1944</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3067</v>
      </c>
      <c r="E770" s="1" t="s">
        <v>3656</v>
      </c>
      <c r="F770" t="s">
        <v>2576</v>
      </c>
      <c r="G770" s="45" t="s">
        <v>3656</v>
      </c>
      <c r="H770" s="43">
        <v>1945</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3068</v>
      </c>
      <c r="E771" s="1" t="s">
        <v>3505</v>
      </c>
      <c r="F771" t="s">
        <v>3030</v>
      </c>
      <c r="G771" s="45" t="s">
        <v>3512</v>
      </c>
      <c r="H771" s="43">
        <v>1946</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3068</v>
      </c>
      <c r="E772" s="1" t="s">
        <v>3506</v>
      </c>
      <c r="F772" t="s">
        <v>3030</v>
      </c>
      <c r="G772" s="45" t="s">
        <v>3513</v>
      </c>
      <c r="H772" s="43">
        <v>1947</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3068</v>
      </c>
      <c r="E773" s="1" t="s">
        <v>3507</v>
      </c>
      <c r="F773" t="s">
        <v>3030</v>
      </c>
      <c r="G773" s="45" t="s">
        <v>3514</v>
      </c>
      <c r="H773" s="43">
        <v>1948</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3068</v>
      </c>
      <c r="E774" s="1" t="s">
        <v>3508</v>
      </c>
      <c r="F774" t="s">
        <v>3030</v>
      </c>
      <c r="G774" s="45" t="s">
        <v>3515</v>
      </c>
      <c r="H774" s="43">
        <v>1949</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3068</v>
      </c>
      <c r="E775" s="1" t="s">
        <v>3509</v>
      </c>
      <c r="F775" t="s">
        <v>3030</v>
      </c>
      <c r="G775" s="45" t="s">
        <v>3516</v>
      </c>
      <c r="H775" s="43">
        <v>1950</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ref="C776:C826" si="39">C$659</f>
        <v>Fraction of Eligible Industrial Energy Use Shifted to Electricity</v>
      </c>
      <c r="D776" s="6" t="s">
        <v>3068</v>
      </c>
      <c r="E776" s="1" t="s">
        <v>3510</v>
      </c>
      <c r="F776" t="s">
        <v>3030</v>
      </c>
      <c r="G776" s="45" t="s">
        <v>3517</v>
      </c>
      <c r="H776" s="43">
        <v>1951</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3068</v>
      </c>
      <c r="E777" s="1" t="s">
        <v>3511</v>
      </c>
      <c r="F777" t="s">
        <v>3030</v>
      </c>
      <c r="G777" s="45" t="s">
        <v>3518</v>
      </c>
      <c r="H777" s="43">
        <v>1952</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3068</v>
      </c>
      <c r="E778" s="1" t="s">
        <v>3656</v>
      </c>
      <c r="F778" t="s">
        <v>3030</v>
      </c>
      <c r="G778" s="45" t="s">
        <v>3656</v>
      </c>
      <c r="H778" s="43">
        <v>1953</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3069</v>
      </c>
      <c r="E779" s="1" t="s">
        <v>3505</v>
      </c>
      <c r="F779" t="s">
        <v>3031</v>
      </c>
      <c r="G779" s="45" t="s">
        <v>3512</v>
      </c>
      <c r="H779" s="43">
        <v>1954</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3069</v>
      </c>
      <c r="E780" s="1" t="s">
        <v>3506</v>
      </c>
      <c r="F780" t="s">
        <v>3031</v>
      </c>
      <c r="G780" s="45" t="s">
        <v>3513</v>
      </c>
      <c r="H780" s="43">
        <v>1955</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3069</v>
      </c>
      <c r="E781" s="1" t="s">
        <v>3507</v>
      </c>
      <c r="F781" t="s">
        <v>3031</v>
      </c>
      <c r="G781" s="45" t="s">
        <v>3514</v>
      </c>
      <c r="H781" s="43">
        <v>1956</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3069</v>
      </c>
      <c r="E782" s="1" t="s">
        <v>3508</v>
      </c>
      <c r="F782" t="s">
        <v>3031</v>
      </c>
      <c r="G782" s="45" t="s">
        <v>3515</v>
      </c>
      <c r="H782" s="43">
        <v>1957</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3069</v>
      </c>
      <c r="E783" s="1" t="s">
        <v>3509</v>
      </c>
      <c r="F783" t="s">
        <v>3031</v>
      </c>
      <c r="G783" s="45" t="s">
        <v>3516</v>
      </c>
      <c r="H783" s="43">
        <v>1958</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3069</v>
      </c>
      <c r="E784" s="1" t="s">
        <v>3510</v>
      </c>
      <c r="F784" t="s">
        <v>3031</v>
      </c>
      <c r="G784" s="45" t="s">
        <v>3517</v>
      </c>
      <c r="H784" s="43">
        <v>1959</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3069</v>
      </c>
      <c r="E785" s="1" t="s">
        <v>3511</v>
      </c>
      <c r="F785" t="s">
        <v>3031</v>
      </c>
      <c r="G785" s="45" t="s">
        <v>3518</v>
      </c>
      <c r="H785" s="43">
        <v>1960</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3069</v>
      </c>
      <c r="E786" s="1" t="s">
        <v>3656</v>
      </c>
      <c r="F786" t="s">
        <v>3031</v>
      </c>
      <c r="G786" s="45" t="s">
        <v>3656</v>
      </c>
      <c r="H786" s="43">
        <v>1961</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3070</v>
      </c>
      <c r="E787" s="1" t="s">
        <v>3505</v>
      </c>
      <c r="F787" t="s">
        <v>3032</v>
      </c>
      <c r="G787" s="45" t="s">
        <v>3512</v>
      </c>
      <c r="H787" s="43">
        <v>1962</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3070</v>
      </c>
      <c r="E788" s="1" t="s">
        <v>3506</v>
      </c>
      <c r="F788" t="s">
        <v>3032</v>
      </c>
      <c r="G788" s="45" t="s">
        <v>3513</v>
      </c>
      <c r="H788" s="43">
        <v>1963</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3070</v>
      </c>
      <c r="E789" s="1" t="s">
        <v>3507</v>
      </c>
      <c r="F789" t="s">
        <v>3032</v>
      </c>
      <c r="G789" s="45" t="s">
        <v>3514</v>
      </c>
      <c r="H789" s="43">
        <v>1964</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3070</v>
      </c>
      <c r="E790" s="1" t="s">
        <v>3508</v>
      </c>
      <c r="F790" t="s">
        <v>3032</v>
      </c>
      <c r="G790" s="45" t="s">
        <v>3515</v>
      </c>
      <c r="H790" s="43">
        <v>1965</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3070</v>
      </c>
      <c r="E791" s="1" t="s">
        <v>3509</v>
      </c>
      <c r="F791" t="s">
        <v>3032</v>
      </c>
      <c r="G791" s="45" t="s">
        <v>3516</v>
      </c>
      <c r="H791" s="43">
        <v>1966</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3070</v>
      </c>
      <c r="E792" s="1" t="s">
        <v>3510</v>
      </c>
      <c r="F792" t="s">
        <v>3032</v>
      </c>
      <c r="G792" s="45" t="s">
        <v>3517</v>
      </c>
      <c r="H792" s="43">
        <v>1967</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3070</v>
      </c>
      <c r="E793" s="1" t="s">
        <v>3511</v>
      </c>
      <c r="F793" t="s">
        <v>3032</v>
      </c>
      <c r="G793" s="45" t="s">
        <v>3518</v>
      </c>
      <c r="H793" s="43">
        <v>1968</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3070</v>
      </c>
      <c r="E794" s="1" t="s">
        <v>3656</v>
      </c>
      <c r="F794" t="s">
        <v>3032</v>
      </c>
      <c r="G794" s="45" t="s">
        <v>3656</v>
      </c>
      <c r="H794" s="43">
        <v>1969</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3071</v>
      </c>
      <c r="E795" s="1" t="s">
        <v>3505</v>
      </c>
      <c r="F795" t="s">
        <v>3033</v>
      </c>
      <c r="G795" s="45" t="s">
        <v>3512</v>
      </c>
      <c r="H795" s="43">
        <v>1970</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3071</v>
      </c>
      <c r="E796" s="1" t="s">
        <v>3506</v>
      </c>
      <c r="F796" t="s">
        <v>3033</v>
      </c>
      <c r="G796" s="45" t="s">
        <v>3513</v>
      </c>
      <c r="H796" s="43">
        <v>1971</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3071</v>
      </c>
      <c r="E797" s="1" t="s">
        <v>3507</v>
      </c>
      <c r="F797" t="s">
        <v>3033</v>
      </c>
      <c r="G797" s="45" t="s">
        <v>3514</v>
      </c>
      <c r="H797" s="43">
        <v>1972</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3071</v>
      </c>
      <c r="E798" s="1" t="s">
        <v>3508</v>
      </c>
      <c r="F798" t="s">
        <v>3033</v>
      </c>
      <c r="G798" s="45" t="s">
        <v>3515</v>
      </c>
      <c r="H798" s="43">
        <v>1973</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3071</v>
      </c>
      <c r="E799" s="1" t="s">
        <v>3509</v>
      </c>
      <c r="F799" t="s">
        <v>3033</v>
      </c>
      <c r="G799" s="45" t="s">
        <v>3516</v>
      </c>
      <c r="H799" s="43">
        <v>1974</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3071</v>
      </c>
      <c r="E800" s="1" t="s">
        <v>3510</v>
      </c>
      <c r="F800" t="s">
        <v>3033</v>
      </c>
      <c r="G800" s="45" t="s">
        <v>3517</v>
      </c>
      <c r="H800" s="43">
        <v>1975</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3071</v>
      </c>
      <c r="E801" s="1" t="s">
        <v>3511</v>
      </c>
      <c r="F801" t="s">
        <v>3033</v>
      </c>
      <c r="G801" s="45" t="s">
        <v>3518</v>
      </c>
      <c r="H801" s="43">
        <v>1976</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3071</v>
      </c>
      <c r="E802" s="1" t="s">
        <v>3656</v>
      </c>
      <c r="F802" t="s">
        <v>3033</v>
      </c>
      <c r="G802" s="45" t="s">
        <v>3656</v>
      </c>
      <c r="H802" s="43">
        <v>1977</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3072</v>
      </c>
      <c r="E803" s="1" t="s">
        <v>3505</v>
      </c>
      <c r="F803" t="s">
        <v>3034</v>
      </c>
      <c r="G803" s="45" t="s">
        <v>3512</v>
      </c>
      <c r="H803" s="43">
        <v>1978</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3072</v>
      </c>
      <c r="E804" s="1" t="s">
        <v>3506</v>
      </c>
      <c r="F804" t="s">
        <v>3034</v>
      </c>
      <c r="G804" s="45" t="s">
        <v>3513</v>
      </c>
      <c r="H804" s="43">
        <v>1979</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3072</v>
      </c>
      <c r="E805" s="1" t="s">
        <v>3507</v>
      </c>
      <c r="F805" t="s">
        <v>3034</v>
      </c>
      <c r="G805" s="45" t="s">
        <v>3514</v>
      </c>
      <c r="H805" s="43">
        <v>1980</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3072</v>
      </c>
      <c r="E806" s="1" t="s">
        <v>3508</v>
      </c>
      <c r="F806" t="s">
        <v>3034</v>
      </c>
      <c r="G806" s="45" t="s">
        <v>3515</v>
      </c>
      <c r="H806" s="43">
        <v>1981</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3072</v>
      </c>
      <c r="E807" s="1" t="s">
        <v>3509</v>
      </c>
      <c r="F807" t="s">
        <v>3034</v>
      </c>
      <c r="G807" s="45" t="s">
        <v>3516</v>
      </c>
      <c r="H807" s="43">
        <v>1982</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3072</v>
      </c>
      <c r="E808" s="1" t="s">
        <v>3510</v>
      </c>
      <c r="F808" t="s">
        <v>3034</v>
      </c>
      <c r="G808" s="45" t="s">
        <v>3517</v>
      </c>
      <c r="H808" s="43">
        <v>1983</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3072</v>
      </c>
      <c r="E809" s="1" t="s">
        <v>3511</v>
      </c>
      <c r="F809" t="s">
        <v>3034</v>
      </c>
      <c r="G809" s="45" t="s">
        <v>3518</v>
      </c>
      <c r="H809" s="43">
        <v>1984</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3072</v>
      </c>
      <c r="E810" s="1" t="s">
        <v>3656</v>
      </c>
      <c r="F810" t="s">
        <v>3034</v>
      </c>
      <c r="G810" s="45" t="s">
        <v>3656</v>
      </c>
      <c r="H810" s="43">
        <v>1985</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3073</v>
      </c>
      <c r="E811" s="1" t="s">
        <v>3505</v>
      </c>
      <c r="F811" t="s">
        <v>3035</v>
      </c>
      <c r="G811" s="45" t="s">
        <v>3512</v>
      </c>
      <c r="H811" s="43">
        <v>1986</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3073</v>
      </c>
      <c r="E812" s="1" t="s">
        <v>3506</v>
      </c>
      <c r="F812" t="s">
        <v>3035</v>
      </c>
      <c r="G812" s="45" t="s">
        <v>3513</v>
      </c>
      <c r="H812" s="43">
        <v>1987</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3073</v>
      </c>
      <c r="E813" s="1" t="s">
        <v>3507</v>
      </c>
      <c r="F813" t="s">
        <v>3035</v>
      </c>
      <c r="G813" s="45" t="s">
        <v>3514</v>
      </c>
      <c r="H813" s="43">
        <v>1988</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3073</v>
      </c>
      <c r="E814" s="1" t="s">
        <v>3508</v>
      </c>
      <c r="F814" t="s">
        <v>3035</v>
      </c>
      <c r="G814" s="45" t="s">
        <v>3515</v>
      </c>
      <c r="H814" s="43">
        <v>1989</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3073</v>
      </c>
      <c r="E815" s="1" t="s">
        <v>3509</v>
      </c>
      <c r="F815" t="s">
        <v>3035</v>
      </c>
      <c r="G815" s="45" t="s">
        <v>3516</v>
      </c>
      <c r="H815" s="43">
        <v>1990</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3073</v>
      </c>
      <c r="E816" s="1" t="s">
        <v>3510</v>
      </c>
      <c r="F816" t="s">
        <v>3035</v>
      </c>
      <c r="G816" s="45" t="s">
        <v>3517</v>
      </c>
      <c r="H816" s="43">
        <v>1991</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3073</v>
      </c>
      <c r="E817" s="1" t="s">
        <v>3511</v>
      </c>
      <c r="F817" t="s">
        <v>3035</v>
      </c>
      <c r="G817" s="45" t="s">
        <v>3518</v>
      </c>
      <c r="H817" s="43">
        <v>1992</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3073</v>
      </c>
      <c r="E818" s="1" t="s">
        <v>3656</v>
      </c>
      <c r="F818" t="s">
        <v>3035</v>
      </c>
      <c r="G818" s="45" t="s">
        <v>3656</v>
      </c>
      <c r="H818" s="43">
        <v>1993</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3074</v>
      </c>
      <c r="E819" s="1" t="s">
        <v>3505</v>
      </c>
      <c r="F819" t="s">
        <v>3036</v>
      </c>
      <c r="G819" s="45" t="s">
        <v>3512</v>
      </c>
      <c r="H819" s="43">
        <v>1994</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3074</v>
      </c>
      <c r="E820" s="1" t="s">
        <v>3506</v>
      </c>
      <c r="F820" t="s">
        <v>3036</v>
      </c>
      <c r="G820" s="45" t="s">
        <v>3513</v>
      </c>
      <c r="H820" s="43">
        <v>1995</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3074</v>
      </c>
      <c r="E821" s="1" t="s">
        <v>3507</v>
      </c>
      <c r="F821" t="s">
        <v>3036</v>
      </c>
      <c r="G821" s="45" t="s">
        <v>3514</v>
      </c>
      <c r="H821" s="43">
        <v>1996</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3074</v>
      </c>
      <c r="E822" s="1" t="s">
        <v>3508</v>
      </c>
      <c r="F822" t="s">
        <v>3036</v>
      </c>
      <c r="G822" s="45" t="s">
        <v>3515</v>
      </c>
      <c r="H822" s="43">
        <v>1997</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3074</v>
      </c>
      <c r="E823" s="1" t="s">
        <v>3509</v>
      </c>
      <c r="F823" t="s">
        <v>3036</v>
      </c>
      <c r="G823" s="45" t="s">
        <v>3516</v>
      </c>
      <c r="H823" s="43">
        <v>1998</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3074</v>
      </c>
      <c r="E824" s="1" t="s">
        <v>3510</v>
      </c>
      <c r="F824" t="s">
        <v>3036</v>
      </c>
      <c r="G824" s="45" t="s">
        <v>3517</v>
      </c>
      <c r="H824" s="43">
        <v>1999</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3074</v>
      </c>
      <c r="E825" s="1" t="s">
        <v>3511</v>
      </c>
      <c r="F825" t="s">
        <v>3036</v>
      </c>
      <c r="G825" s="45" t="s">
        <v>3518</v>
      </c>
      <c r="H825" s="43">
        <v>2000</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3074</v>
      </c>
      <c r="E826" s="1" t="s">
        <v>3656</v>
      </c>
      <c r="F826" t="s">
        <v>3036</v>
      </c>
      <c r="G826" s="45" t="s">
        <v>3656</v>
      </c>
      <c r="H826" s="43">
        <v>2001</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ref="C827:C858" si="40">C$659</f>
        <v>Fraction of Eligible Industrial Energy Use Shifted to Electricity</v>
      </c>
      <c r="D827" s="6" t="s">
        <v>3075</v>
      </c>
      <c r="E827" s="1" t="s">
        <v>3505</v>
      </c>
      <c r="F827" t="s">
        <v>3037</v>
      </c>
      <c r="G827" s="45" t="s">
        <v>3512</v>
      </c>
      <c r="H827" s="43">
        <v>2002</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3075</v>
      </c>
      <c r="E828" s="1" t="s">
        <v>3506</v>
      </c>
      <c r="F828" t="s">
        <v>3037</v>
      </c>
      <c r="G828" s="45" t="s">
        <v>3513</v>
      </c>
      <c r="H828" s="43">
        <v>2003</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3075</v>
      </c>
      <c r="E829" s="1" t="s">
        <v>3507</v>
      </c>
      <c r="F829" t="s">
        <v>3037</v>
      </c>
      <c r="G829" s="45" t="s">
        <v>3514</v>
      </c>
      <c r="H829" s="43">
        <v>2004</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3075</v>
      </c>
      <c r="E830" s="1" t="s">
        <v>3508</v>
      </c>
      <c r="F830" t="s">
        <v>3037</v>
      </c>
      <c r="G830" s="45" t="s">
        <v>3515</v>
      </c>
      <c r="H830" s="43">
        <v>2005</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3075</v>
      </c>
      <c r="E831" s="1" t="s">
        <v>3509</v>
      </c>
      <c r="F831" t="s">
        <v>3037</v>
      </c>
      <c r="G831" s="45" t="s">
        <v>3516</v>
      </c>
      <c r="H831" s="43">
        <v>2006</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3075</v>
      </c>
      <c r="E832" s="1" t="s">
        <v>3510</v>
      </c>
      <c r="F832" t="s">
        <v>3037</v>
      </c>
      <c r="G832" s="45" t="s">
        <v>3517</v>
      </c>
      <c r="H832" s="43">
        <v>2007</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3075</v>
      </c>
      <c r="E833" s="1" t="s">
        <v>3511</v>
      </c>
      <c r="F833" t="s">
        <v>3037</v>
      </c>
      <c r="G833" s="45" t="s">
        <v>3518</v>
      </c>
      <c r="H833" s="43">
        <v>2008</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3075</v>
      </c>
      <c r="E834" s="1" t="s">
        <v>3656</v>
      </c>
      <c r="F834" t="s">
        <v>3037</v>
      </c>
      <c r="G834" s="45" t="s">
        <v>3656</v>
      </c>
      <c r="H834" s="43">
        <v>2009</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3076</v>
      </c>
      <c r="E835" s="1" t="s">
        <v>3505</v>
      </c>
      <c r="F835" t="s">
        <v>3038</v>
      </c>
      <c r="G835" s="45" t="s">
        <v>3512</v>
      </c>
      <c r="H835" s="43">
        <v>2010</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3076</v>
      </c>
      <c r="E836" s="1" t="s">
        <v>3506</v>
      </c>
      <c r="F836" t="s">
        <v>3038</v>
      </c>
      <c r="G836" s="45" t="s">
        <v>3513</v>
      </c>
      <c r="H836" s="43">
        <v>2011</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3076</v>
      </c>
      <c r="E837" s="1" t="s">
        <v>3507</v>
      </c>
      <c r="F837" t="s">
        <v>3038</v>
      </c>
      <c r="G837" s="45" t="s">
        <v>3514</v>
      </c>
      <c r="H837" s="43">
        <v>2012</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3076</v>
      </c>
      <c r="E838" s="1" t="s">
        <v>3508</v>
      </c>
      <c r="F838" t="s">
        <v>3038</v>
      </c>
      <c r="G838" s="45" t="s">
        <v>3515</v>
      </c>
      <c r="H838" s="43">
        <v>2013</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3076</v>
      </c>
      <c r="E839" s="1" t="s">
        <v>3509</v>
      </c>
      <c r="F839" t="s">
        <v>3038</v>
      </c>
      <c r="G839" s="45" t="s">
        <v>3516</v>
      </c>
      <c r="H839" s="43">
        <v>2014</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3076</v>
      </c>
      <c r="E840" s="1" t="s">
        <v>3510</v>
      </c>
      <c r="F840" t="s">
        <v>3038</v>
      </c>
      <c r="G840" s="45" t="s">
        <v>3517</v>
      </c>
      <c r="H840" s="43">
        <v>2015</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3076</v>
      </c>
      <c r="E841" s="1" t="s">
        <v>3511</v>
      </c>
      <c r="F841" t="s">
        <v>3038</v>
      </c>
      <c r="G841" s="45" t="s">
        <v>3518</v>
      </c>
      <c r="H841" s="43">
        <v>2016</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3076</v>
      </c>
      <c r="E842" s="1" t="s">
        <v>3656</v>
      </c>
      <c r="F842" t="s">
        <v>3038</v>
      </c>
      <c r="G842" s="45" t="s">
        <v>3656</v>
      </c>
      <c r="H842" s="43">
        <v>2017</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3077</v>
      </c>
      <c r="E843" s="1" t="s">
        <v>3505</v>
      </c>
      <c r="F843" t="s">
        <v>3080</v>
      </c>
      <c r="G843" s="45" t="s">
        <v>3512</v>
      </c>
      <c r="H843" s="43">
        <v>2018</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3077</v>
      </c>
      <c r="E844" s="1" t="s">
        <v>3506</v>
      </c>
      <c r="F844" t="s">
        <v>3080</v>
      </c>
      <c r="G844" s="45" t="s">
        <v>3513</v>
      </c>
      <c r="H844" s="43">
        <v>2019</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3077</v>
      </c>
      <c r="E845" s="1" t="s">
        <v>3507</v>
      </c>
      <c r="F845" t="s">
        <v>3080</v>
      </c>
      <c r="G845" s="45" t="s">
        <v>3514</v>
      </c>
      <c r="H845" s="43">
        <v>2020</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3077</v>
      </c>
      <c r="E846" s="1" t="s">
        <v>3508</v>
      </c>
      <c r="F846" t="s">
        <v>3080</v>
      </c>
      <c r="G846" s="45" t="s">
        <v>3515</v>
      </c>
      <c r="H846" s="43">
        <v>2021</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3077</v>
      </c>
      <c r="E847" s="1" t="s">
        <v>3509</v>
      </c>
      <c r="F847" t="s">
        <v>3080</v>
      </c>
      <c r="G847" s="45" t="s">
        <v>3516</v>
      </c>
      <c r="H847" s="43">
        <v>2022</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3077</v>
      </c>
      <c r="E848" s="1" t="s">
        <v>3510</v>
      </c>
      <c r="F848" t="s">
        <v>3080</v>
      </c>
      <c r="G848" s="45" t="s">
        <v>3517</v>
      </c>
      <c r="H848" s="43">
        <v>2023</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3077</v>
      </c>
      <c r="E849" s="1" t="s">
        <v>3511</v>
      </c>
      <c r="F849" t="s">
        <v>3080</v>
      </c>
      <c r="G849" s="45" t="s">
        <v>3518</v>
      </c>
      <c r="H849" s="43">
        <v>2024</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3077</v>
      </c>
      <c r="E850" s="1" t="s">
        <v>3656</v>
      </c>
      <c r="F850" t="s">
        <v>3080</v>
      </c>
      <c r="G850" s="45" t="s">
        <v>3656</v>
      </c>
      <c r="H850" s="43">
        <v>2025</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3078</v>
      </c>
      <c r="E851" s="1" t="s">
        <v>3505</v>
      </c>
      <c r="F851" t="s">
        <v>3039</v>
      </c>
      <c r="G851" s="45" t="s">
        <v>3512</v>
      </c>
      <c r="H851" s="43">
        <v>2026</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3078</v>
      </c>
      <c r="E852" s="1" t="s">
        <v>3506</v>
      </c>
      <c r="F852" t="s">
        <v>3039</v>
      </c>
      <c r="G852" s="45" t="s">
        <v>3513</v>
      </c>
      <c r="H852" s="43">
        <v>2027</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3078</v>
      </c>
      <c r="E853" s="1" t="s">
        <v>3507</v>
      </c>
      <c r="F853" t="s">
        <v>3039</v>
      </c>
      <c r="G853" s="45" t="s">
        <v>3514</v>
      </c>
      <c r="H853" s="43">
        <v>2028</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3078</v>
      </c>
      <c r="E854" s="1" t="s">
        <v>3508</v>
      </c>
      <c r="F854" t="s">
        <v>3039</v>
      </c>
      <c r="G854" s="45" t="s">
        <v>3515</v>
      </c>
      <c r="H854" s="43">
        <v>2029</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3078</v>
      </c>
      <c r="E855" s="1" t="s">
        <v>3509</v>
      </c>
      <c r="F855" t="s">
        <v>3039</v>
      </c>
      <c r="G855" s="45" t="s">
        <v>3516</v>
      </c>
      <c r="H855" s="43">
        <v>2030</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3078</v>
      </c>
      <c r="E856" s="1" t="s">
        <v>3510</v>
      </c>
      <c r="F856" t="s">
        <v>3039</v>
      </c>
      <c r="G856" s="45" t="s">
        <v>3517</v>
      </c>
      <c r="H856" s="43">
        <v>2031</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3078</v>
      </c>
      <c r="E857" s="1" t="s">
        <v>3511</v>
      </c>
      <c r="F857" t="s">
        <v>3039</v>
      </c>
      <c r="G857" s="45" t="s">
        <v>3518</v>
      </c>
      <c r="H857" s="43">
        <v>2032</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40"/>
        <v>Fraction of Eligible Industrial Energy Use Shifted to Electricity</v>
      </c>
      <c r="D858" s="6" t="s">
        <v>3078</v>
      </c>
      <c r="E858" s="1" t="s">
        <v>3656</v>
      </c>
      <c r="F858" t="s">
        <v>3039</v>
      </c>
      <c r="G858" s="45" t="s">
        <v>3656</v>
      </c>
      <c r="H858" s="43">
        <v>2033</v>
      </c>
      <c r="I858" s="324" t="s">
        <v>43</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Substitution</v>
      </c>
      <c r="C859" s="317" t="s">
        <v>2772</v>
      </c>
      <c r="D859" s="6"/>
      <c r="E859" s="6"/>
      <c r="F859" s="6"/>
      <c r="G859" s="6"/>
      <c r="H859" s="47">
        <v>58</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substitution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Destruction</v>
      </c>
      <c r="C860" s="317" t="s">
        <v>2773</v>
      </c>
      <c r="D860" s="6"/>
      <c r="E860" s="6"/>
      <c r="F860" s="6"/>
      <c r="G860" s="6"/>
      <c r="H860" s="47">
        <v>510</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destruction</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Recovery</v>
      </c>
      <c r="C861" s="317" t="s">
        <v>2774</v>
      </c>
      <c r="D861" s="6"/>
      <c r="E861" s="6"/>
      <c r="F861" s="6"/>
      <c r="G861" s="6"/>
      <c r="H861" s="47">
        <v>511</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recovery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3063</v>
      </c>
      <c r="E862" s="6"/>
      <c r="F862" t="s">
        <v>2575</v>
      </c>
      <c r="G862" s="6"/>
      <c r="H862" s="47">
        <v>512</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F-Gas Eqpt. Maintenance &amp; Retrofits</v>
      </c>
      <c r="C863" s="317" t="s">
        <v>2775</v>
      </c>
      <c r="D863" s="6" t="s">
        <v>3068</v>
      </c>
      <c r="E863" s="6"/>
      <c r="F863" t="s">
        <v>3030</v>
      </c>
      <c r="G863" s="6"/>
      <c r="H863" s="47">
        <v>1653</v>
      </c>
      <c r="I863" s="324" t="s">
        <v>43</v>
      </c>
      <c r="J863" s="255" t="str">
        <f>IF(ISBLANK(INDEX('Policy Characteristics'!D:D,MATCH($C863,'Policy Characteristics'!$C:$C,0))),"",INDEX('Policy Characteristics'!D:D,MATCH($C863,'Policy Characteristics'!$C:$C,0)))</f>
        <v>F-gas Measures</v>
      </c>
      <c r="K863" s="254" t="str">
        <f>IF(ISBLANK(INDEX('Policy Characteristics'!E:E,MATCH($C863,'Policy Characteristics'!$C:$C,0))),"",INDEX('Policy Characteristics'!E:E,MATCH($C863,'Policy Characteristics'!$C:$C,0)))</f>
        <v>indst f gas inspct maint retrofit</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4" t="str">
        <f>IF(ISBLANK(INDEX('Policy Characteristics'!K:K,MATCH($C863,'Policy Characteristics'!$C:$C,0))),"",INDEX('Policy Characteristics'!K:K,MATCH($C863,'Policy Characteristics'!$C:$C,0)))</f>
        <v>industry-ag-main.html#avoid-f-gases</v>
      </c>
      <c r="R863" s="254" t="str">
        <f>IF(ISBLANK(INDEX('Policy Characteristics'!L:L,MATCH($C863,'Policy Characteristics'!$C:$C,0))),"",INDEX('Policy Characteristics'!L:L,MATCH($C863,'Policy Characteristics'!$C:$C,0)))</f>
        <v>avoid-f-gases.html</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t="s">
        <v>3791</v>
      </c>
      <c r="D864" s="45" t="s">
        <v>3054</v>
      </c>
      <c r="E864" s="45" t="s">
        <v>2398</v>
      </c>
      <c r="F864" t="s">
        <v>3079</v>
      </c>
      <c r="G864" s="45" t="s">
        <v>2404</v>
      </c>
      <c r="H864" s="47">
        <v>2460</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C$864</f>
        <v>Fraction of Feedstock Shifted</v>
      </c>
      <c r="D865" s="45" t="s">
        <v>3054</v>
      </c>
      <c r="E865" s="45" t="s">
        <v>2399</v>
      </c>
      <c r="F865" t="s">
        <v>3079</v>
      </c>
      <c r="G865" s="45" t="s">
        <v>2407</v>
      </c>
      <c r="H865" s="47">
        <v>2461</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ref="C866:C929" si="41">C$864</f>
        <v>Fraction of Feedstock Shifted</v>
      </c>
      <c r="D866" s="45" t="s">
        <v>3054</v>
      </c>
      <c r="E866" s="45" t="s">
        <v>2400</v>
      </c>
      <c r="F866" t="s">
        <v>3079</v>
      </c>
      <c r="G866" s="45" t="s">
        <v>2408</v>
      </c>
      <c r="H866" s="47">
        <v>2462</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3054</v>
      </c>
      <c r="E867" s="45" t="s">
        <v>2401</v>
      </c>
      <c r="F867" t="s">
        <v>3079</v>
      </c>
      <c r="G867" s="45" t="s">
        <v>2405</v>
      </c>
      <c r="H867" s="47">
        <v>2463</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3054</v>
      </c>
      <c r="E868" s="45" t="s">
        <v>2402</v>
      </c>
      <c r="F868" t="s">
        <v>3079</v>
      </c>
      <c r="G868" s="45" t="s">
        <v>2406</v>
      </c>
      <c r="H868" s="47">
        <v>2464</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3054</v>
      </c>
      <c r="E869" s="45" t="s">
        <v>2403</v>
      </c>
      <c r="F869" t="s">
        <v>3079</v>
      </c>
      <c r="G869" s="45" t="s">
        <v>2409</v>
      </c>
      <c r="H869" s="47">
        <v>2465</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3054</v>
      </c>
      <c r="E870" s="45" t="s">
        <v>2702</v>
      </c>
      <c r="F870" t="s">
        <v>3079</v>
      </c>
      <c r="G870" s="45" t="s">
        <v>2705</v>
      </c>
      <c r="H870" s="47">
        <v>2466</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3054</v>
      </c>
      <c r="E871" s="45" t="s">
        <v>2703</v>
      </c>
      <c r="F871" t="s">
        <v>3079</v>
      </c>
      <c r="G871" s="45" t="s">
        <v>2707</v>
      </c>
      <c r="H871" s="47">
        <v>2467</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3054</v>
      </c>
      <c r="E872" s="45" t="s">
        <v>2704</v>
      </c>
      <c r="F872" t="s">
        <v>3079</v>
      </c>
      <c r="G872" s="45" t="s">
        <v>2708</v>
      </c>
      <c r="H872" s="47">
        <v>2468</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45" t="s">
        <v>3054</v>
      </c>
      <c r="E873" s="45" t="s">
        <v>2701</v>
      </c>
      <c r="F873" t="s">
        <v>3079</v>
      </c>
      <c r="G873" s="45" t="s">
        <v>2706</v>
      </c>
      <c r="H873" s="47">
        <v>2469</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3055</v>
      </c>
      <c r="E874" s="45" t="s">
        <v>2398</v>
      </c>
      <c r="F874" t="s">
        <v>2755</v>
      </c>
      <c r="G874" s="45" t="s">
        <v>2404</v>
      </c>
      <c r="H874" s="47">
        <v>2470</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3055</v>
      </c>
      <c r="E875" s="45" t="s">
        <v>2399</v>
      </c>
      <c r="F875" t="s">
        <v>2755</v>
      </c>
      <c r="G875" s="45" t="s">
        <v>2407</v>
      </c>
      <c r="H875" s="47">
        <v>2471</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3055</v>
      </c>
      <c r="E876" s="45" t="s">
        <v>2400</v>
      </c>
      <c r="F876" t="s">
        <v>2755</v>
      </c>
      <c r="G876" s="45" t="s">
        <v>2408</v>
      </c>
      <c r="H876" s="47">
        <v>2472</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3055</v>
      </c>
      <c r="E877" s="45" t="s">
        <v>2401</v>
      </c>
      <c r="F877" t="s">
        <v>2755</v>
      </c>
      <c r="G877" s="45" t="s">
        <v>2405</v>
      </c>
      <c r="H877" s="47">
        <v>2473</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3055</v>
      </c>
      <c r="E878" s="45" t="s">
        <v>2402</v>
      </c>
      <c r="F878" t="s">
        <v>2755</v>
      </c>
      <c r="G878" s="45" t="s">
        <v>2406</v>
      </c>
      <c r="H878" s="47">
        <v>2474</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3055</v>
      </c>
      <c r="E879" s="45" t="s">
        <v>2403</v>
      </c>
      <c r="F879" t="s">
        <v>2755</v>
      </c>
      <c r="G879" s="45" t="s">
        <v>2409</v>
      </c>
      <c r="H879" s="47">
        <v>2475</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3055</v>
      </c>
      <c r="E880" s="45" t="s">
        <v>2702</v>
      </c>
      <c r="F880" t="s">
        <v>2755</v>
      </c>
      <c r="G880" s="45" t="s">
        <v>2705</v>
      </c>
      <c r="H880" s="47">
        <v>2476</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3055</v>
      </c>
      <c r="E881" s="45" t="s">
        <v>2703</v>
      </c>
      <c r="F881" t="s">
        <v>2755</v>
      </c>
      <c r="G881" s="45" t="s">
        <v>2707</v>
      </c>
      <c r="H881" s="47">
        <v>2477</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3055</v>
      </c>
      <c r="E882" s="45" t="s">
        <v>2704</v>
      </c>
      <c r="F882" t="s">
        <v>2755</v>
      </c>
      <c r="G882" s="45" t="s">
        <v>2708</v>
      </c>
      <c r="H882" s="47">
        <v>2478</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3055</v>
      </c>
      <c r="E883" s="45" t="s">
        <v>2701</v>
      </c>
      <c r="F883" t="s">
        <v>2755</v>
      </c>
      <c r="G883" s="45" t="s">
        <v>2706</v>
      </c>
      <c r="H883" s="47">
        <v>2479</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3056</v>
      </c>
      <c r="E884" s="45" t="s">
        <v>2398</v>
      </c>
      <c r="F884" t="s">
        <v>3020</v>
      </c>
      <c r="G884" s="45" t="s">
        <v>2404</v>
      </c>
      <c r="H884" s="47">
        <v>2480</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3056</v>
      </c>
      <c r="E885" s="45" t="s">
        <v>2399</v>
      </c>
      <c r="F885" t="s">
        <v>3020</v>
      </c>
      <c r="G885" s="45" t="s">
        <v>2407</v>
      </c>
      <c r="H885" s="47">
        <v>2481</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3056</v>
      </c>
      <c r="E886" s="45" t="s">
        <v>2400</v>
      </c>
      <c r="F886" t="s">
        <v>3020</v>
      </c>
      <c r="G886" s="45" t="s">
        <v>2408</v>
      </c>
      <c r="H886" s="47">
        <v>2482</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3056</v>
      </c>
      <c r="E887" s="45" t="s">
        <v>2401</v>
      </c>
      <c r="F887" t="s">
        <v>3020</v>
      </c>
      <c r="G887" s="45" t="s">
        <v>2405</v>
      </c>
      <c r="H887" s="47">
        <v>2483</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3056</v>
      </c>
      <c r="E888" s="45" t="s">
        <v>2402</v>
      </c>
      <c r="F888" t="s">
        <v>3020</v>
      </c>
      <c r="G888" s="45" t="s">
        <v>2406</v>
      </c>
      <c r="H888" s="47">
        <v>2484</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3056</v>
      </c>
      <c r="E889" s="45" t="s">
        <v>2403</v>
      </c>
      <c r="F889" t="s">
        <v>3020</v>
      </c>
      <c r="G889" s="45" t="s">
        <v>2409</v>
      </c>
      <c r="H889" s="47">
        <v>2485</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3056</v>
      </c>
      <c r="E890" s="45" t="s">
        <v>2702</v>
      </c>
      <c r="F890" t="s">
        <v>3020</v>
      </c>
      <c r="G890" s="45" t="s">
        <v>2705</v>
      </c>
      <c r="H890" s="47">
        <v>2486</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3056</v>
      </c>
      <c r="E891" s="45" t="s">
        <v>2703</v>
      </c>
      <c r="F891" t="s">
        <v>3020</v>
      </c>
      <c r="G891" s="45" t="s">
        <v>2707</v>
      </c>
      <c r="H891" s="47">
        <v>2487</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3056</v>
      </c>
      <c r="E892" s="45" t="s">
        <v>2704</v>
      </c>
      <c r="F892" t="s">
        <v>3020</v>
      </c>
      <c r="G892" s="45" t="s">
        <v>2708</v>
      </c>
      <c r="H892" s="47">
        <v>2488</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3056</v>
      </c>
      <c r="E893" s="45" t="s">
        <v>2701</v>
      </c>
      <c r="F893" t="s">
        <v>3020</v>
      </c>
      <c r="G893" s="45" t="s">
        <v>2706</v>
      </c>
      <c r="H893" s="47">
        <v>2489</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3057</v>
      </c>
      <c r="E894" s="45" t="s">
        <v>2398</v>
      </c>
      <c r="F894" t="s">
        <v>3021</v>
      </c>
      <c r="G894" s="45" t="s">
        <v>2404</v>
      </c>
      <c r="H894" s="47">
        <v>2490</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3057</v>
      </c>
      <c r="E895" s="45" t="s">
        <v>2399</v>
      </c>
      <c r="F895" t="s">
        <v>3021</v>
      </c>
      <c r="G895" s="45" t="s">
        <v>2407</v>
      </c>
      <c r="H895" s="47">
        <v>2491</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3057</v>
      </c>
      <c r="E896" s="45" t="s">
        <v>2400</v>
      </c>
      <c r="F896" t="s">
        <v>3021</v>
      </c>
      <c r="G896" s="45" t="s">
        <v>2408</v>
      </c>
      <c r="H896" s="47">
        <v>2492</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3057</v>
      </c>
      <c r="E897" s="45" t="s">
        <v>2401</v>
      </c>
      <c r="F897" t="s">
        <v>3021</v>
      </c>
      <c r="G897" s="45" t="s">
        <v>2405</v>
      </c>
      <c r="H897" s="47">
        <v>2493</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3057</v>
      </c>
      <c r="E898" s="45" t="s">
        <v>2402</v>
      </c>
      <c r="F898" t="s">
        <v>3021</v>
      </c>
      <c r="G898" s="45" t="s">
        <v>2406</v>
      </c>
      <c r="H898" s="47">
        <v>2494</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3057</v>
      </c>
      <c r="E899" s="45" t="s">
        <v>2403</v>
      </c>
      <c r="F899" t="s">
        <v>3021</v>
      </c>
      <c r="G899" s="45" t="s">
        <v>2409</v>
      </c>
      <c r="H899" s="47">
        <v>2495</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3057</v>
      </c>
      <c r="E900" s="45" t="s">
        <v>2702</v>
      </c>
      <c r="F900" t="s">
        <v>3021</v>
      </c>
      <c r="G900" s="45" t="s">
        <v>2705</v>
      </c>
      <c r="H900" s="47">
        <v>2496</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3057</v>
      </c>
      <c r="E901" s="45" t="s">
        <v>2703</v>
      </c>
      <c r="F901" t="s">
        <v>3021</v>
      </c>
      <c r="G901" s="45" t="s">
        <v>2707</v>
      </c>
      <c r="H901" s="47">
        <v>2497</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3057</v>
      </c>
      <c r="E902" s="45" t="s">
        <v>2704</v>
      </c>
      <c r="F902" t="s">
        <v>3021</v>
      </c>
      <c r="G902" s="45" t="s">
        <v>2708</v>
      </c>
      <c r="H902" s="47">
        <v>2498</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3057</v>
      </c>
      <c r="E903" s="45" t="s">
        <v>2701</v>
      </c>
      <c r="F903" t="s">
        <v>3021</v>
      </c>
      <c r="G903" s="45" t="s">
        <v>2706</v>
      </c>
      <c r="H903" s="47">
        <v>2499</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3058</v>
      </c>
      <c r="E904" s="45" t="s">
        <v>2398</v>
      </c>
      <c r="F904" t="s">
        <v>3022</v>
      </c>
      <c r="G904" s="45" t="s">
        <v>2404</v>
      </c>
      <c r="H904" s="47">
        <v>2500</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3058</v>
      </c>
      <c r="E905" s="45" t="s">
        <v>2399</v>
      </c>
      <c r="F905" t="s">
        <v>3022</v>
      </c>
      <c r="G905" s="45" t="s">
        <v>2407</v>
      </c>
      <c r="H905" s="47">
        <v>2501</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3058</v>
      </c>
      <c r="E906" s="45" t="s">
        <v>2400</v>
      </c>
      <c r="F906" t="s">
        <v>3022</v>
      </c>
      <c r="G906" s="45" t="s">
        <v>2408</v>
      </c>
      <c r="H906" s="47">
        <v>2502</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3058</v>
      </c>
      <c r="E907" s="45" t="s">
        <v>2401</v>
      </c>
      <c r="F907" t="s">
        <v>3022</v>
      </c>
      <c r="G907" s="45" t="s">
        <v>2405</v>
      </c>
      <c r="H907" s="47">
        <v>2503</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3058</v>
      </c>
      <c r="E908" s="45" t="s">
        <v>2402</v>
      </c>
      <c r="F908" t="s">
        <v>3022</v>
      </c>
      <c r="G908" s="45" t="s">
        <v>2406</v>
      </c>
      <c r="H908" s="47">
        <v>2504</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3058</v>
      </c>
      <c r="E909" s="45" t="s">
        <v>2403</v>
      </c>
      <c r="F909" t="s">
        <v>3022</v>
      </c>
      <c r="G909" s="45" t="s">
        <v>2409</v>
      </c>
      <c r="H909" s="47">
        <v>2505</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3058</v>
      </c>
      <c r="E910" s="45" t="s">
        <v>2702</v>
      </c>
      <c r="F910" t="s">
        <v>3022</v>
      </c>
      <c r="G910" s="45" t="s">
        <v>2705</v>
      </c>
      <c r="H910" s="47">
        <v>2506</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3058</v>
      </c>
      <c r="E911" s="45" t="s">
        <v>2703</v>
      </c>
      <c r="F911" t="s">
        <v>3022</v>
      </c>
      <c r="G911" s="45" t="s">
        <v>2707</v>
      </c>
      <c r="H911" s="47">
        <v>2507</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3058</v>
      </c>
      <c r="E912" s="45" t="s">
        <v>2704</v>
      </c>
      <c r="F912" t="s">
        <v>3022</v>
      </c>
      <c r="G912" s="45" t="s">
        <v>2708</v>
      </c>
      <c r="H912" s="47">
        <v>2508</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3058</v>
      </c>
      <c r="E913" s="45" t="s">
        <v>2701</v>
      </c>
      <c r="F913" t="s">
        <v>3022</v>
      </c>
      <c r="G913" s="45" t="s">
        <v>2706</v>
      </c>
      <c r="H913" s="47">
        <v>2509</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3059</v>
      </c>
      <c r="E914" s="45" t="s">
        <v>2398</v>
      </c>
      <c r="F914" t="s">
        <v>3023</v>
      </c>
      <c r="G914" s="45" t="s">
        <v>2404</v>
      </c>
      <c r="H914" s="47">
        <v>2510</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3059</v>
      </c>
      <c r="E915" s="45" t="s">
        <v>2399</v>
      </c>
      <c r="F915" t="s">
        <v>3023</v>
      </c>
      <c r="G915" s="45" t="s">
        <v>2407</v>
      </c>
      <c r="H915" s="47">
        <v>2511</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3059</v>
      </c>
      <c r="E916" s="45" t="s">
        <v>2400</v>
      </c>
      <c r="F916" t="s">
        <v>3023</v>
      </c>
      <c r="G916" s="45" t="s">
        <v>2408</v>
      </c>
      <c r="H916" s="47">
        <v>2512</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3059</v>
      </c>
      <c r="E917" s="45" t="s">
        <v>2401</v>
      </c>
      <c r="F917" t="s">
        <v>3023</v>
      </c>
      <c r="G917" s="45" t="s">
        <v>2405</v>
      </c>
      <c r="H917" s="47">
        <v>2513</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3059</v>
      </c>
      <c r="E918" s="45" t="s">
        <v>2402</v>
      </c>
      <c r="F918" t="s">
        <v>3023</v>
      </c>
      <c r="G918" s="45" t="s">
        <v>2406</v>
      </c>
      <c r="H918" s="47">
        <v>2514</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3059</v>
      </c>
      <c r="E919" s="45" t="s">
        <v>2403</v>
      </c>
      <c r="F919" t="s">
        <v>3023</v>
      </c>
      <c r="G919" s="45" t="s">
        <v>2409</v>
      </c>
      <c r="H919" s="47">
        <v>2515</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3059</v>
      </c>
      <c r="E920" s="45" t="s">
        <v>2702</v>
      </c>
      <c r="F920" t="s">
        <v>3023</v>
      </c>
      <c r="G920" s="45" t="s">
        <v>2705</v>
      </c>
      <c r="H920" s="47">
        <v>2516</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3059</v>
      </c>
      <c r="E921" s="45" t="s">
        <v>2703</v>
      </c>
      <c r="F921" t="s">
        <v>3023</v>
      </c>
      <c r="G921" s="45" t="s">
        <v>2707</v>
      </c>
      <c r="H921" s="47">
        <v>2517</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3059</v>
      </c>
      <c r="E922" s="45" t="s">
        <v>2704</v>
      </c>
      <c r="F922" t="s">
        <v>3023</v>
      </c>
      <c r="G922" s="45" t="s">
        <v>2708</v>
      </c>
      <c r="H922" s="47">
        <v>2518</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3059</v>
      </c>
      <c r="E923" s="45" t="s">
        <v>2701</v>
      </c>
      <c r="F923" t="s">
        <v>3023</v>
      </c>
      <c r="G923" s="45" t="s">
        <v>2706</v>
      </c>
      <c r="H923" s="47">
        <v>2519</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3060</v>
      </c>
      <c r="E924" s="45" t="s">
        <v>2398</v>
      </c>
      <c r="F924" t="s">
        <v>3024</v>
      </c>
      <c r="G924" s="45" t="s">
        <v>2404</v>
      </c>
      <c r="H924" s="47">
        <v>2520</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3060</v>
      </c>
      <c r="E925" s="45" t="s">
        <v>2399</v>
      </c>
      <c r="F925" t="s">
        <v>3024</v>
      </c>
      <c r="G925" s="45" t="s">
        <v>2407</v>
      </c>
      <c r="H925" s="47">
        <v>2521</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3060</v>
      </c>
      <c r="E926" s="45" t="s">
        <v>2400</v>
      </c>
      <c r="F926" t="s">
        <v>3024</v>
      </c>
      <c r="G926" s="45" t="s">
        <v>2408</v>
      </c>
      <c r="H926" s="47">
        <v>2522</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3060</v>
      </c>
      <c r="E927" s="45" t="s">
        <v>2401</v>
      </c>
      <c r="F927" t="s">
        <v>3024</v>
      </c>
      <c r="G927" s="45" t="s">
        <v>2405</v>
      </c>
      <c r="H927" s="47">
        <v>2523</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3060</v>
      </c>
      <c r="E928" s="45" t="s">
        <v>2402</v>
      </c>
      <c r="F928" t="s">
        <v>3024</v>
      </c>
      <c r="G928" s="45" t="s">
        <v>2406</v>
      </c>
      <c r="H928" s="47">
        <v>2524</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3060</v>
      </c>
      <c r="E929" s="45" t="s">
        <v>2403</v>
      </c>
      <c r="F929" t="s">
        <v>3024</v>
      </c>
      <c r="G929" s="45" t="s">
        <v>2409</v>
      </c>
      <c r="H929" s="47">
        <v>2525</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ref="C930:C993" si="42">C$864</f>
        <v>Fraction of Feedstock Shifted</v>
      </c>
      <c r="D930" s="6" t="s">
        <v>3060</v>
      </c>
      <c r="E930" s="45" t="s">
        <v>2702</v>
      </c>
      <c r="F930" t="s">
        <v>3024</v>
      </c>
      <c r="G930" s="45" t="s">
        <v>2705</v>
      </c>
      <c r="H930" s="47">
        <v>2526</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3060</v>
      </c>
      <c r="E931" s="45" t="s">
        <v>2703</v>
      </c>
      <c r="F931" t="s">
        <v>3024</v>
      </c>
      <c r="G931" s="45" t="s">
        <v>2707</v>
      </c>
      <c r="H931" s="47">
        <v>2527</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3060</v>
      </c>
      <c r="E932" s="45" t="s">
        <v>2704</v>
      </c>
      <c r="F932" t="s">
        <v>3024</v>
      </c>
      <c r="G932" s="45" t="s">
        <v>2708</v>
      </c>
      <c r="H932" s="47">
        <v>2528</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3060</v>
      </c>
      <c r="E933" s="45" t="s">
        <v>2701</v>
      </c>
      <c r="F933" t="s">
        <v>3024</v>
      </c>
      <c r="G933" s="45" t="s">
        <v>2706</v>
      </c>
      <c r="H933" s="47">
        <v>2529</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3061</v>
      </c>
      <c r="E934" s="45" t="s">
        <v>2398</v>
      </c>
      <c r="F934" t="s">
        <v>3025</v>
      </c>
      <c r="G934" s="45" t="s">
        <v>2404</v>
      </c>
      <c r="H934" s="47">
        <v>2530</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3061</v>
      </c>
      <c r="E935" s="45" t="s">
        <v>2399</v>
      </c>
      <c r="F935" t="s">
        <v>3025</v>
      </c>
      <c r="G935" s="45" t="s">
        <v>2407</v>
      </c>
      <c r="H935" s="47">
        <v>2531</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3061</v>
      </c>
      <c r="E936" s="45" t="s">
        <v>2400</v>
      </c>
      <c r="F936" t="s">
        <v>3025</v>
      </c>
      <c r="G936" s="45" t="s">
        <v>2408</v>
      </c>
      <c r="H936" s="47">
        <v>2532</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3061</v>
      </c>
      <c r="E937" s="45" t="s">
        <v>2401</v>
      </c>
      <c r="F937" t="s">
        <v>3025</v>
      </c>
      <c r="G937" s="45" t="s">
        <v>2405</v>
      </c>
      <c r="H937" s="47">
        <v>2533</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3061</v>
      </c>
      <c r="E938" s="45" t="s">
        <v>2402</v>
      </c>
      <c r="F938" t="s">
        <v>3025</v>
      </c>
      <c r="G938" s="45" t="s">
        <v>2406</v>
      </c>
      <c r="H938" s="47">
        <v>2534</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3061</v>
      </c>
      <c r="E939" s="45" t="s">
        <v>2403</v>
      </c>
      <c r="F939" t="s">
        <v>3025</v>
      </c>
      <c r="G939" s="45" t="s">
        <v>2409</v>
      </c>
      <c r="H939" s="47">
        <v>2535</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3061</v>
      </c>
      <c r="E940" s="45" t="s">
        <v>2702</v>
      </c>
      <c r="F940" t="s">
        <v>3025</v>
      </c>
      <c r="G940" s="45" t="s">
        <v>2705</v>
      </c>
      <c r="H940" s="47">
        <v>2536</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3061</v>
      </c>
      <c r="E941" s="45" t="s">
        <v>2703</v>
      </c>
      <c r="F941" t="s">
        <v>3025</v>
      </c>
      <c r="G941" s="45" t="s">
        <v>2707</v>
      </c>
      <c r="H941" s="47">
        <v>2537</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3061</v>
      </c>
      <c r="E942" s="45" t="s">
        <v>2704</v>
      </c>
      <c r="F942" t="s">
        <v>3025</v>
      </c>
      <c r="G942" s="45" t="s">
        <v>2708</v>
      </c>
      <c r="H942" s="47">
        <v>2538</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3061</v>
      </c>
      <c r="E943" s="45" t="s">
        <v>2701</v>
      </c>
      <c r="F943" t="s">
        <v>3025</v>
      </c>
      <c r="G943" s="45" t="s">
        <v>2706</v>
      </c>
      <c r="H943" s="47">
        <v>2539</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3062</v>
      </c>
      <c r="E944" s="45" t="s">
        <v>2398</v>
      </c>
      <c r="F944" t="s">
        <v>3026</v>
      </c>
      <c r="G944" s="45" t="s">
        <v>2404</v>
      </c>
      <c r="H944" s="47">
        <v>2540</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3062</v>
      </c>
      <c r="E945" s="45" t="s">
        <v>2399</v>
      </c>
      <c r="F945" t="s">
        <v>3026</v>
      </c>
      <c r="G945" s="45" t="s">
        <v>2407</v>
      </c>
      <c r="H945" s="47">
        <v>2541</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3062</v>
      </c>
      <c r="E946" s="45" t="s">
        <v>2400</v>
      </c>
      <c r="F946" t="s">
        <v>3026</v>
      </c>
      <c r="G946" s="45" t="s">
        <v>2408</v>
      </c>
      <c r="H946" s="47">
        <v>2542</v>
      </c>
      <c r="I946" s="324" t="s">
        <v>43</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3062</v>
      </c>
      <c r="E947" s="45" t="s">
        <v>2401</v>
      </c>
      <c r="F947" t="s">
        <v>3026</v>
      </c>
      <c r="G947" s="45" t="s">
        <v>2405</v>
      </c>
      <c r="H947" s="47">
        <v>2543</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3062</v>
      </c>
      <c r="E948" s="45" t="s">
        <v>2402</v>
      </c>
      <c r="F948" t="s">
        <v>3026</v>
      </c>
      <c r="G948" s="45" t="s">
        <v>2406</v>
      </c>
      <c r="H948" s="47">
        <v>2544</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3062</v>
      </c>
      <c r="E949" s="45" t="s">
        <v>2403</v>
      </c>
      <c r="F949" t="s">
        <v>3026</v>
      </c>
      <c r="G949" s="45" t="s">
        <v>2409</v>
      </c>
      <c r="H949" s="47">
        <v>2545</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3062</v>
      </c>
      <c r="E950" s="45" t="s">
        <v>2702</v>
      </c>
      <c r="F950" t="s">
        <v>3026</v>
      </c>
      <c r="G950" s="45" t="s">
        <v>2705</v>
      </c>
      <c r="H950" s="47">
        <v>2546</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3062</v>
      </c>
      <c r="E951" s="45" t="s">
        <v>2703</v>
      </c>
      <c r="F951" t="s">
        <v>3026</v>
      </c>
      <c r="G951" s="45" t="s">
        <v>2707</v>
      </c>
      <c r="H951" s="47">
        <v>2547</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3062</v>
      </c>
      <c r="E952" s="45" t="s">
        <v>2704</v>
      </c>
      <c r="F952" t="s">
        <v>3026</v>
      </c>
      <c r="G952" s="45" t="s">
        <v>2708</v>
      </c>
      <c r="H952" s="47">
        <v>2548</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3062</v>
      </c>
      <c r="E953" s="45" t="s">
        <v>2701</v>
      </c>
      <c r="F953" t="s">
        <v>3026</v>
      </c>
      <c r="G953" s="45" t="s">
        <v>2706</v>
      </c>
      <c r="H953" s="47">
        <v>2549</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3063</v>
      </c>
      <c r="E954" s="45" t="s">
        <v>2398</v>
      </c>
      <c r="F954" t="s">
        <v>2575</v>
      </c>
      <c r="G954" s="45" t="s">
        <v>2404</v>
      </c>
      <c r="H954" s="47">
        <v>2550</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3063</v>
      </c>
      <c r="E955" s="45" t="s">
        <v>2399</v>
      </c>
      <c r="F955" t="s">
        <v>2575</v>
      </c>
      <c r="G955" s="45" t="s">
        <v>2407</v>
      </c>
      <c r="H955" s="47">
        <v>2551</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3063</v>
      </c>
      <c r="E956" s="45" t="s">
        <v>2400</v>
      </c>
      <c r="F956" t="s">
        <v>2575</v>
      </c>
      <c r="G956" s="45" t="s">
        <v>2408</v>
      </c>
      <c r="H956" s="47">
        <v>2552</v>
      </c>
      <c r="I956" s="324" t="s">
        <v>43</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3063</v>
      </c>
      <c r="E957" s="45" t="s">
        <v>2401</v>
      </c>
      <c r="F957" t="s">
        <v>2575</v>
      </c>
      <c r="G957" s="45" t="s">
        <v>2405</v>
      </c>
      <c r="H957" s="47">
        <v>2553</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3063</v>
      </c>
      <c r="E958" s="45" t="s">
        <v>2402</v>
      </c>
      <c r="F958" t="s">
        <v>2575</v>
      </c>
      <c r="G958" s="45" t="s">
        <v>2406</v>
      </c>
      <c r="H958" s="47">
        <v>2554</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3063</v>
      </c>
      <c r="E959" s="45" t="s">
        <v>2403</v>
      </c>
      <c r="F959" t="s">
        <v>2575</v>
      </c>
      <c r="G959" s="45" t="s">
        <v>2409</v>
      </c>
      <c r="H959" s="47">
        <v>2555</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3063</v>
      </c>
      <c r="E960" s="45" t="s">
        <v>2702</v>
      </c>
      <c r="F960" t="s">
        <v>2575</v>
      </c>
      <c r="G960" s="45" t="s">
        <v>2705</v>
      </c>
      <c r="H960" s="47">
        <v>2556</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3063</v>
      </c>
      <c r="E961" s="45" t="s">
        <v>2703</v>
      </c>
      <c r="F961" t="s">
        <v>2575</v>
      </c>
      <c r="G961" s="45" t="s">
        <v>2707</v>
      </c>
      <c r="H961" s="47">
        <v>2557</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3063</v>
      </c>
      <c r="E962" s="45" t="s">
        <v>2704</v>
      </c>
      <c r="F962" t="s">
        <v>2575</v>
      </c>
      <c r="G962" s="45" t="s">
        <v>2708</v>
      </c>
      <c r="H962" s="47">
        <v>2558</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3063</v>
      </c>
      <c r="E963" s="45" t="s">
        <v>2701</v>
      </c>
      <c r="F963" t="s">
        <v>2575</v>
      </c>
      <c r="G963" s="45" t="s">
        <v>2706</v>
      </c>
      <c r="H963" s="47">
        <v>2559</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3064</v>
      </c>
      <c r="E964" s="45" t="s">
        <v>2398</v>
      </c>
      <c r="F964" t="s">
        <v>3027</v>
      </c>
      <c r="G964" s="45" t="s">
        <v>2404</v>
      </c>
      <c r="H964" s="47">
        <v>2560</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3064</v>
      </c>
      <c r="E965" s="45" t="s">
        <v>2399</v>
      </c>
      <c r="F965" t="s">
        <v>3027</v>
      </c>
      <c r="G965" s="45" t="s">
        <v>2407</v>
      </c>
      <c r="H965" s="47">
        <v>2561</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3064</v>
      </c>
      <c r="E966" s="45" t="s">
        <v>2400</v>
      </c>
      <c r="F966" t="s">
        <v>3027</v>
      </c>
      <c r="G966" s="45" t="s">
        <v>2408</v>
      </c>
      <c r="H966" s="47">
        <v>2562</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3064</v>
      </c>
      <c r="E967" s="45" t="s">
        <v>2401</v>
      </c>
      <c r="F967" t="s">
        <v>3027</v>
      </c>
      <c r="G967" s="45" t="s">
        <v>2405</v>
      </c>
      <c r="H967" s="47">
        <v>2563</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3064</v>
      </c>
      <c r="E968" s="45" t="s">
        <v>2402</v>
      </c>
      <c r="F968" t="s">
        <v>3027</v>
      </c>
      <c r="G968" s="45" t="s">
        <v>2406</v>
      </c>
      <c r="H968" s="47">
        <v>2564</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3064</v>
      </c>
      <c r="E969" s="45" t="s">
        <v>2403</v>
      </c>
      <c r="F969" t="s">
        <v>3027</v>
      </c>
      <c r="G969" s="45" t="s">
        <v>2409</v>
      </c>
      <c r="H969" s="47">
        <v>2565</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3064</v>
      </c>
      <c r="E970" s="45" t="s">
        <v>2702</v>
      </c>
      <c r="F970" t="s">
        <v>3027</v>
      </c>
      <c r="G970" s="45" t="s">
        <v>2705</v>
      </c>
      <c r="H970" s="47">
        <v>2566</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3064</v>
      </c>
      <c r="E971" s="45" t="s">
        <v>2703</v>
      </c>
      <c r="F971" t="s">
        <v>3027</v>
      </c>
      <c r="G971" s="45" t="s">
        <v>2707</v>
      </c>
      <c r="H971" s="47">
        <v>2567</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3064</v>
      </c>
      <c r="E972" s="45" t="s">
        <v>2704</v>
      </c>
      <c r="F972" t="s">
        <v>3027</v>
      </c>
      <c r="G972" s="45" t="s">
        <v>2708</v>
      </c>
      <c r="H972" s="47">
        <v>2568</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3064</v>
      </c>
      <c r="E973" s="45" t="s">
        <v>2701</v>
      </c>
      <c r="F973" t="s">
        <v>3027</v>
      </c>
      <c r="G973" s="45" t="s">
        <v>2706</v>
      </c>
      <c r="H973" s="47">
        <v>2569</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3065</v>
      </c>
      <c r="E974" s="45" t="s">
        <v>2398</v>
      </c>
      <c r="F974" t="s">
        <v>3028</v>
      </c>
      <c r="G974" s="45" t="s">
        <v>2404</v>
      </c>
      <c r="H974" s="47">
        <v>2570</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3065</v>
      </c>
      <c r="E975" s="45" t="s">
        <v>2399</v>
      </c>
      <c r="F975" t="s">
        <v>3028</v>
      </c>
      <c r="G975" s="45" t="s">
        <v>2407</v>
      </c>
      <c r="H975" s="47">
        <v>2571</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3065</v>
      </c>
      <c r="E976" s="45" t="s">
        <v>2400</v>
      </c>
      <c r="F976" t="s">
        <v>3028</v>
      </c>
      <c r="G976" s="45" t="s">
        <v>2408</v>
      </c>
      <c r="H976" s="47">
        <v>2572</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3065</v>
      </c>
      <c r="E977" s="45" t="s">
        <v>2401</v>
      </c>
      <c r="F977" t="s">
        <v>3028</v>
      </c>
      <c r="G977" s="45" t="s">
        <v>2405</v>
      </c>
      <c r="H977" s="47">
        <v>2573</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3065</v>
      </c>
      <c r="E978" s="45" t="s">
        <v>2402</v>
      </c>
      <c r="F978" t="s">
        <v>3028</v>
      </c>
      <c r="G978" s="45" t="s">
        <v>2406</v>
      </c>
      <c r="H978" s="47">
        <v>2574</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3065</v>
      </c>
      <c r="E979" s="45" t="s">
        <v>2403</v>
      </c>
      <c r="F979" t="s">
        <v>3028</v>
      </c>
      <c r="G979" s="45" t="s">
        <v>2409</v>
      </c>
      <c r="H979" s="47">
        <v>2575</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3065</v>
      </c>
      <c r="E980" s="45" t="s">
        <v>2702</v>
      </c>
      <c r="F980" t="s">
        <v>3028</v>
      </c>
      <c r="G980" s="45" t="s">
        <v>2705</v>
      </c>
      <c r="H980" s="47">
        <v>2576</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3065</v>
      </c>
      <c r="E981" s="45" t="s">
        <v>2703</v>
      </c>
      <c r="F981" t="s">
        <v>3028</v>
      </c>
      <c r="G981" s="45" t="s">
        <v>2707</v>
      </c>
      <c r="H981" s="47">
        <v>2577</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3065</v>
      </c>
      <c r="E982" s="45" t="s">
        <v>2704</v>
      </c>
      <c r="F982" t="s">
        <v>3028</v>
      </c>
      <c r="G982" s="45" t="s">
        <v>2708</v>
      </c>
      <c r="H982" s="47">
        <v>2578</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3065</v>
      </c>
      <c r="E983" s="45" t="s">
        <v>2701</v>
      </c>
      <c r="F983" t="s">
        <v>3028</v>
      </c>
      <c r="G983" s="45" t="s">
        <v>2706</v>
      </c>
      <c r="H983" s="47">
        <v>2579</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3066</v>
      </c>
      <c r="E984" s="45" t="s">
        <v>2398</v>
      </c>
      <c r="F984" t="s">
        <v>3029</v>
      </c>
      <c r="G984" s="45" t="s">
        <v>2404</v>
      </c>
      <c r="H984" s="47">
        <v>2580</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3066</v>
      </c>
      <c r="E985" s="45" t="s">
        <v>2399</v>
      </c>
      <c r="F985" t="s">
        <v>3029</v>
      </c>
      <c r="G985" s="45" t="s">
        <v>2407</v>
      </c>
      <c r="H985" s="47">
        <v>2581</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3066</v>
      </c>
      <c r="E986" s="45" t="s">
        <v>2400</v>
      </c>
      <c r="F986" t="s">
        <v>3029</v>
      </c>
      <c r="G986" s="45" t="s">
        <v>2408</v>
      </c>
      <c r="H986" s="47">
        <v>2582</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3066</v>
      </c>
      <c r="E987" s="45" t="s">
        <v>2401</v>
      </c>
      <c r="F987" t="s">
        <v>3029</v>
      </c>
      <c r="G987" s="45" t="s">
        <v>2405</v>
      </c>
      <c r="H987" s="47">
        <v>2583</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3066</v>
      </c>
      <c r="E988" s="45" t="s">
        <v>2402</v>
      </c>
      <c r="F988" t="s">
        <v>3029</v>
      </c>
      <c r="G988" s="45" t="s">
        <v>2406</v>
      </c>
      <c r="H988" s="47">
        <v>2584</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3066</v>
      </c>
      <c r="E989" s="45" t="s">
        <v>2403</v>
      </c>
      <c r="F989" t="s">
        <v>3029</v>
      </c>
      <c r="G989" s="45" t="s">
        <v>2409</v>
      </c>
      <c r="H989" s="47">
        <v>2585</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3066</v>
      </c>
      <c r="E990" s="45" t="s">
        <v>2702</v>
      </c>
      <c r="F990" t="s">
        <v>3029</v>
      </c>
      <c r="G990" s="45" t="s">
        <v>2705</v>
      </c>
      <c r="H990" s="47">
        <v>2586</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3066</v>
      </c>
      <c r="E991" s="45" t="s">
        <v>2703</v>
      </c>
      <c r="F991" t="s">
        <v>3029</v>
      </c>
      <c r="G991" s="45" t="s">
        <v>2707</v>
      </c>
      <c r="H991" s="47">
        <v>2587</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3066</v>
      </c>
      <c r="E992" s="45" t="s">
        <v>2704</v>
      </c>
      <c r="F992" t="s">
        <v>3029</v>
      </c>
      <c r="G992" s="45" t="s">
        <v>2708</v>
      </c>
      <c r="H992" s="47">
        <v>2588</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3066</v>
      </c>
      <c r="E993" s="45" t="s">
        <v>2701</v>
      </c>
      <c r="F993" t="s">
        <v>3029</v>
      </c>
      <c r="G993" s="45" t="s">
        <v>2706</v>
      </c>
      <c r="H993" s="47">
        <v>2589</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ref="C994:C1057" si="43">C$864</f>
        <v>Fraction of Feedstock Shifted</v>
      </c>
      <c r="D994" s="6" t="s">
        <v>3067</v>
      </c>
      <c r="E994" s="45" t="s">
        <v>2398</v>
      </c>
      <c r="F994" t="s">
        <v>2576</v>
      </c>
      <c r="G994" s="45" t="s">
        <v>2404</v>
      </c>
      <c r="H994" s="47">
        <v>2590</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3067</v>
      </c>
      <c r="E995" s="45" t="s">
        <v>2399</v>
      </c>
      <c r="F995" t="s">
        <v>2576</v>
      </c>
      <c r="G995" s="45" t="s">
        <v>2407</v>
      </c>
      <c r="H995" s="47">
        <v>2591</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3067</v>
      </c>
      <c r="E996" s="45" t="s">
        <v>2400</v>
      </c>
      <c r="F996" t="s">
        <v>2576</v>
      </c>
      <c r="G996" s="45" t="s">
        <v>2408</v>
      </c>
      <c r="H996" s="47">
        <v>2592</v>
      </c>
      <c r="I996" s="324" t="s">
        <v>43</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3067</v>
      </c>
      <c r="E997" s="45" t="s">
        <v>2401</v>
      </c>
      <c r="F997" t="s">
        <v>2576</v>
      </c>
      <c r="G997" s="45" t="s">
        <v>2405</v>
      </c>
      <c r="H997" s="47">
        <v>2593</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3067</v>
      </c>
      <c r="E998" s="45" t="s">
        <v>2402</v>
      </c>
      <c r="F998" t="s">
        <v>2576</v>
      </c>
      <c r="G998" s="45" t="s">
        <v>2406</v>
      </c>
      <c r="H998" s="47">
        <v>2594</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3067</v>
      </c>
      <c r="E999" s="45" t="s">
        <v>2403</v>
      </c>
      <c r="F999" t="s">
        <v>2576</v>
      </c>
      <c r="G999" s="45" t="s">
        <v>2409</v>
      </c>
      <c r="H999" s="47">
        <v>2595</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3067</v>
      </c>
      <c r="E1000" s="45" t="s">
        <v>2702</v>
      </c>
      <c r="F1000" t="s">
        <v>2576</v>
      </c>
      <c r="G1000" s="45" t="s">
        <v>2705</v>
      </c>
      <c r="H1000" s="47">
        <v>2596</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3067</v>
      </c>
      <c r="E1001" s="45" t="s">
        <v>2703</v>
      </c>
      <c r="F1001" t="s">
        <v>2576</v>
      </c>
      <c r="G1001" s="45" t="s">
        <v>2707</v>
      </c>
      <c r="H1001" s="47">
        <v>2597</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3067</v>
      </c>
      <c r="E1002" s="45" t="s">
        <v>2704</v>
      </c>
      <c r="F1002" t="s">
        <v>2576</v>
      </c>
      <c r="G1002" s="45" t="s">
        <v>2708</v>
      </c>
      <c r="H1002" s="47">
        <v>2598</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3067</v>
      </c>
      <c r="E1003" s="45" t="s">
        <v>2701</v>
      </c>
      <c r="F1003" t="s">
        <v>2576</v>
      </c>
      <c r="G1003" s="45" t="s">
        <v>2706</v>
      </c>
      <c r="H1003" s="47">
        <v>2599</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3068</v>
      </c>
      <c r="E1004" s="45" t="s">
        <v>2398</v>
      </c>
      <c r="F1004" t="s">
        <v>3030</v>
      </c>
      <c r="G1004" s="45" t="s">
        <v>2404</v>
      </c>
      <c r="H1004" s="47">
        <v>2600</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3068</v>
      </c>
      <c r="E1005" s="45" t="s">
        <v>2399</v>
      </c>
      <c r="F1005" t="s">
        <v>3030</v>
      </c>
      <c r="G1005" s="45" t="s">
        <v>2407</v>
      </c>
      <c r="H1005" s="47">
        <v>2601</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3068</v>
      </c>
      <c r="E1006" s="45" t="s">
        <v>2400</v>
      </c>
      <c r="F1006" t="s">
        <v>3030</v>
      </c>
      <c r="G1006" s="45" t="s">
        <v>2408</v>
      </c>
      <c r="H1006" s="47">
        <v>2602</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3068</v>
      </c>
      <c r="E1007" s="45" t="s">
        <v>2401</v>
      </c>
      <c r="F1007" t="s">
        <v>3030</v>
      </c>
      <c r="G1007" s="45" t="s">
        <v>2405</v>
      </c>
      <c r="H1007" s="47">
        <v>2603</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3068</v>
      </c>
      <c r="E1008" s="45" t="s">
        <v>2402</v>
      </c>
      <c r="F1008" t="s">
        <v>3030</v>
      </c>
      <c r="G1008" s="45" t="s">
        <v>2406</v>
      </c>
      <c r="H1008" s="47">
        <v>2604</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3068</v>
      </c>
      <c r="E1009" s="45" t="s">
        <v>2403</v>
      </c>
      <c r="F1009" t="s">
        <v>3030</v>
      </c>
      <c r="G1009" s="45" t="s">
        <v>2409</v>
      </c>
      <c r="H1009" s="47">
        <v>2605</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3068</v>
      </c>
      <c r="E1010" s="45" t="s">
        <v>2702</v>
      </c>
      <c r="F1010" t="s">
        <v>3030</v>
      </c>
      <c r="G1010" s="45" t="s">
        <v>2705</v>
      </c>
      <c r="H1010" s="47">
        <v>2606</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3068</v>
      </c>
      <c r="E1011" s="45" t="s">
        <v>2703</v>
      </c>
      <c r="F1011" t="s">
        <v>3030</v>
      </c>
      <c r="G1011" s="45" t="s">
        <v>2707</v>
      </c>
      <c r="H1011" s="47">
        <v>2607</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3068</v>
      </c>
      <c r="E1012" s="45" t="s">
        <v>2704</v>
      </c>
      <c r="F1012" t="s">
        <v>3030</v>
      </c>
      <c r="G1012" s="45" t="s">
        <v>2708</v>
      </c>
      <c r="H1012" s="47">
        <v>2608</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3068</v>
      </c>
      <c r="E1013" s="45" t="s">
        <v>2701</v>
      </c>
      <c r="F1013" t="s">
        <v>3030</v>
      </c>
      <c r="G1013" s="45" t="s">
        <v>2706</v>
      </c>
      <c r="H1013" s="47">
        <v>2609</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3069</v>
      </c>
      <c r="E1014" s="45" t="s">
        <v>2398</v>
      </c>
      <c r="F1014" t="s">
        <v>3031</v>
      </c>
      <c r="G1014" s="45" t="s">
        <v>2404</v>
      </c>
      <c r="H1014" s="47">
        <v>2610</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3069</v>
      </c>
      <c r="E1015" s="45" t="s">
        <v>2399</v>
      </c>
      <c r="F1015" t="s">
        <v>3031</v>
      </c>
      <c r="G1015" s="45" t="s">
        <v>2407</v>
      </c>
      <c r="H1015" s="47">
        <v>2611</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3069</v>
      </c>
      <c r="E1016" s="45" t="s">
        <v>2400</v>
      </c>
      <c r="F1016" t="s">
        <v>3031</v>
      </c>
      <c r="G1016" s="45" t="s">
        <v>2408</v>
      </c>
      <c r="H1016" s="47">
        <v>2612</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3069</v>
      </c>
      <c r="E1017" s="45" t="s">
        <v>2401</v>
      </c>
      <c r="F1017" t="s">
        <v>3031</v>
      </c>
      <c r="G1017" s="45" t="s">
        <v>2405</v>
      </c>
      <c r="H1017" s="47">
        <v>2613</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3069</v>
      </c>
      <c r="E1018" s="45" t="s">
        <v>2402</v>
      </c>
      <c r="F1018" t="s">
        <v>3031</v>
      </c>
      <c r="G1018" s="45" t="s">
        <v>2406</v>
      </c>
      <c r="H1018" s="47">
        <v>2614</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3069</v>
      </c>
      <c r="E1019" s="45" t="s">
        <v>2403</v>
      </c>
      <c r="F1019" t="s">
        <v>3031</v>
      </c>
      <c r="G1019" s="45" t="s">
        <v>2409</v>
      </c>
      <c r="H1019" s="47">
        <v>2615</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3069</v>
      </c>
      <c r="E1020" s="45" t="s">
        <v>2702</v>
      </c>
      <c r="F1020" t="s">
        <v>3031</v>
      </c>
      <c r="G1020" s="45" t="s">
        <v>2705</v>
      </c>
      <c r="H1020" s="47">
        <v>2616</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3069</v>
      </c>
      <c r="E1021" s="45" t="s">
        <v>2703</v>
      </c>
      <c r="F1021" t="s">
        <v>3031</v>
      </c>
      <c r="G1021" s="45" t="s">
        <v>2707</v>
      </c>
      <c r="H1021" s="47">
        <v>2617</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3069</v>
      </c>
      <c r="E1022" s="45" t="s">
        <v>2704</v>
      </c>
      <c r="F1022" t="s">
        <v>3031</v>
      </c>
      <c r="G1022" s="45" t="s">
        <v>2708</v>
      </c>
      <c r="H1022" s="47">
        <v>2618</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3069</v>
      </c>
      <c r="E1023" s="45" t="s">
        <v>2701</v>
      </c>
      <c r="F1023" t="s">
        <v>3031</v>
      </c>
      <c r="G1023" s="45" t="s">
        <v>2706</v>
      </c>
      <c r="H1023" s="47">
        <v>2619</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3070</v>
      </c>
      <c r="E1024" s="45" t="s">
        <v>2398</v>
      </c>
      <c r="F1024" t="s">
        <v>3032</v>
      </c>
      <c r="G1024" s="45" t="s">
        <v>2404</v>
      </c>
      <c r="H1024" s="47">
        <v>2620</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3070</v>
      </c>
      <c r="E1025" s="45" t="s">
        <v>2399</v>
      </c>
      <c r="F1025" t="s">
        <v>3032</v>
      </c>
      <c r="G1025" s="45" t="s">
        <v>2407</v>
      </c>
      <c r="H1025" s="47">
        <v>2621</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3070</v>
      </c>
      <c r="E1026" s="45" t="s">
        <v>2400</v>
      </c>
      <c r="F1026" t="s">
        <v>3032</v>
      </c>
      <c r="G1026" s="45" t="s">
        <v>2408</v>
      </c>
      <c r="H1026" s="47">
        <v>2622</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3070</v>
      </c>
      <c r="E1027" s="45" t="s">
        <v>2401</v>
      </c>
      <c r="F1027" t="s">
        <v>3032</v>
      </c>
      <c r="G1027" s="45" t="s">
        <v>2405</v>
      </c>
      <c r="H1027" s="47">
        <v>2623</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3070</v>
      </c>
      <c r="E1028" s="45" t="s">
        <v>2402</v>
      </c>
      <c r="F1028" t="s">
        <v>3032</v>
      </c>
      <c r="G1028" s="45" t="s">
        <v>2406</v>
      </c>
      <c r="H1028" s="47">
        <v>2624</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3070</v>
      </c>
      <c r="E1029" s="45" t="s">
        <v>2403</v>
      </c>
      <c r="F1029" t="s">
        <v>3032</v>
      </c>
      <c r="G1029" s="45" t="s">
        <v>2409</v>
      </c>
      <c r="H1029" s="47">
        <v>2625</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3070</v>
      </c>
      <c r="E1030" s="45" t="s">
        <v>2702</v>
      </c>
      <c r="F1030" t="s">
        <v>3032</v>
      </c>
      <c r="G1030" s="45" t="s">
        <v>2705</v>
      </c>
      <c r="H1030" s="47">
        <v>2626</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3070</v>
      </c>
      <c r="E1031" s="45" t="s">
        <v>2703</v>
      </c>
      <c r="F1031" t="s">
        <v>3032</v>
      </c>
      <c r="G1031" s="45" t="s">
        <v>2707</v>
      </c>
      <c r="H1031" s="47">
        <v>2627</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3070</v>
      </c>
      <c r="E1032" s="45" t="s">
        <v>2704</v>
      </c>
      <c r="F1032" t="s">
        <v>3032</v>
      </c>
      <c r="G1032" s="45" t="s">
        <v>2708</v>
      </c>
      <c r="H1032" s="47">
        <v>2628</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3070</v>
      </c>
      <c r="E1033" s="45" t="s">
        <v>2701</v>
      </c>
      <c r="F1033" t="s">
        <v>3032</v>
      </c>
      <c r="G1033" s="45" t="s">
        <v>2706</v>
      </c>
      <c r="H1033" s="47">
        <v>2629</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3071</v>
      </c>
      <c r="E1034" s="45" t="s">
        <v>2398</v>
      </c>
      <c r="F1034" t="s">
        <v>3033</v>
      </c>
      <c r="G1034" s="45" t="s">
        <v>2404</v>
      </c>
      <c r="H1034" s="47">
        <v>2630</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3071</v>
      </c>
      <c r="E1035" s="45" t="s">
        <v>2399</v>
      </c>
      <c r="F1035" t="s">
        <v>3033</v>
      </c>
      <c r="G1035" s="45" t="s">
        <v>2407</v>
      </c>
      <c r="H1035" s="47">
        <v>2631</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3071</v>
      </c>
      <c r="E1036" s="45" t="s">
        <v>2400</v>
      </c>
      <c r="F1036" t="s">
        <v>3033</v>
      </c>
      <c r="G1036" s="45" t="s">
        <v>2408</v>
      </c>
      <c r="H1036" s="47">
        <v>2632</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3071</v>
      </c>
      <c r="E1037" s="45" t="s">
        <v>2401</v>
      </c>
      <c r="F1037" t="s">
        <v>3033</v>
      </c>
      <c r="G1037" s="45" t="s">
        <v>2405</v>
      </c>
      <c r="H1037" s="47">
        <v>2633</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3071</v>
      </c>
      <c r="E1038" s="45" t="s">
        <v>2402</v>
      </c>
      <c r="F1038" t="s">
        <v>3033</v>
      </c>
      <c r="G1038" s="45" t="s">
        <v>2406</v>
      </c>
      <c r="H1038" s="47">
        <v>2634</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3071</v>
      </c>
      <c r="E1039" s="45" t="s">
        <v>2403</v>
      </c>
      <c r="F1039" t="s">
        <v>3033</v>
      </c>
      <c r="G1039" s="45" t="s">
        <v>2409</v>
      </c>
      <c r="H1039" s="47">
        <v>2635</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3071</v>
      </c>
      <c r="E1040" s="45" t="s">
        <v>2702</v>
      </c>
      <c r="F1040" t="s">
        <v>3033</v>
      </c>
      <c r="G1040" s="45" t="s">
        <v>2705</v>
      </c>
      <c r="H1040" s="47">
        <v>2636</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3071</v>
      </c>
      <c r="E1041" s="45" t="s">
        <v>2703</v>
      </c>
      <c r="F1041" t="s">
        <v>3033</v>
      </c>
      <c r="G1041" s="45" t="s">
        <v>2707</v>
      </c>
      <c r="H1041" s="47">
        <v>2637</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3071</v>
      </c>
      <c r="E1042" s="45" t="s">
        <v>2704</v>
      </c>
      <c r="F1042" t="s">
        <v>3033</v>
      </c>
      <c r="G1042" s="45" t="s">
        <v>2708</v>
      </c>
      <c r="H1042" s="47">
        <v>2638</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3071</v>
      </c>
      <c r="E1043" s="45" t="s">
        <v>2701</v>
      </c>
      <c r="F1043" t="s">
        <v>3033</v>
      </c>
      <c r="G1043" s="45" t="s">
        <v>2706</v>
      </c>
      <c r="H1043" s="47">
        <v>2639</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3072</v>
      </c>
      <c r="E1044" s="45" t="s">
        <v>2398</v>
      </c>
      <c r="F1044" t="s">
        <v>3034</v>
      </c>
      <c r="G1044" s="45" t="s">
        <v>2404</v>
      </c>
      <c r="H1044" s="47">
        <v>2640</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3072</v>
      </c>
      <c r="E1045" s="45" t="s">
        <v>2399</v>
      </c>
      <c r="F1045" t="s">
        <v>3034</v>
      </c>
      <c r="G1045" s="45" t="s">
        <v>2407</v>
      </c>
      <c r="H1045" s="47">
        <v>2641</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3072</v>
      </c>
      <c r="E1046" s="45" t="s">
        <v>2400</v>
      </c>
      <c r="F1046" t="s">
        <v>3034</v>
      </c>
      <c r="G1046" s="45" t="s">
        <v>2408</v>
      </c>
      <c r="H1046" s="47">
        <v>2642</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3072</v>
      </c>
      <c r="E1047" s="45" t="s">
        <v>2401</v>
      </c>
      <c r="F1047" t="s">
        <v>3034</v>
      </c>
      <c r="G1047" s="45" t="s">
        <v>2405</v>
      </c>
      <c r="H1047" s="47">
        <v>2643</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3072</v>
      </c>
      <c r="E1048" s="45" t="s">
        <v>2402</v>
      </c>
      <c r="F1048" t="s">
        <v>3034</v>
      </c>
      <c r="G1048" s="45" t="s">
        <v>2406</v>
      </c>
      <c r="H1048" s="47">
        <v>2644</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3072</v>
      </c>
      <c r="E1049" s="45" t="s">
        <v>2403</v>
      </c>
      <c r="F1049" t="s">
        <v>3034</v>
      </c>
      <c r="G1049" s="45" t="s">
        <v>2409</v>
      </c>
      <c r="H1049" s="47">
        <v>2645</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3072</v>
      </c>
      <c r="E1050" s="45" t="s">
        <v>2702</v>
      </c>
      <c r="F1050" t="s">
        <v>3034</v>
      </c>
      <c r="G1050" s="45" t="s">
        <v>2705</v>
      </c>
      <c r="H1050" s="47">
        <v>2646</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3072</v>
      </c>
      <c r="E1051" s="45" t="s">
        <v>2703</v>
      </c>
      <c r="F1051" t="s">
        <v>3034</v>
      </c>
      <c r="G1051" s="45" t="s">
        <v>2707</v>
      </c>
      <c r="H1051" s="47">
        <v>2647</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3072</v>
      </c>
      <c r="E1052" s="45" t="s">
        <v>2704</v>
      </c>
      <c r="F1052" t="s">
        <v>3034</v>
      </c>
      <c r="G1052" s="45" t="s">
        <v>2708</v>
      </c>
      <c r="H1052" s="47">
        <v>2648</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3072</v>
      </c>
      <c r="E1053" s="45" t="s">
        <v>2701</v>
      </c>
      <c r="F1053" t="s">
        <v>3034</v>
      </c>
      <c r="G1053" s="45" t="s">
        <v>2706</v>
      </c>
      <c r="H1053" s="47">
        <v>2649</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3073</v>
      </c>
      <c r="E1054" s="45" t="s">
        <v>2398</v>
      </c>
      <c r="F1054" t="s">
        <v>3035</v>
      </c>
      <c r="G1054" s="45" t="s">
        <v>2404</v>
      </c>
      <c r="H1054" s="47">
        <v>2650</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3073</v>
      </c>
      <c r="E1055" s="45" t="s">
        <v>2399</v>
      </c>
      <c r="F1055" t="s">
        <v>3035</v>
      </c>
      <c r="G1055" s="45" t="s">
        <v>2407</v>
      </c>
      <c r="H1055" s="47">
        <v>2651</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3073</v>
      </c>
      <c r="E1056" s="45" t="s">
        <v>2400</v>
      </c>
      <c r="F1056" t="s">
        <v>3035</v>
      </c>
      <c r="G1056" s="45" t="s">
        <v>2408</v>
      </c>
      <c r="H1056" s="47">
        <v>2652</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3073</v>
      </c>
      <c r="E1057" s="45" t="s">
        <v>2401</v>
      </c>
      <c r="F1057" t="s">
        <v>3035</v>
      </c>
      <c r="G1057" s="45" t="s">
        <v>2405</v>
      </c>
      <c r="H1057" s="47">
        <v>2653</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ref="C1058:C1113" si="44">C$864</f>
        <v>Fraction of Feedstock Shifted</v>
      </c>
      <c r="D1058" s="6" t="s">
        <v>3073</v>
      </c>
      <c r="E1058" s="45" t="s">
        <v>2402</v>
      </c>
      <c r="F1058" t="s">
        <v>3035</v>
      </c>
      <c r="G1058" s="45" t="s">
        <v>2406</v>
      </c>
      <c r="H1058" s="47">
        <v>2654</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3073</v>
      </c>
      <c r="E1059" s="45" t="s">
        <v>2403</v>
      </c>
      <c r="F1059" t="s">
        <v>3035</v>
      </c>
      <c r="G1059" s="45" t="s">
        <v>2409</v>
      </c>
      <c r="H1059" s="47">
        <v>2655</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3073</v>
      </c>
      <c r="E1060" s="45" t="s">
        <v>2702</v>
      </c>
      <c r="F1060" t="s">
        <v>3035</v>
      </c>
      <c r="G1060" s="45" t="s">
        <v>2705</v>
      </c>
      <c r="H1060" s="47">
        <v>2656</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3073</v>
      </c>
      <c r="E1061" s="45" t="s">
        <v>2703</v>
      </c>
      <c r="F1061" t="s">
        <v>3035</v>
      </c>
      <c r="G1061" s="45" t="s">
        <v>2707</v>
      </c>
      <c r="H1061" s="47">
        <v>2657</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3073</v>
      </c>
      <c r="E1062" s="45" t="s">
        <v>2704</v>
      </c>
      <c r="F1062" t="s">
        <v>3035</v>
      </c>
      <c r="G1062" s="45" t="s">
        <v>2708</v>
      </c>
      <c r="H1062" s="47">
        <v>2658</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3073</v>
      </c>
      <c r="E1063" s="45" t="s">
        <v>2701</v>
      </c>
      <c r="F1063" t="s">
        <v>3035</v>
      </c>
      <c r="G1063" s="45" t="s">
        <v>2706</v>
      </c>
      <c r="H1063" s="47">
        <v>2659</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3074</v>
      </c>
      <c r="E1064" s="45" t="s">
        <v>2398</v>
      </c>
      <c r="F1064" t="s">
        <v>3036</v>
      </c>
      <c r="G1064" s="45" t="s">
        <v>2404</v>
      </c>
      <c r="H1064" s="47">
        <v>2660</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3074</v>
      </c>
      <c r="E1065" s="45" t="s">
        <v>2399</v>
      </c>
      <c r="F1065" t="s">
        <v>3036</v>
      </c>
      <c r="G1065" s="45" t="s">
        <v>2407</v>
      </c>
      <c r="H1065" s="47">
        <v>2661</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3074</v>
      </c>
      <c r="E1066" s="45" t="s">
        <v>2400</v>
      </c>
      <c r="F1066" t="s">
        <v>3036</v>
      </c>
      <c r="G1066" s="45" t="s">
        <v>2408</v>
      </c>
      <c r="H1066" s="47">
        <v>2662</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3074</v>
      </c>
      <c r="E1067" s="45" t="s">
        <v>2401</v>
      </c>
      <c r="F1067" t="s">
        <v>3036</v>
      </c>
      <c r="G1067" s="45" t="s">
        <v>2405</v>
      </c>
      <c r="H1067" s="47">
        <v>2663</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3074</v>
      </c>
      <c r="E1068" s="45" t="s">
        <v>2402</v>
      </c>
      <c r="F1068" t="s">
        <v>3036</v>
      </c>
      <c r="G1068" s="45" t="s">
        <v>2406</v>
      </c>
      <c r="H1068" s="47">
        <v>2664</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3074</v>
      </c>
      <c r="E1069" s="45" t="s">
        <v>2403</v>
      </c>
      <c r="F1069" t="s">
        <v>3036</v>
      </c>
      <c r="G1069" s="45" t="s">
        <v>2409</v>
      </c>
      <c r="H1069" s="47">
        <v>2665</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3074</v>
      </c>
      <c r="E1070" s="45" t="s">
        <v>2702</v>
      </c>
      <c r="F1070" t="s">
        <v>3036</v>
      </c>
      <c r="G1070" s="45" t="s">
        <v>2705</v>
      </c>
      <c r="H1070" s="47">
        <v>2666</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3074</v>
      </c>
      <c r="E1071" s="45" t="s">
        <v>2703</v>
      </c>
      <c r="F1071" t="s">
        <v>3036</v>
      </c>
      <c r="G1071" s="45" t="s">
        <v>2707</v>
      </c>
      <c r="H1071" s="47">
        <v>2667</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3074</v>
      </c>
      <c r="E1072" s="45" t="s">
        <v>2704</v>
      </c>
      <c r="F1072" t="s">
        <v>3036</v>
      </c>
      <c r="G1072" s="45" t="s">
        <v>2708</v>
      </c>
      <c r="H1072" s="47">
        <v>2668</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3074</v>
      </c>
      <c r="E1073" s="45" t="s">
        <v>2701</v>
      </c>
      <c r="F1073" t="s">
        <v>3036</v>
      </c>
      <c r="G1073" s="45" t="s">
        <v>2706</v>
      </c>
      <c r="H1073" s="47">
        <v>2669</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3075</v>
      </c>
      <c r="E1074" s="45" t="s">
        <v>2398</v>
      </c>
      <c r="F1074" t="s">
        <v>3037</v>
      </c>
      <c r="G1074" s="45" t="s">
        <v>2404</v>
      </c>
      <c r="H1074" s="47">
        <v>2670</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3075</v>
      </c>
      <c r="E1075" s="45" t="s">
        <v>2399</v>
      </c>
      <c r="F1075" t="s">
        <v>3037</v>
      </c>
      <c r="G1075" s="45" t="s">
        <v>2407</v>
      </c>
      <c r="H1075" s="47">
        <v>2671</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3075</v>
      </c>
      <c r="E1076" s="45" t="s">
        <v>2400</v>
      </c>
      <c r="F1076" t="s">
        <v>3037</v>
      </c>
      <c r="G1076" s="45" t="s">
        <v>2408</v>
      </c>
      <c r="H1076" s="47">
        <v>2672</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3075</v>
      </c>
      <c r="E1077" s="45" t="s">
        <v>2401</v>
      </c>
      <c r="F1077" t="s">
        <v>3037</v>
      </c>
      <c r="G1077" s="45" t="s">
        <v>2405</v>
      </c>
      <c r="H1077" s="47">
        <v>2673</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3075</v>
      </c>
      <c r="E1078" s="45" t="s">
        <v>2402</v>
      </c>
      <c r="F1078" t="s">
        <v>3037</v>
      </c>
      <c r="G1078" s="45" t="s">
        <v>2406</v>
      </c>
      <c r="H1078" s="47">
        <v>2674</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3075</v>
      </c>
      <c r="E1079" s="45" t="s">
        <v>2403</v>
      </c>
      <c r="F1079" t="s">
        <v>3037</v>
      </c>
      <c r="G1079" s="45" t="s">
        <v>2409</v>
      </c>
      <c r="H1079" s="47">
        <v>2675</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3075</v>
      </c>
      <c r="E1080" s="45" t="s">
        <v>2702</v>
      </c>
      <c r="F1080" t="s">
        <v>3037</v>
      </c>
      <c r="G1080" s="45" t="s">
        <v>2705</v>
      </c>
      <c r="H1080" s="47">
        <v>2676</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3075</v>
      </c>
      <c r="E1081" s="45" t="s">
        <v>2703</v>
      </c>
      <c r="F1081" t="s">
        <v>3037</v>
      </c>
      <c r="G1081" s="45" t="s">
        <v>2707</v>
      </c>
      <c r="H1081" s="47">
        <v>2677</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3075</v>
      </c>
      <c r="E1082" s="45" t="s">
        <v>2704</v>
      </c>
      <c r="F1082" t="s">
        <v>3037</v>
      </c>
      <c r="G1082" s="45" t="s">
        <v>2708</v>
      </c>
      <c r="H1082" s="47">
        <v>2678</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3075</v>
      </c>
      <c r="E1083" s="45" t="s">
        <v>2701</v>
      </c>
      <c r="F1083" t="s">
        <v>3037</v>
      </c>
      <c r="G1083" s="45" t="s">
        <v>2706</v>
      </c>
      <c r="H1083" s="47">
        <v>2679</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3076</v>
      </c>
      <c r="E1084" s="45" t="s">
        <v>2398</v>
      </c>
      <c r="F1084" t="s">
        <v>3038</v>
      </c>
      <c r="G1084" s="45" t="s">
        <v>2404</v>
      </c>
      <c r="H1084" s="47">
        <v>2680</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3076</v>
      </c>
      <c r="E1085" s="45" t="s">
        <v>2399</v>
      </c>
      <c r="F1085" t="s">
        <v>3038</v>
      </c>
      <c r="G1085" s="45" t="s">
        <v>2407</v>
      </c>
      <c r="H1085" s="47">
        <v>2681</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3076</v>
      </c>
      <c r="E1086" s="45" t="s">
        <v>2400</v>
      </c>
      <c r="F1086" t="s">
        <v>3038</v>
      </c>
      <c r="G1086" s="45" t="s">
        <v>2408</v>
      </c>
      <c r="H1086" s="47">
        <v>2682</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3076</v>
      </c>
      <c r="E1087" s="45" t="s">
        <v>2401</v>
      </c>
      <c r="F1087" t="s">
        <v>3038</v>
      </c>
      <c r="G1087" s="45" t="s">
        <v>2405</v>
      </c>
      <c r="H1087" s="47">
        <v>2683</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3076</v>
      </c>
      <c r="E1088" s="45" t="s">
        <v>2402</v>
      </c>
      <c r="F1088" t="s">
        <v>3038</v>
      </c>
      <c r="G1088" s="45" t="s">
        <v>2406</v>
      </c>
      <c r="H1088" s="47">
        <v>2684</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3076</v>
      </c>
      <c r="E1089" s="45" t="s">
        <v>2403</v>
      </c>
      <c r="F1089" t="s">
        <v>3038</v>
      </c>
      <c r="G1089" s="45" t="s">
        <v>2409</v>
      </c>
      <c r="H1089" s="47">
        <v>2685</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3076</v>
      </c>
      <c r="E1090" s="45" t="s">
        <v>2702</v>
      </c>
      <c r="F1090" t="s">
        <v>3038</v>
      </c>
      <c r="G1090" s="45" t="s">
        <v>2705</v>
      </c>
      <c r="H1090" s="47">
        <v>2686</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3076</v>
      </c>
      <c r="E1091" s="45" t="s">
        <v>2703</v>
      </c>
      <c r="F1091" t="s">
        <v>3038</v>
      </c>
      <c r="G1091" s="45" t="s">
        <v>2707</v>
      </c>
      <c r="H1091" s="47">
        <v>2687</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3076</v>
      </c>
      <c r="E1092" s="45" t="s">
        <v>2704</v>
      </c>
      <c r="F1092" t="s">
        <v>3038</v>
      </c>
      <c r="G1092" s="45" t="s">
        <v>2708</v>
      </c>
      <c r="H1092" s="47">
        <v>2688</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3076</v>
      </c>
      <c r="E1093" s="45" t="s">
        <v>2701</v>
      </c>
      <c r="F1093" t="s">
        <v>3038</v>
      </c>
      <c r="G1093" s="45" t="s">
        <v>2706</v>
      </c>
      <c r="H1093" s="47">
        <v>2689</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3077</v>
      </c>
      <c r="E1094" s="45" t="s">
        <v>2398</v>
      </c>
      <c r="F1094" t="s">
        <v>3080</v>
      </c>
      <c r="G1094" s="45" t="s">
        <v>2404</v>
      </c>
      <c r="H1094" s="47">
        <v>2690</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3077</v>
      </c>
      <c r="E1095" s="45" t="s">
        <v>2399</v>
      </c>
      <c r="F1095" t="s">
        <v>3080</v>
      </c>
      <c r="G1095" s="45" t="s">
        <v>2407</v>
      </c>
      <c r="H1095" s="47">
        <v>2691</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3077</v>
      </c>
      <c r="E1096" s="45" t="s">
        <v>2400</v>
      </c>
      <c r="F1096" t="s">
        <v>3080</v>
      </c>
      <c r="G1096" s="45" t="s">
        <v>2408</v>
      </c>
      <c r="H1096" s="47">
        <v>2692</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3077</v>
      </c>
      <c r="E1097" s="45" t="s">
        <v>2401</v>
      </c>
      <c r="F1097" t="s">
        <v>3080</v>
      </c>
      <c r="G1097" s="45" t="s">
        <v>2405</v>
      </c>
      <c r="H1097" s="47">
        <v>2693</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3077</v>
      </c>
      <c r="E1098" s="45" t="s">
        <v>2402</v>
      </c>
      <c r="F1098" t="s">
        <v>3080</v>
      </c>
      <c r="G1098" s="45" t="s">
        <v>2406</v>
      </c>
      <c r="H1098" s="47">
        <v>2694</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3077</v>
      </c>
      <c r="E1099" s="45" t="s">
        <v>2403</v>
      </c>
      <c r="F1099" t="s">
        <v>3080</v>
      </c>
      <c r="G1099" s="45" t="s">
        <v>2409</v>
      </c>
      <c r="H1099" s="47">
        <v>2695</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3077</v>
      </c>
      <c r="E1100" s="45" t="s">
        <v>2702</v>
      </c>
      <c r="F1100" t="s">
        <v>3080</v>
      </c>
      <c r="G1100" s="45" t="s">
        <v>2705</v>
      </c>
      <c r="H1100" s="47">
        <v>2696</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3077</v>
      </c>
      <c r="E1101" s="45" t="s">
        <v>2703</v>
      </c>
      <c r="F1101" t="s">
        <v>3080</v>
      </c>
      <c r="G1101" s="45" t="s">
        <v>2707</v>
      </c>
      <c r="H1101" s="47">
        <v>2697</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3077</v>
      </c>
      <c r="E1102" s="45" t="s">
        <v>2704</v>
      </c>
      <c r="F1102" t="s">
        <v>3080</v>
      </c>
      <c r="G1102" s="45" t="s">
        <v>2708</v>
      </c>
      <c r="H1102" s="47">
        <v>2698</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3077</v>
      </c>
      <c r="E1103" s="45" t="s">
        <v>2701</v>
      </c>
      <c r="F1103" t="s">
        <v>3080</v>
      </c>
      <c r="G1103" s="45" t="s">
        <v>2706</v>
      </c>
      <c r="H1103" s="47">
        <v>2699</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3078</v>
      </c>
      <c r="E1104" s="45" t="s">
        <v>2398</v>
      </c>
      <c r="F1104" t="s">
        <v>3039</v>
      </c>
      <c r="G1104" s="45" t="s">
        <v>2404</v>
      </c>
      <c r="H1104" s="47">
        <v>2700</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3078</v>
      </c>
      <c r="E1105" s="45" t="s">
        <v>2399</v>
      </c>
      <c r="F1105" t="s">
        <v>3039</v>
      </c>
      <c r="G1105" s="45" t="s">
        <v>2407</v>
      </c>
      <c r="H1105" s="47">
        <v>2701</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3078</v>
      </c>
      <c r="E1106" s="45" t="s">
        <v>2400</v>
      </c>
      <c r="F1106" t="s">
        <v>3039</v>
      </c>
      <c r="G1106" s="45" t="s">
        <v>2408</v>
      </c>
      <c r="H1106" s="47">
        <v>2702</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3078</v>
      </c>
      <c r="E1107" s="45" t="s">
        <v>2401</v>
      </c>
      <c r="F1107" t="s">
        <v>3039</v>
      </c>
      <c r="G1107" s="45" t="s">
        <v>2405</v>
      </c>
      <c r="H1107" s="47">
        <v>2703</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3078</v>
      </c>
      <c r="E1108" s="45" t="s">
        <v>2402</v>
      </c>
      <c r="F1108" t="s">
        <v>3039</v>
      </c>
      <c r="G1108" s="45" t="s">
        <v>2406</v>
      </c>
      <c r="H1108" s="47">
        <v>2704</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3078</v>
      </c>
      <c r="E1109" s="45" t="s">
        <v>2403</v>
      </c>
      <c r="F1109" t="s">
        <v>3039</v>
      </c>
      <c r="G1109" s="45" t="s">
        <v>2409</v>
      </c>
      <c r="H1109" s="47">
        <v>2705</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3078</v>
      </c>
      <c r="E1110" s="45" t="s">
        <v>2702</v>
      </c>
      <c r="F1110" t="s">
        <v>3039</v>
      </c>
      <c r="G1110" s="45" t="s">
        <v>2705</v>
      </c>
      <c r="H1110" s="47">
        <v>2706</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3078</v>
      </c>
      <c r="E1111" s="45" t="s">
        <v>2703</v>
      </c>
      <c r="F1111" t="s">
        <v>3039</v>
      </c>
      <c r="G1111" s="45" t="s">
        <v>2707</v>
      </c>
      <c r="H1111" s="47">
        <v>2707</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3078</v>
      </c>
      <c r="E1112" s="45" t="s">
        <v>2704</v>
      </c>
      <c r="F1112" t="s">
        <v>3039</v>
      </c>
      <c r="G1112" s="45" t="s">
        <v>2708</v>
      </c>
      <c r="H1112" s="47">
        <v>2708</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4"/>
        <v>Fraction of Feedstock Shifted</v>
      </c>
      <c r="D1113" s="6" t="s">
        <v>3078</v>
      </c>
      <c r="E1113" s="45" t="s">
        <v>2701</v>
      </c>
      <c r="F1113" t="s">
        <v>3039</v>
      </c>
      <c r="G1113" s="45" t="s">
        <v>2706</v>
      </c>
      <c r="H1113" s="47">
        <v>2709</v>
      </c>
      <c r="I1113" s="324" t="s">
        <v>44</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t="s">
        <v>3529</v>
      </c>
      <c r="D1114" s="45" t="s">
        <v>3054</v>
      </c>
      <c r="E1114" s="1" t="s">
        <v>3505</v>
      </c>
      <c r="F1114" t="s">
        <v>3079</v>
      </c>
      <c r="G1114" s="45" t="s">
        <v>3512</v>
      </c>
      <c r="H1114" s="43">
        <v>2034</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C$1114</f>
        <v>Fraction of Eligible Industrial Energy Use Shifted to Hydrogen</v>
      </c>
      <c r="D1115" s="45" t="s">
        <v>3054</v>
      </c>
      <c r="E1115" s="1" t="s">
        <v>3506</v>
      </c>
      <c r="F1115" t="s">
        <v>3079</v>
      </c>
      <c r="G1115" s="45" t="s">
        <v>3513</v>
      </c>
      <c r="H1115" s="43">
        <v>2035</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ref="C1116:C1179" si="45">C$1114</f>
        <v>Fraction of Eligible Industrial Energy Use Shifted to Hydrogen</v>
      </c>
      <c r="D1116" s="45" t="s">
        <v>3054</v>
      </c>
      <c r="E1116" s="1" t="s">
        <v>3507</v>
      </c>
      <c r="F1116" t="s">
        <v>3079</v>
      </c>
      <c r="G1116" s="45" t="s">
        <v>3514</v>
      </c>
      <c r="H1116" s="43">
        <v>2036</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3054</v>
      </c>
      <c r="E1117" s="1" t="s">
        <v>3508</v>
      </c>
      <c r="F1117" t="s">
        <v>3079</v>
      </c>
      <c r="G1117" s="45" t="s">
        <v>3515</v>
      </c>
      <c r="H1117" s="43">
        <v>2037</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3054</v>
      </c>
      <c r="E1118" s="1" t="s">
        <v>3509</v>
      </c>
      <c r="F1118" t="s">
        <v>3079</v>
      </c>
      <c r="G1118" s="45" t="s">
        <v>3516</v>
      </c>
      <c r="H1118" s="43">
        <v>2038</v>
      </c>
      <c r="I1118" s="324" t="s">
        <v>44</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3054</v>
      </c>
      <c r="E1119" s="1" t="s">
        <v>3510</v>
      </c>
      <c r="F1119" t="s">
        <v>3079</v>
      </c>
      <c r="G1119" s="45" t="s">
        <v>3517</v>
      </c>
      <c r="H1119" s="43">
        <v>2039</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3054</v>
      </c>
      <c r="E1120" s="1" t="s">
        <v>3511</v>
      </c>
      <c r="F1120" t="s">
        <v>3079</v>
      </c>
      <c r="G1120" s="45" t="s">
        <v>3518</v>
      </c>
      <c r="H1120" s="43">
        <v>2040</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45" t="s">
        <v>3054</v>
      </c>
      <c r="E1121" s="1" t="s">
        <v>3656</v>
      </c>
      <c r="F1121" t="s">
        <v>3079</v>
      </c>
      <c r="G1121" s="45" t="s">
        <v>3656</v>
      </c>
      <c r="H1121" s="43">
        <v>2041</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3055</v>
      </c>
      <c r="E1122" s="1" t="s">
        <v>3505</v>
      </c>
      <c r="F1122" t="s">
        <v>2755</v>
      </c>
      <c r="G1122" s="45" t="s">
        <v>3512</v>
      </c>
      <c r="H1122" s="43">
        <v>2042</v>
      </c>
      <c r="I1122" s="324" t="s">
        <v>44</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3055</v>
      </c>
      <c r="E1123" s="1" t="s">
        <v>3506</v>
      </c>
      <c r="F1123" t="s">
        <v>2755</v>
      </c>
      <c r="G1123" s="45" t="s">
        <v>3513</v>
      </c>
      <c r="H1123" s="43">
        <v>2043</v>
      </c>
      <c r="I1123" s="324" t="s">
        <v>43</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3055</v>
      </c>
      <c r="E1124" s="1" t="s">
        <v>3507</v>
      </c>
      <c r="F1124" t="s">
        <v>2755</v>
      </c>
      <c r="G1124" s="45" t="s">
        <v>3514</v>
      </c>
      <c r="H1124" s="43">
        <v>2044</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3055</v>
      </c>
      <c r="E1125" s="1" t="s">
        <v>3508</v>
      </c>
      <c r="F1125" t="s">
        <v>2755</v>
      </c>
      <c r="G1125" s="45" t="s">
        <v>3515</v>
      </c>
      <c r="H1125" s="43">
        <v>2045</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3055</v>
      </c>
      <c r="E1126" s="1" t="s">
        <v>3509</v>
      </c>
      <c r="F1126" t="s">
        <v>2755</v>
      </c>
      <c r="G1126" s="45" t="s">
        <v>3516</v>
      </c>
      <c r="H1126" s="43">
        <v>2046</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3055</v>
      </c>
      <c r="E1127" s="1" t="s">
        <v>3510</v>
      </c>
      <c r="F1127" t="s">
        <v>2755</v>
      </c>
      <c r="G1127" s="45" t="s">
        <v>3517</v>
      </c>
      <c r="H1127" s="43">
        <v>2047</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3055</v>
      </c>
      <c r="E1128" s="1" t="s">
        <v>3511</v>
      </c>
      <c r="F1128" t="s">
        <v>2755</v>
      </c>
      <c r="G1128" s="45" t="s">
        <v>3518</v>
      </c>
      <c r="H1128" s="43">
        <v>2048</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3055</v>
      </c>
      <c r="E1129" s="1" t="s">
        <v>3656</v>
      </c>
      <c r="F1129" t="s">
        <v>2755</v>
      </c>
      <c r="G1129" s="45" t="s">
        <v>3656</v>
      </c>
      <c r="H1129" s="43">
        <v>2049</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3056</v>
      </c>
      <c r="E1130" s="1" t="s">
        <v>3505</v>
      </c>
      <c r="F1130" t="s">
        <v>3020</v>
      </c>
      <c r="G1130" s="45" t="s">
        <v>3512</v>
      </c>
      <c r="H1130" s="43">
        <v>2050</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3056</v>
      </c>
      <c r="E1131" s="1" t="s">
        <v>3506</v>
      </c>
      <c r="F1131" t="s">
        <v>3020</v>
      </c>
      <c r="G1131" s="45" t="s">
        <v>3513</v>
      </c>
      <c r="H1131" s="43">
        <v>2051</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3056</v>
      </c>
      <c r="E1132" s="1" t="s">
        <v>3507</v>
      </c>
      <c r="F1132" t="s">
        <v>3020</v>
      </c>
      <c r="G1132" s="45" t="s">
        <v>3514</v>
      </c>
      <c r="H1132" s="43">
        <v>2052</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3056</v>
      </c>
      <c r="E1133" s="1" t="s">
        <v>3508</v>
      </c>
      <c r="F1133" t="s">
        <v>3020</v>
      </c>
      <c r="G1133" s="45" t="s">
        <v>3515</v>
      </c>
      <c r="H1133" s="43">
        <v>2053</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3056</v>
      </c>
      <c r="E1134" s="1" t="s">
        <v>3509</v>
      </c>
      <c r="F1134" t="s">
        <v>3020</v>
      </c>
      <c r="G1134" s="45" t="s">
        <v>3516</v>
      </c>
      <c r="H1134" s="43">
        <v>2054</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3056</v>
      </c>
      <c r="E1135" s="1" t="s">
        <v>3510</v>
      </c>
      <c r="F1135" t="s">
        <v>3020</v>
      </c>
      <c r="G1135" s="45" t="s">
        <v>3517</v>
      </c>
      <c r="H1135" s="43">
        <v>2055</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3056</v>
      </c>
      <c r="E1136" s="1" t="s">
        <v>3511</v>
      </c>
      <c r="F1136" t="s">
        <v>3020</v>
      </c>
      <c r="G1136" s="45" t="s">
        <v>3518</v>
      </c>
      <c r="H1136" s="43">
        <v>2056</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3056</v>
      </c>
      <c r="E1137" s="1" t="s">
        <v>3656</v>
      </c>
      <c r="F1137" t="s">
        <v>3020</v>
      </c>
      <c r="G1137" s="45" t="s">
        <v>3656</v>
      </c>
      <c r="H1137" s="43">
        <v>2057</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3057</v>
      </c>
      <c r="E1138" s="1" t="s">
        <v>3505</v>
      </c>
      <c r="F1138" t="s">
        <v>3021</v>
      </c>
      <c r="G1138" s="45" t="s">
        <v>3512</v>
      </c>
      <c r="H1138" s="43">
        <v>2058</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3057</v>
      </c>
      <c r="E1139" s="1" t="s">
        <v>3506</v>
      </c>
      <c r="F1139" t="s">
        <v>3021</v>
      </c>
      <c r="G1139" s="45" t="s">
        <v>3513</v>
      </c>
      <c r="H1139" s="43">
        <v>2059</v>
      </c>
      <c r="I1139" s="324" t="s">
        <v>43</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3057</v>
      </c>
      <c r="E1140" s="1" t="s">
        <v>3507</v>
      </c>
      <c r="F1140" t="s">
        <v>3021</v>
      </c>
      <c r="G1140" s="45" t="s">
        <v>3514</v>
      </c>
      <c r="H1140" s="43">
        <v>2060</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3057</v>
      </c>
      <c r="E1141" s="1" t="s">
        <v>3508</v>
      </c>
      <c r="F1141" t="s">
        <v>3021</v>
      </c>
      <c r="G1141" s="45" t="s">
        <v>3515</v>
      </c>
      <c r="H1141" s="43">
        <v>2061</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3057</v>
      </c>
      <c r="E1142" s="1" t="s">
        <v>3509</v>
      </c>
      <c r="F1142" t="s">
        <v>3021</v>
      </c>
      <c r="G1142" s="45" t="s">
        <v>3516</v>
      </c>
      <c r="H1142" s="43">
        <v>2062</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3057</v>
      </c>
      <c r="E1143" s="1" t="s">
        <v>3510</v>
      </c>
      <c r="F1143" t="s">
        <v>3021</v>
      </c>
      <c r="G1143" s="45" t="s">
        <v>3517</v>
      </c>
      <c r="H1143" s="43">
        <v>2063</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3057</v>
      </c>
      <c r="E1144" s="1" t="s">
        <v>3511</v>
      </c>
      <c r="F1144" t="s">
        <v>3021</v>
      </c>
      <c r="G1144" s="45" t="s">
        <v>3518</v>
      </c>
      <c r="H1144" s="43">
        <v>2064</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3057</v>
      </c>
      <c r="E1145" s="1" t="s">
        <v>3656</v>
      </c>
      <c r="F1145" t="s">
        <v>3021</v>
      </c>
      <c r="G1145" s="45" t="s">
        <v>3656</v>
      </c>
      <c r="H1145" s="43">
        <v>2065</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3058</v>
      </c>
      <c r="E1146" s="1" t="s">
        <v>3505</v>
      </c>
      <c r="F1146" t="s">
        <v>3022</v>
      </c>
      <c r="G1146" s="45" t="s">
        <v>3512</v>
      </c>
      <c r="H1146" s="43">
        <v>2066</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3058</v>
      </c>
      <c r="E1147" s="1" t="s">
        <v>3506</v>
      </c>
      <c r="F1147" t="s">
        <v>3022</v>
      </c>
      <c r="G1147" s="45" t="s">
        <v>3513</v>
      </c>
      <c r="H1147" s="43">
        <v>2067</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3058</v>
      </c>
      <c r="E1148" s="1" t="s">
        <v>3507</v>
      </c>
      <c r="F1148" t="s">
        <v>3022</v>
      </c>
      <c r="G1148" s="45" t="s">
        <v>3514</v>
      </c>
      <c r="H1148" s="43">
        <v>2068</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3058</v>
      </c>
      <c r="E1149" s="1" t="s">
        <v>3508</v>
      </c>
      <c r="F1149" t="s">
        <v>3022</v>
      </c>
      <c r="G1149" s="45" t="s">
        <v>3515</v>
      </c>
      <c r="H1149" s="43">
        <v>2069</v>
      </c>
      <c r="I1149" s="324" t="s">
        <v>44</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3058</v>
      </c>
      <c r="E1150" s="1" t="s">
        <v>3509</v>
      </c>
      <c r="F1150" t="s">
        <v>3022</v>
      </c>
      <c r="G1150" s="45" t="s">
        <v>3516</v>
      </c>
      <c r="H1150" s="43">
        <v>2070</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3058</v>
      </c>
      <c r="E1151" s="1" t="s">
        <v>3510</v>
      </c>
      <c r="F1151" t="s">
        <v>3022</v>
      </c>
      <c r="G1151" s="45" t="s">
        <v>3517</v>
      </c>
      <c r="H1151" s="43">
        <v>2071</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3058</v>
      </c>
      <c r="E1152" s="1" t="s">
        <v>3511</v>
      </c>
      <c r="F1152" t="s">
        <v>3022</v>
      </c>
      <c r="G1152" s="45" t="s">
        <v>3518</v>
      </c>
      <c r="H1152" s="43">
        <v>2072</v>
      </c>
      <c r="I1152" s="324" t="s">
        <v>44</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3058</v>
      </c>
      <c r="E1153" s="1" t="s">
        <v>3656</v>
      </c>
      <c r="F1153" t="s">
        <v>3022</v>
      </c>
      <c r="G1153" s="45" t="s">
        <v>3656</v>
      </c>
      <c r="H1153" s="43">
        <v>2073</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3059</v>
      </c>
      <c r="E1154" s="1" t="s">
        <v>3505</v>
      </c>
      <c r="F1154" t="s">
        <v>3023</v>
      </c>
      <c r="G1154" s="45" t="s">
        <v>3512</v>
      </c>
      <c r="H1154" s="43">
        <v>2074</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3059</v>
      </c>
      <c r="E1155" s="1" t="s">
        <v>3506</v>
      </c>
      <c r="F1155" t="s">
        <v>3023</v>
      </c>
      <c r="G1155" s="45" t="s">
        <v>3513</v>
      </c>
      <c r="H1155" s="43">
        <v>2075</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3059</v>
      </c>
      <c r="E1156" s="1" t="s">
        <v>3507</v>
      </c>
      <c r="F1156" t="s">
        <v>3023</v>
      </c>
      <c r="G1156" s="45" t="s">
        <v>3514</v>
      </c>
      <c r="H1156" s="43">
        <v>2076</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3059</v>
      </c>
      <c r="E1157" s="1" t="s">
        <v>3508</v>
      </c>
      <c r="F1157" t="s">
        <v>3023</v>
      </c>
      <c r="G1157" s="45" t="s">
        <v>3515</v>
      </c>
      <c r="H1157" s="43">
        <v>2077</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3059</v>
      </c>
      <c r="E1158" s="1" t="s">
        <v>3509</v>
      </c>
      <c r="F1158" t="s">
        <v>3023</v>
      </c>
      <c r="G1158" s="45" t="s">
        <v>3516</v>
      </c>
      <c r="H1158" s="43">
        <v>2078</v>
      </c>
      <c r="I1158" s="324" t="s">
        <v>44</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3059</v>
      </c>
      <c r="E1159" s="1" t="s">
        <v>3510</v>
      </c>
      <c r="F1159" t="s">
        <v>3023</v>
      </c>
      <c r="G1159" s="45" t="s">
        <v>3517</v>
      </c>
      <c r="H1159" s="43">
        <v>2079</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3059</v>
      </c>
      <c r="E1160" s="1" t="s">
        <v>3511</v>
      </c>
      <c r="F1160" t="s">
        <v>3023</v>
      </c>
      <c r="G1160" s="45" t="s">
        <v>3518</v>
      </c>
      <c r="H1160" s="43">
        <v>2080</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3059</v>
      </c>
      <c r="E1161" s="1" t="s">
        <v>3656</v>
      </c>
      <c r="F1161" t="s">
        <v>3023</v>
      </c>
      <c r="G1161" s="45" t="s">
        <v>3656</v>
      </c>
      <c r="H1161" s="43">
        <v>2081</v>
      </c>
      <c r="I1161" s="324" t="s">
        <v>44</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3060</v>
      </c>
      <c r="E1162" s="1" t="s">
        <v>3505</v>
      </c>
      <c r="F1162" t="s">
        <v>3024</v>
      </c>
      <c r="G1162" s="45" t="s">
        <v>3512</v>
      </c>
      <c r="H1162" s="43">
        <v>2082</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3060</v>
      </c>
      <c r="E1163" s="1" t="s">
        <v>3506</v>
      </c>
      <c r="F1163" t="s">
        <v>3024</v>
      </c>
      <c r="G1163" s="45" t="s">
        <v>3513</v>
      </c>
      <c r="H1163" s="43">
        <v>2083</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3060</v>
      </c>
      <c r="E1164" s="1" t="s">
        <v>3507</v>
      </c>
      <c r="F1164" t="s">
        <v>3024</v>
      </c>
      <c r="G1164" s="45" t="s">
        <v>3514</v>
      </c>
      <c r="H1164" s="43">
        <v>2084</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3060</v>
      </c>
      <c r="E1165" s="1" t="s">
        <v>3508</v>
      </c>
      <c r="F1165" t="s">
        <v>3024</v>
      </c>
      <c r="G1165" s="45" t="s">
        <v>3515</v>
      </c>
      <c r="H1165" s="43">
        <v>2085</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3060</v>
      </c>
      <c r="E1166" s="1" t="s">
        <v>3509</v>
      </c>
      <c r="F1166" t="s">
        <v>3024</v>
      </c>
      <c r="G1166" s="45" t="s">
        <v>3516</v>
      </c>
      <c r="H1166" s="43">
        <v>2086</v>
      </c>
      <c r="I1166" s="324" t="s">
        <v>44</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3060</v>
      </c>
      <c r="E1167" s="1" t="s">
        <v>3510</v>
      </c>
      <c r="F1167" t="s">
        <v>3024</v>
      </c>
      <c r="G1167" s="45" t="s">
        <v>3517</v>
      </c>
      <c r="H1167" s="43">
        <v>2087</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3060</v>
      </c>
      <c r="E1168" s="1" t="s">
        <v>3511</v>
      </c>
      <c r="F1168" t="s">
        <v>3024</v>
      </c>
      <c r="G1168" s="45" t="s">
        <v>3518</v>
      </c>
      <c r="H1168" s="43">
        <v>2088</v>
      </c>
      <c r="I1168" s="324" t="s">
        <v>44</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3060</v>
      </c>
      <c r="E1169" s="1" t="s">
        <v>3656</v>
      </c>
      <c r="F1169" t="s">
        <v>3024</v>
      </c>
      <c r="G1169" s="45" t="s">
        <v>3656</v>
      </c>
      <c r="H1169" s="43">
        <v>2089</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3061</v>
      </c>
      <c r="E1170" s="1" t="s">
        <v>3505</v>
      </c>
      <c r="F1170" t="s">
        <v>3025</v>
      </c>
      <c r="G1170" s="45" t="s">
        <v>3512</v>
      </c>
      <c r="H1170" s="43">
        <v>2090</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3061</v>
      </c>
      <c r="E1171" s="1" t="s">
        <v>3506</v>
      </c>
      <c r="F1171" t="s">
        <v>3025</v>
      </c>
      <c r="G1171" s="45" t="s">
        <v>3513</v>
      </c>
      <c r="H1171" s="43">
        <v>2091</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3061</v>
      </c>
      <c r="E1172" s="1" t="s">
        <v>3507</v>
      </c>
      <c r="F1172" t="s">
        <v>3025</v>
      </c>
      <c r="G1172" s="45" t="s">
        <v>3514</v>
      </c>
      <c r="H1172" s="43">
        <v>2092</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3061</v>
      </c>
      <c r="E1173" s="1" t="s">
        <v>3508</v>
      </c>
      <c r="F1173" t="s">
        <v>3025</v>
      </c>
      <c r="G1173" s="45" t="s">
        <v>3515</v>
      </c>
      <c r="H1173" s="43">
        <v>2093</v>
      </c>
      <c r="I1173" s="324" t="s">
        <v>43</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3061</v>
      </c>
      <c r="E1174" s="1" t="s">
        <v>3509</v>
      </c>
      <c r="F1174" t="s">
        <v>3025</v>
      </c>
      <c r="G1174" s="45" t="s">
        <v>3516</v>
      </c>
      <c r="H1174" s="43">
        <v>2094</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3061</v>
      </c>
      <c r="E1175" s="1" t="s">
        <v>3510</v>
      </c>
      <c r="F1175" t="s">
        <v>3025</v>
      </c>
      <c r="G1175" s="45" t="s">
        <v>3517</v>
      </c>
      <c r="H1175" s="43">
        <v>2095</v>
      </c>
      <c r="I1175" s="324" t="s">
        <v>43</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3061</v>
      </c>
      <c r="E1176" s="1" t="s">
        <v>3511</v>
      </c>
      <c r="F1176" t="s">
        <v>3025</v>
      </c>
      <c r="G1176" s="45" t="s">
        <v>3518</v>
      </c>
      <c r="H1176" s="43">
        <v>2096</v>
      </c>
      <c r="I1176" s="324" t="s">
        <v>44</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3061</v>
      </c>
      <c r="E1177" s="1" t="s">
        <v>3656</v>
      </c>
      <c r="F1177" t="s">
        <v>3025</v>
      </c>
      <c r="G1177" s="45" t="s">
        <v>3656</v>
      </c>
      <c r="H1177" s="43">
        <v>2097</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3062</v>
      </c>
      <c r="E1178" s="1" t="s">
        <v>3505</v>
      </c>
      <c r="F1178" t="s">
        <v>3026</v>
      </c>
      <c r="G1178" s="45" t="s">
        <v>3512</v>
      </c>
      <c r="H1178" s="43">
        <v>2098</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3062</v>
      </c>
      <c r="E1179" s="1" t="s">
        <v>3506</v>
      </c>
      <c r="F1179" t="s">
        <v>3026</v>
      </c>
      <c r="G1179" s="45" t="s">
        <v>3513</v>
      </c>
      <c r="H1179" s="43">
        <v>2099</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ref="C1180:C1243" si="46">C$1114</f>
        <v>Fraction of Eligible Industrial Energy Use Shifted to Hydrogen</v>
      </c>
      <c r="D1180" s="6" t="s">
        <v>3062</v>
      </c>
      <c r="E1180" s="1" t="s">
        <v>3507</v>
      </c>
      <c r="F1180" t="s">
        <v>3026</v>
      </c>
      <c r="G1180" s="45" t="s">
        <v>3514</v>
      </c>
      <c r="H1180" s="43">
        <v>2100</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3062</v>
      </c>
      <c r="E1181" s="1" t="s">
        <v>3508</v>
      </c>
      <c r="F1181" t="s">
        <v>3026</v>
      </c>
      <c r="G1181" s="45" t="s">
        <v>3515</v>
      </c>
      <c r="H1181" s="43">
        <v>2101</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3062</v>
      </c>
      <c r="E1182" s="1" t="s">
        <v>3509</v>
      </c>
      <c r="F1182" t="s">
        <v>3026</v>
      </c>
      <c r="G1182" s="45" t="s">
        <v>3516</v>
      </c>
      <c r="H1182" s="43">
        <v>2102</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3062</v>
      </c>
      <c r="E1183" s="1" t="s">
        <v>3510</v>
      </c>
      <c r="F1183" t="s">
        <v>3026</v>
      </c>
      <c r="G1183" s="45" t="s">
        <v>3517</v>
      </c>
      <c r="H1183" s="43">
        <v>2103</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3062</v>
      </c>
      <c r="E1184" s="1" t="s">
        <v>3511</v>
      </c>
      <c r="F1184" t="s">
        <v>3026</v>
      </c>
      <c r="G1184" s="45" t="s">
        <v>3518</v>
      </c>
      <c r="H1184" s="43">
        <v>2104</v>
      </c>
      <c r="I1184" s="324" t="s">
        <v>44</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3062</v>
      </c>
      <c r="E1185" s="1" t="s">
        <v>3656</v>
      </c>
      <c r="F1185" t="s">
        <v>3026</v>
      </c>
      <c r="G1185" s="45" t="s">
        <v>3656</v>
      </c>
      <c r="H1185" s="43">
        <v>2105</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3063</v>
      </c>
      <c r="E1186" s="1" t="s">
        <v>3505</v>
      </c>
      <c r="F1186" t="s">
        <v>2575</v>
      </c>
      <c r="G1186" s="45" t="s">
        <v>3512</v>
      </c>
      <c r="H1186" s="43">
        <v>2106</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3063</v>
      </c>
      <c r="E1187" s="1" t="s">
        <v>3506</v>
      </c>
      <c r="F1187" t="s">
        <v>2575</v>
      </c>
      <c r="G1187" s="45" t="s">
        <v>3513</v>
      </c>
      <c r="H1187" s="43">
        <v>2107</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3063</v>
      </c>
      <c r="E1188" s="1" t="s">
        <v>3507</v>
      </c>
      <c r="F1188" t="s">
        <v>2575</v>
      </c>
      <c r="G1188" s="45" t="s">
        <v>3514</v>
      </c>
      <c r="H1188" s="43">
        <v>2108</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3063</v>
      </c>
      <c r="E1189" s="1" t="s">
        <v>3508</v>
      </c>
      <c r="F1189" t="s">
        <v>2575</v>
      </c>
      <c r="G1189" s="45" t="s">
        <v>3515</v>
      </c>
      <c r="H1189" s="43">
        <v>2109</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3063</v>
      </c>
      <c r="E1190" s="1" t="s">
        <v>3509</v>
      </c>
      <c r="F1190" t="s">
        <v>2575</v>
      </c>
      <c r="G1190" s="45" t="s">
        <v>3516</v>
      </c>
      <c r="H1190" s="43">
        <v>2110</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3063</v>
      </c>
      <c r="E1191" s="1" t="s">
        <v>3510</v>
      </c>
      <c r="F1191" t="s">
        <v>2575</v>
      </c>
      <c r="G1191" s="45" t="s">
        <v>3517</v>
      </c>
      <c r="H1191" s="43">
        <v>2111</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3063</v>
      </c>
      <c r="E1192" s="1" t="s">
        <v>3511</v>
      </c>
      <c r="F1192" t="s">
        <v>2575</v>
      </c>
      <c r="G1192" s="45" t="s">
        <v>3518</v>
      </c>
      <c r="H1192" s="43">
        <v>2112</v>
      </c>
      <c r="I1192" s="324" t="s">
        <v>44</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3063</v>
      </c>
      <c r="E1193" s="1" t="s">
        <v>3656</v>
      </c>
      <c r="F1193" t="s">
        <v>2575</v>
      </c>
      <c r="G1193" s="45" t="s">
        <v>3656</v>
      </c>
      <c r="H1193" s="43">
        <v>2113</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3064</v>
      </c>
      <c r="E1194" s="1" t="s">
        <v>3505</v>
      </c>
      <c r="F1194" t="s">
        <v>3027</v>
      </c>
      <c r="G1194" s="45" t="s">
        <v>3512</v>
      </c>
      <c r="H1194" s="43">
        <v>2114</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3064</v>
      </c>
      <c r="E1195" s="1" t="s">
        <v>3506</v>
      </c>
      <c r="F1195" t="s">
        <v>3027</v>
      </c>
      <c r="G1195" s="45" t="s">
        <v>3513</v>
      </c>
      <c r="H1195" s="43">
        <v>2115</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3064</v>
      </c>
      <c r="E1196" s="1" t="s">
        <v>3507</v>
      </c>
      <c r="F1196" t="s">
        <v>3027</v>
      </c>
      <c r="G1196" s="45" t="s">
        <v>3514</v>
      </c>
      <c r="H1196" s="43">
        <v>2116</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3064</v>
      </c>
      <c r="E1197" s="1" t="s">
        <v>3508</v>
      </c>
      <c r="F1197" t="s">
        <v>3027</v>
      </c>
      <c r="G1197" s="45" t="s">
        <v>3515</v>
      </c>
      <c r="H1197" s="43">
        <v>2117</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3064</v>
      </c>
      <c r="E1198" s="1" t="s">
        <v>3509</v>
      </c>
      <c r="F1198" t="s">
        <v>3027</v>
      </c>
      <c r="G1198" s="45" t="s">
        <v>3516</v>
      </c>
      <c r="H1198" s="43">
        <v>2118</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3064</v>
      </c>
      <c r="E1199" s="1" t="s">
        <v>3510</v>
      </c>
      <c r="F1199" t="s">
        <v>3027</v>
      </c>
      <c r="G1199" s="45" t="s">
        <v>3517</v>
      </c>
      <c r="H1199" s="43">
        <v>2119</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3064</v>
      </c>
      <c r="E1200" s="1" t="s">
        <v>3511</v>
      </c>
      <c r="F1200" t="s">
        <v>3027</v>
      </c>
      <c r="G1200" s="45" t="s">
        <v>3518</v>
      </c>
      <c r="H1200" s="43">
        <v>2120</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3064</v>
      </c>
      <c r="E1201" s="1" t="s">
        <v>3656</v>
      </c>
      <c r="F1201" t="s">
        <v>3027</v>
      </c>
      <c r="G1201" s="45" t="s">
        <v>3656</v>
      </c>
      <c r="H1201" s="43">
        <v>2121</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3065</v>
      </c>
      <c r="E1202" s="1" t="s">
        <v>3505</v>
      </c>
      <c r="F1202" t="s">
        <v>3028</v>
      </c>
      <c r="G1202" s="45" t="s">
        <v>3512</v>
      </c>
      <c r="H1202" s="43">
        <v>2122</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3065</v>
      </c>
      <c r="E1203" s="1" t="s">
        <v>3506</v>
      </c>
      <c r="F1203" t="s">
        <v>3028</v>
      </c>
      <c r="G1203" s="45" t="s">
        <v>3513</v>
      </c>
      <c r="H1203" s="43">
        <v>2123</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3065</v>
      </c>
      <c r="E1204" s="1" t="s">
        <v>3507</v>
      </c>
      <c r="F1204" t="s">
        <v>3028</v>
      </c>
      <c r="G1204" s="45" t="s">
        <v>3514</v>
      </c>
      <c r="H1204" s="43">
        <v>2124</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3065</v>
      </c>
      <c r="E1205" s="1" t="s">
        <v>3508</v>
      </c>
      <c r="F1205" t="s">
        <v>3028</v>
      </c>
      <c r="G1205" s="45" t="s">
        <v>3515</v>
      </c>
      <c r="H1205" s="43">
        <v>2125</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3065</v>
      </c>
      <c r="E1206" s="1" t="s">
        <v>3509</v>
      </c>
      <c r="F1206" t="s">
        <v>3028</v>
      </c>
      <c r="G1206" s="45" t="s">
        <v>3516</v>
      </c>
      <c r="H1206" s="43">
        <v>2126</v>
      </c>
      <c r="I1206" s="324" t="s">
        <v>44</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3065</v>
      </c>
      <c r="E1207" s="1" t="s">
        <v>3510</v>
      </c>
      <c r="F1207" t="s">
        <v>3028</v>
      </c>
      <c r="G1207" s="45" t="s">
        <v>3517</v>
      </c>
      <c r="H1207" s="43">
        <v>2127</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3065</v>
      </c>
      <c r="E1208" s="1" t="s">
        <v>3511</v>
      </c>
      <c r="F1208" t="s">
        <v>3028</v>
      </c>
      <c r="G1208" s="45" t="s">
        <v>3518</v>
      </c>
      <c r="H1208" s="43">
        <v>2128</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3065</v>
      </c>
      <c r="E1209" s="1" t="s">
        <v>3656</v>
      </c>
      <c r="F1209" t="s">
        <v>3028</v>
      </c>
      <c r="G1209" s="45" t="s">
        <v>3656</v>
      </c>
      <c r="H1209" s="43">
        <v>2129</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3066</v>
      </c>
      <c r="E1210" s="1" t="s">
        <v>3505</v>
      </c>
      <c r="F1210" t="s">
        <v>3029</v>
      </c>
      <c r="G1210" s="45" t="s">
        <v>3512</v>
      </c>
      <c r="H1210" s="43">
        <v>2130</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3066</v>
      </c>
      <c r="E1211" s="1" t="s">
        <v>3506</v>
      </c>
      <c r="F1211" t="s">
        <v>3029</v>
      </c>
      <c r="G1211" s="45" t="s">
        <v>3513</v>
      </c>
      <c r="H1211" s="43">
        <v>2131</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3066</v>
      </c>
      <c r="E1212" s="1" t="s">
        <v>3507</v>
      </c>
      <c r="F1212" t="s">
        <v>3029</v>
      </c>
      <c r="G1212" s="45" t="s">
        <v>3514</v>
      </c>
      <c r="H1212" s="43">
        <v>2132</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3066</v>
      </c>
      <c r="E1213" s="1" t="s">
        <v>3508</v>
      </c>
      <c r="F1213" t="s">
        <v>3029</v>
      </c>
      <c r="G1213" s="45" t="s">
        <v>3515</v>
      </c>
      <c r="H1213" s="43">
        <v>2133</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3066</v>
      </c>
      <c r="E1214" s="1" t="s">
        <v>3509</v>
      </c>
      <c r="F1214" t="s">
        <v>3029</v>
      </c>
      <c r="G1214" s="45" t="s">
        <v>3516</v>
      </c>
      <c r="H1214" s="43">
        <v>2134</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3066</v>
      </c>
      <c r="E1215" s="1" t="s">
        <v>3510</v>
      </c>
      <c r="F1215" t="s">
        <v>3029</v>
      </c>
      <c r="G1215" s="45" t="s">
        <v>3517</v>
      </c>
      <c r="H1215" s="43">
        <v>2135</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3066</v>
      </c>
      <c r="E1216" s="1" t="s">
        <v>3511</v>
      </c>
      <c r="F1216" t="s">
        <v>3029</v>
      </c>
      <c r="G1216" s="45" t="s">
        <v>3518</v>
      </c>
      <c r="H1216" s="43">
        <v>2136</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3066</v>
      </c>
      <c r="E1217" s="1" t="s">
        <v>3656</v>
      </c>
      <c r="F1217" t="s">
        <v>3029</v>
      </c>
      <c r="G1217" s="45" t="s">
        <v>3656</v>
      </c>
      <c r="H1217" s="43">
        <v>2137</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3067</v>
      </c>
      <c r="E1218" s="1" t="s">
        <v>3505</v>
      </c>
      <c r="F1218" t="s">
        <v>2576</v>
      </c>
      <c r="G1218" s="45" t="s">
        <v>3512</v>
      </c>
      <c r="H1218" s="43">
        <v>2138</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3067</v>
      </c>
      <c r="E1219" s="1" t="s">
        <v>3506</v>
      </c>
      <c r="F1219" t="s">
        <v>2576</v>
      </c>
      <c r="G1219" s="45" t="s">
        <v>3513</v>
      </c>
      <c r="H1219" s="43">
        <v>2139</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3067</v>
      </c>
      <c r="E1220" s="1" t="s">
        <v>3507</v>
      </c>
      <c r="F1220" t="s">
        <v>2576</v>
      </c>
      <c r="G1220" s="45" t="s">
        <v>3514</v>
      </c>
      <c r="H1220" s="43">
        <v>2140</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3067</v>
      </c>
      <c r="E1221" s="1" t="s">
        <v>3508</v>
      </c>
      <c r="F1221" t="s">
        <v>2576</v>
      </c>
      <c r="G1221" s="45" t="s">
        <v>3515</v>
      </c>
      <c r="H1221" s="43">
        <v>2141</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3067</v>
      </c>
      <c r="E1222" s="1" t="s">
        <v>3509</v>
      </c>
      <c r="F1222" t="s">
        <v>2576</v>
      </c>
      <c r="G1222" s="45" t="s">
        <v>3516</v>
      </c>
      <c r="H1222" s="43">
        <v>2142</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3067</v>
      </c>
      <c r="E1223" s="1" t="s">
        <v>3510</v>
      </c>
      <c r="F1223" t="s">
        <v>2576</v>
      </c>
      <c r="G1223" s="45" t="s">
        <v>3517</v>
      </c>
      <c r="H1223" s="43">
        <v>2143</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3067</v>
      </c>
      <c r="E1224" s="1" t="s">
        <v>3511</v>
      </c>
      <c r="F1224" t="s">
        <v>2576</v>
      </c>
      <c r="G1224" s="45" t="s">
        <v>3518</v>
      </c>
      <c r="H1224" s="43">
        <v>2144</v>
      </c>
      <c r="I1224" s="324" t="s">
        <v>44</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3067</v>
      </c>
      <c r="E1225" s="1" t="s">
        <v>3656</v>
      </c>
      <c r="F1225" t="s">
        <v>2576</v>
      </c>
      <c r="G1225" s="45" t="s">
        <v>3656</v>
      </c>
      <c r="H1225" s="43">
        <v>2145</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3068</v>
      </c>
      <c r="E1226" s="1" t="s">
        <v>3505</v>
      </c>
      <c r="F1226" t="s">
        <v>3030</v>
      </c>
      <c r="G1226" s="45" t="s">
        <v>3512</v>
      </c>
      <c r="H1226" s="43">
        <v>2146</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3068</v>
      </c>
      <c r="E1227" s="1" t="s">
        <v>3506</v>
      </c>
      <c r="F1227" t="s">
        <v>3030</v>
      </c>
      <c r="G1227" s="45" t="s">
        <v>3513</v>
      </c>
      <c r="H1227" s="43">
        <v>2147</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3068</v>
      </c>
      <c r="E1228" s="1" t="s">
        <v>3507</v>
      </c>
      <c r="F1228" t="s">
        <v>3030</v>
      </c>
      <c r="G1228" s="45" t="s">
        <v>3514</v>
      </c>
      <c r="H1228" s="43">
        <v>2148</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3068</v>
      </c>
      <c r="E1229" s="1" t="s">
        <v>3508</v>
      </c>
      <c r="F1229" t="s">
        <v>3030</v>
      </c>
      <c r="G1229" s="45" t="s">
        <v>3515</v>
      </c>
      <c r="H1229" s="43">
        <v>2149</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3068</v>
      </c>
      <c r="E1230" s="1" t="s">
        <v>3509</v>
      </c>
      <c r="F1230" t="s">
        <v>3030</v>
      </c>
      <c r="G1230" s="45" t="s">
        <v>3516</v>
      </c>
      <c r="H1230" s="43">
        <v>2150</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3068</v>
      </c>
      <c r="E1231" s="1" t="s">
        <v>3510</v>
      </c>
      <c r="F1231" t="s">
        <v>3030</v>
      </c>
      <c r="G1231" s="45" t="s">
        <v>3517</v>
      </c>
      <c r="H1231" s="43">
        <v>2151</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3068</v>
      </c>
      <c r="E1232" s="1" t="s">
        <v>3511</v>
      </c>
      <c r="F1232" t="s">
        <v>3030</v>
      </c>
      <c r="G1232" s="45" t="s">
        <v>3518</v>
      </c>
      <c r="H1232" s="43">
        <v>2152</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3068</v>
      </c>
      <c r="E1233" s="1" t="s">
        <v>3656</v>
      </c>
      <c r="F1233" t="s">
        <v>3030</v>
      </c>
      <c r="G1233" s="45" t="s">
        <v>3656</v>
      </c>
      <c r="H1233" s="43">
        <v>2153</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3069</v>
      </c>
      <c r="E1234" s="1" t="s">
        <v>3505</v>
      </c>
      <c r="F1234" t="s">
        <v>3031</v>
      </c>
      <c r="G1234" s="45" t="s">
        <v>3512</v>
      </c>
      <c r="H1234" s="43">
        <v>2154</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3069</v>
      </c>
      <c r="E1235" s="1" t="s">
        <v>3506</v>
      </c>
      <c r="F1235" t="s">
        <v>3031</v>
      </c>
      <c r="G1235" s="45" t="s">
        <v>3513</v>
      </c>
      <c r="H1235" s="43">
        <v>2155</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3069</v>
      </c>
      <c r="E1236" s="1" t="s">
        <v>3507</v>
      </c>
      <c r="F1236" t="s">
        <v>3031</v>
      </c>
      <c r="G1236" s="45" t="s">
        <v>3514</v>
      </c>
      <c r="H1236" s="43">
        <v>2156</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3069</v>
      </c>
      <c r="E1237" s="1" t="s">
        <v>3508</v>
      </c>
      <c r="F1237" t="s">
        <v>3031</v>
      </c>
      <c r="G1237" s="45" t="s">
        <v>3515</v>
      </c>
      <c r="H1237" s="43">
        <v>2157</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3069</v>
      </c>
      <c r="E1238" s="1" t="s">
        <v>3509</v>
      </c>
      <c r="F1238" t="s">
        <v>3031</v>
      </c>
      <c r="G1238" s="45" t="s">
        <v>3516</v>
      </c>
      <c r="H1238" s="43">
        <v>2158</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3069</v>
      </c>
      <c r="E1239" s="1" t="s">
        <v>3510</v>
      </c>
      <c r="F1239" t="s">
        <v>3031</v>
      </c>
      <c r="G1239" s="45" t="s">
        <v>3517</v>
      </c>
      <c r="H1239" s="43">
        <v>2159</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3069</v>
      </c>
      <c r="E1240" s="1" t="s">
        <v>3511</v>
      </c>
      <c r="F1240" t="s">
        <v>3031</v>
      </c>
      <c r="G1240" s="45" t="s">
        <v>3518</v>
      </c>
      <c r="H1240" s="43">
        <v>2160</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3069</v>
      </c>
      <c r="E1241" s="1" t="s">
        <v>3656</v>
      </c>
      <c r="F1241" t="s">
        <v>3031</v>
      </c>
      <c r="G1241" s="45" t="s">
        <v>3656</v>
      </c>
      <c r="H1241" s="43">
        <v>2161</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3070</v>
      </c>
      <c r="E1242" s="1" t="s">
        <v>3505</v>
      </c>
      <c r="F1242" t="s">
        <v>3032</v>
      </c>
      <c r="G1242" s="45" t="s">
        <v>3512</v>
      </c>
      <c r="H1242" s="43">
        <v>2162</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3070</v>
      </c>
      <c r="E1243" s="1" t="s">
        <v>3506</v>
      </c>
      <c r="F1243" t="s">
        <v>3032</v>
      </c>
      <c r="G1243" s="45" t="s">
        <v>3513</v>
      </c>
      <c r="H1243" s="43">
        <v>2163</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ref="C1244:C1307" si="47">C$1114</f>
        <v>Fraction of Eligible Industrial Energy Use Shifted to Hydrogen</v>
      </c>
      <c r="D1244" s="6" t="s">
        <v>3070</v>
      </c>
      <c r="E1244" s="1" t="s">
        <v>3507</v>
      </c>
      <c r="F1244" t="s">
        <v>3032</v>
      </c>
      <c r="G1244" s="45" t="s">
        <v>3514</v>
      </c>
      <c r="H1244" s="43">
        <v>2164</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3070</v>
      </c>
      <c r="E1245" s="1" t="s">
        <v>3508</v>
      </c>
      <c r="F1245" t="s">
        <v>3032</v>
      </c>
      <c r="G1245" s="45" t="s">
        <v>3515</v>
      </c>
      <c r="H1245" s="43">
        <v>2165</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3070</v>
      </c>
      <c r="E1246" s="1" t="s">
        <v>3509</v>
      </c>
      <c r="F1246" t="s">
        <v>3032</v>
      </c>
      <c r="G1246" s="45" t="s">
        <v>3516</v>
      </c>
      <c r="H1246" s="43">
        <v>2166</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3070</v>
      </c>
      <c r="E1247" s="1" t="s">
        <v>3510</v>
      </c>
      <c r="F1247" t="s">
        <v>3032</v>
      </c>
      <c r="G1247" s="45" t="s">
        <v>3517</v>
      </c>
      <c r="H1247" s="43">
        <v>2167</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3070</v>
      </c>
      <c r="E1248" s="1" t="s">
        <v>3511</v>
      </c>
      <c r="F1248" t="s">
        <v>3032</v>
      </c>
      <c r="G1248" s="45" t="s">
        <v>3518</v>
      </c>
      <c r="H1248" s="43">
        <v>2168</v>
      </c>
      <c r="I1248" s="324" t="s">
        <v>44</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3070</v>
      </c>
      <c r="E1249" s="1" t="s">
        <v>3656</v>
      </c>
      <c r="F1249" t="s">
        <v>3032</v>
      </c>
      <c r="G1249" s="45" t="s">
        <v>3656</v>
      </c>
      <c r="H1249" s="43">
        <v>2169</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3071</v>
      </c>
      <c r="E1250" s="1" t="s">
        <v>3505</v>
      </c>
      <c r="F1250" t="s">
        <v>3033</v>
      </c>
      <c r="G1250" s="45" t="s">
        <v>3512</v>
      </c>
      <c r="H1250" s="43">
        <v>2170</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3071</v>
      </c>
      <c r="E1251" s="1" t="s">
        <v>3506</v>
      </c>
      <c r="F1251" t="s">
        <v>3033</v>
      </c>
      <c r="G1251" s="45" t="s">
        <v>3513</v>
      </c>
      <c r="H1251" s="43">
        <v>2171</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3071</v>
      </c>
      <c r="E1252" s="1" t="s">
        <v>3507</v>
      </c>
      <c r="F1252" t="s">
        <v>3033</v>
      </c>
      <c r="G1252" s="45" t="s">
        <v>3514</v>
      </c>
      <c r="H1252" s="43">
        <v>2172</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3071</v>
      </c>
      <c r="E1253" s="1" t="s">
        <v>3508</v>
      </c>
      <c r="F1253" t="s">
        <v>3033</v>
      </c>
      <c r="G1253" s="45" t="s">
        <v>3515</v>
      </c>
      <c r="H1253" s="43">
        <v>2173</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3071</v>
      </c>
      <c r="E1254" s="1" t="s">
        <v>3509</v>
      </c>
      <c r="F1254" t="s">
        <v>3033</v>
      </c>
      <c r="G1254" s="45" t="s">
        <v>3516</v>
      </c>
      <c r="H1254" s="43">
        <v>2174</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3071</v>
      </c>
      <c r="E1255" s="1" t="s">
        <v>3510</v>
      </c>
      <c r="F1255" t="s">
        <v>3033</v>
      </c>
      <c r="G1255" s="45" t="s">
        <v>3517</v>
      </c>
      <c r="H1255" s="43">
        <v>2175</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3071</v>
      </c>
      <c r="E1256" s="1" t="s">
        <v>3511</v>
      </c>
      <c r="F1256" t="s">
        <v>3033</v>
      </c>
      <c r="G1256" s="45" t="s">
        <v>3518</v>
      </c>
      <c r="H1256" s="43">
        <v>2176</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3071</v>
      </c>
      <c r="E1257" s="1" t="s">
        <v>3656</v>
      </c>
      <c r="F1257" t="s">
        <v>3033</v>
      </c>
      <c r="G1257" s="45" t="s">
        <v>3656</v>
      </c>
      <c r="H1257" s="43">
        <v>2177</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3072</v>
      </c>
      <c r="E1258" s="1" t="s">
        <v>3505</v>
      </c>
      <c r="F1258" t="s">
        <v>3034</v>
      </c>
      <c r="G1258" s="45" t="s">
        <v>3512</v>
      </c>
      <c r="H1258" s="43">
        <v>2178</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3072</v>
      </c>
      <c r="E1259" s="1" t="s">
        <v>3506</v>
      </c>
      <c r="F1259" t="s">
        <v>3034</v>
      </c>
      <c r="G1259" s="45" t="s">
        <v>3513</v>
      </c>
      <c r="H1259" s="43">
        <v>2179</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3072</v>
      </c>
      <c r="E1260" s="1" t="s">
        <v>3507</v>
      </c>
      <c r="F1260" t="s">
        <v>3034</v>
      </c>
      <c r="G1260" s="45" t="s">
        <v>3514</v>
      </c>
      <c r="H1260" s="43">
        <v>2180</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3072</v>
      </c>
      <c r="E1261" s="1" t="s">
        <v>3508</v>
      </c>
      <c r="F1261" t="s">
        <v>3034</v>
      </c>
      <c r="G1261" s="45" t="s">
        <v>3515</v>
      </c>
      <c r="H1261" s="43">
        <v>2181</v>
      </c>
      <c r="I1261" s="324" t="s">
        <v>43</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3072</v>
      </c>
      <c r="E1262" s="1" t="s">
        <v>3509</v>
      </c>
      <c r="F1262" t="s">
        <v>3034</v>
      </c>
      <c r="G1262" s="45" t="s">
        <v>3516</v>
      </c>
      <c r="H1262" s="43">
        <v>2182</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3072</v>
      </c>
      <c r="E1263" s="1" t="s">
        <v>3510</v>
      </c>
      <c r="F1263" t="s">
        <v>3034</v>
      </c>
      <c r="G1263" s="45" t="s">
        <v>3517</v>
      </c>
      <c r="H1263" s="43">
        <v>2183</v>
      </c>
      <c r="I1263" s="324" t="s">
        <v>43</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3072</v>
      </c>
      <c r="E1264" s="1" t="s">
        <v>3511</v>
      </c>
      <c r="F1264" t="s">
        <v>3034</v>
      </c>
      <c r="G1264" s="45" t="s">
        <v>3518</v>
      </c>
      <c r="H1264" s="43">
        <v>2184</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3072</v>
      </c>
      <c r="E1265" s="1" t="s">
        <v>3656</v>
      </c>
      <c r="F1265" t="s">
        <v>3034</v>
      </c>
      <c r="G1265" s="45" t="s">
        <v>3656</v>
      </c>
      <c r="H1265" s="43">
        <v>2185</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3073</v>
      </c>
      <c r="E1266" s="1" t="s">
        <v>3505</v>
      </c>
      <c r="F1266" t="s">
        <v>3035</v>
      </c>
      <c r="G1266" s="45" t="s">
        <v>3512</v>
      </c>
      <c r="H1266" s="43">
        <v>2186</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3073</v>
      </c>
      <c r="E1267" s="1" t="s">
        <v>3506</v>
      </c>
      <c r="F1267" t="s">
        <v>3035</v>
      </c>
      <c r="G1267" s="45" t="s">
        <v>3513</v>
      </c>
      <c r="H1267" s="43">
        <v>2187</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3073</v>
      </c>
      <c r="E1268" s="1" t="s">
        <v>3507</v>
      </c>
      <c r="F1268" t="s">
        <v>3035</v>
      </c>
      <c r="G1268" s="45" t="s">
        <v>3514</v>
      </c>
      <c r="H1268" s="43">
        <v>2188</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3073</v>
      </c>
      <c r="E1269" s="1" t="s">
        <v>3508</v>
      </c>
      <c r="F1269" t="s">
        <v>3035</v>
      </c>
      <c r="G1269" s="45" t="s">
        <v>3515</v>
      </c>
      <c r="H1269" s="43">
        <v>2189</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3073</v>
      </c>
      <c r="E1270" s="1" t="s">
        <v>3509</v>
      </c>
      <c r="F1270" t="s">
        <v>3035</v>
      </c>
      <c r="G1270" s="45" t="s">
        <v>3516</v>
      </c>
      <c r="H1270" s="43">
        <v>2190</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3073</v>
      </c>
      <c r="E1271" s="1" t="s">
        <v>3510</v>
      </c>
      <c r="F1271" t="s">
        <v>3035</v>
      </c>
      <c r="G1271" s="45" t="s">
        <v>3517</v>
      </c>
      <c r="H1271" s="43">
        <v>2191</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3073</v>
      </c>
      <c r="E1272" s="1" t="s">
        <v>3511</v>
      </c>
      <c r="F1272" t="s">
        <v>3035</v>
      </c>
      <c r="G1272" s="45" t="s">
        <v>3518</v>
      </c>
      <c r="H1272" s="43">
        <v>2192</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3073</v>
      </c>
      <c r="E1273" s="1" t="s">
        <v>3656</v>
      </c>
      <c r="F1273" t="s">
        <v>3035</v>
      </c>
      <c r="G1273" s="45" t="s">
        <v>3656</v>
      </c>
      <c r="H1273" s="43">
        <v>2193</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3074</v>
      </c>
      <c r="E1274" s="1" t="s">
        <v>3505</v>
      </c>
      <c r="F1274" t="s">
        <v>3036</v>
      </c>
      <c r="G1274" s="45" t="s">
        <v>3512</v>
      </c>
      <c r="H1274" s="43">
        <v>2194</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3074</v>
      </c>
      <c r="E1275" s="1" t="s">
        <v>3506</v>
      </c>
      <c r="F1275" t="s">
        <v>3036</v>
      </c>
      <c r="G1275" s="45" t="s">
        <v>3513</v>
      </c>
      <c r="H1275" s="43">
        <v>2195</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3074</v>
      </c>
      <c r="E1276" s="1" t="s">
        <v>3507</v>
      </c>
      <c r="F1276" t="s">
        <v>3036</v>
      </c>
      <c r="G1276" s="45" t="s">
        <v>3514</v>
      </c>
      <c r="H1276" s="43">
        <v>2196</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3074</v>
      </c>
      <c r="E1277" s="1" t="s">
        <v>3508</v>
      </c>
      <c r="F1277" t="s">
        <v>3036</v>
      </c>
      <c r="G1277" s="45" t="s">
        <v>3515</v>
      </c>
      <c r="H1277" s="43">
        <v>2197</v>
      </c>
      <c r="I1277" s="324" t="s">
        <v>43</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3074</v>
      </c>
      <c r="E1278" s="1" t="s">
        <v>3509</v>
      </c>
      <c r="F1278" t="s">
        <v>3036</v>
      </c>
      <c r="G1278" s="45" t="s">
        <v>3516</v>
      </c>
      <c r="H1278" s="43">
        <v>2198</v>
      </c>
      <c r="I1278" s="324" t="s">
        <v>44</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3074</v>
      </c>
      <c r="E1279" s="1" t="s">
        <v>3510</v>
      </c>
      <c r="F1279" t="s">
        <v>3036</v>
      </c>
      <c r="G1279" s="45" t="s">
        <v>3517</v>
      </c>
      <c r="H1279" s="43">
        <v>2199</v>
      </c>
      <c r="I1279" s="324" t="s">
        <v>43</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3074</v>
      </c>
      <c r="E1280" s="1" t="s">
        <v>3511</v>
      </c>
      <c r="F1280" t="s">
        <v>3036</v>
      </c>
      <c r="G1280" s="45" t="s">
        <v>3518</v>
      </c>
      <c r="H1280" s="43">
        <v>2200</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3074</v>
      </c>
      <c r="E1281" s="1" t="s">
        <v>3656</v>
      </c>
      <c r="F1281" t="s">
        <v>3036</v>
      </c>
      <c r="G1281" s="45" t="s">
        <v>3656</v>
      </c>
      <c r="H1281" s="43">
        <v>2201</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3075</v>
      </c>
      <c r="E1282" s="1" t="s">
        <v>3505</v>
      </c>
      <c r="F1282" t="s">
        <v>3037</v>
      </c>
      <c r="G1282" s="45" t="s">
        <v>3512</v>
      </c>
      <c r="H1282" s="43">
        <v>2202</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3075</v>
      </c>
      <c r="E1283" s="1" t="s">
        <v>3506</v>
      </c>
      <c r="F1283" t="s">
        <v>3037</v>
      </c>
      <c r="G1283" s="45" t="s">
        <v>3513</v>
      </c>
      <c r="H1283" s="43">
        <v>2203</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3075</v>
      </c>
      <c r="E1284" s="1" t="s">
        <v>3507</v>
      </c>
      <c r="F1284" t="s">
        <v>3037</v>
      </c>
      <c r="G1284" s="45" t="s">
        <v>3514</v>
      </c>
      <c r="H1284" s="43">
        <v>2204</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3075</v>
      </c>
      <c r="E1285" s="1" t="s">
        <v>3508</v>
      </c>
      <c r="F1285" t="s">
        <v>3037</v>
      </c>
      <c r="G1285" s="45" t="s">
        <v>3515</v>
      </c>
      <c r="H1285" s="43">
        <v>2205</v>
      </c>
      <c r="I1285" s="324" t="s">
        <v>43</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3075</v>
      </c>
      <c r="E1286" s="1" t="s">
        <v>3509</v>
      </c>
      <c r="F1286" t="s">
        <v>3037</v>
      </c>
      <c r="G1286" s="45" t="s">
        <v>3516</v>
      </c>
      <c r="H1286" s="43">
        <v>2206</v>
      </c>
      <c r="I1286" s="324" t="s">
        <v>44</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3075</v>
      </c>
      <c r="E1287" s="1" t="s">
        <v>3510</v>
      </c>
      <c r="F1287" t="s">
        <v>3037</v>
      </c>
      <c r="G1287" s="45" t="s">
        <v>3517</v>
      </c>
      <c r="H1287" s="43">
        <v>2207</v>
      </c>
      <c r="I1287" s="324" t="s">
        <v>43</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3075</v>
      </c>
      <c r="E1288" s="1" t="s">
        <v>3511</v>
      </c>
      <c r="F1288" t="s">
        <v>3037</v>
      </c>
      <c r="G1288" s="45" t="s">
        <v>3518</v>
      </c>
      <c r="H1288" s="43">
        <v>2208</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3075</v>
      </c>
      <c r="E1289" s="1" t="s">
        <v>3656</v>
      </c>
      <c r="F1289" t="s">
        <v>3037</v>
      </c>
      <c r="G1289" s="45" t="s">
        <v>3656</v>
      </c>
      <c r="H1289" s="43">
        <v>2209</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3076</v>
      </c>
      <c r="E1290" s="1" t="s">
        <v>3505</v>
      </c>
      <c r="F1290" t="s">
        <v>3038</v>
      </c>
      <c r="G1290" s="45" t="s">
        <v>3512</v>
      </c>
      <c r="H1290" s="43">
        <v>2210</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3076</v>
      </c>
      <c r="E1291" s="1" t="s">
        <v>3506</v>
      </c>
      <c r="F1291" t="s">
        <v>3038</v>
      </c>
      <c r="G1291" s="45" t="s">
        <v>3513</v>
      </c>
      <c r="H1291" s="43">
        <v>2211</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3076</v>
      </c>
      <c r="E1292" s="1" t="s">
        <v>3507</v>
      </c>
      <c r="F1292" t="s">
        <v>3038</v>
      </c>
      <c r="G1292" s="45" t="s">
        <v>3514</v>
      </c>
      <c r="H1292" s="43">
        <v>2212</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3076</v>
      </c>
      <c r="E1293" s="1" t="s">
        <v>3508</v>
      </c>
      <c r="F1293" t="s">
        <v>3038</v>
      </c>
      <c r="G1293" s="45" t="s">
        <v>3515</v>
      </c>
      <c r="H1293" s="43">
        <v>2213</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3076</v>
      </c>
      <c r="E1294" s="1" t="s">
        <v>3509</v>
      </c>
      <c r="F1294" t="s">
        <v>3038</v>
      </c>
      <c r="G1294" s="45" t="s">
        <v>3516</v>
      </c>
      <c r="H1294" s="43">
        <v>2214</v>
      </c>
      <c r="I1294" s="324" t="s">
        <v>44</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3076</v>
      </c>
      <c r="E1295" s="1" t="s">
        <v>3510</v>
      </c>
      <c r="F1295" t="s">
        <v>3038</v>
      </c>
      <c r="G1295" s="45" t="s">
        <v>3517</v>
      </c>
      <c r="H1295" s="43">
        <v>2215</v>
      </c>
      <c r="I1295" s="324" t="s">
        <v>43</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3076</v>
      </c>
      <c r="E1296" s="1" t="s">
        <v>3511</v>
      </c>
      <c r="F1296" t="s">
        <v>3038</v>
      </c>
      <c r="G1296" s="45" t="s">
        <v>3518</v>
      </c>
      <c r="H1296" s="43">
        <v>2216</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3076</v>
      </c>
      <c r="E1297" s="1" t="s">
        <v>3656</v>
      </c>
      <c r="F1297" t="s">
        <v>3038</v>
      </c>
      <c r="G1297" s="45" t="s">
        <v>3656</v>
      </c>
      <c r="H1297" s="43">
        <v>2217</v>
      </c>
      <c r="I1297" s="324" t="s">
        <v>44</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3077</v>
      </c>
      <c r="E1298" s="1" t="s">
        <v>3505</v>
      </c>
      <c r="F1298" t="s">
        <v>3080</v>
      </c>
      <c r="G1298" s="45" t="s">
        <v>3512</v>
      </c>
      <c r="H1298" s="43">
        <v>2218</v>
      </c>
      <c r="I1298" s="324" t="s">
        <v>43</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3077</v>
      </c>
      <c r="E1299" s="1" t="s">
        <v>3506</v>
      </c>
      <c r="F1299" t="s">
        <v>3080</v>
      </c>
      <c r="G1299" s="45" t="s">
        <v>3513</v>
      </c>
      <c r="H1299" s="43">
        <v>2219</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3077</v>
      </c>
      <c r="E1300" s="1" t="s">
        <v>3507</v>
      </c>
      <c r="F1300" t="s">
        <v>3080</v>
      </c>
      <c r="G1300" s="45" t="s">
        <v>3514</v>
      </c>
      <c r="H1300" s="43">
        <v>2220</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3077</v>
      </c>
      <c r="E1301" s="1" t="s">
        <v>3508</v>
      </c>
      <c r="F1301" t="s">
        <v>3080</v>
      </c>
      <c r="G1301" s="45" t="s">
        <v>3515</v>
      </c>
      <c r="H1301" s="43">
        <v>2221</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3077</v>
      </c>
      <c r="E1302" s="1" t="s">
        <v>3509</v>
      </c>
      <c r="F1302" t="s">
        <v>3080</v>
      </c>
      <c r="G1302" s="45" t="s">
        <v>3516</v>
      </c>
      <c r="H1302" s="43">
        <v>2222</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3077</v>
      </c>
      <c r="E1303" s="1" t="s">
        <v>3510</v>
      </c>
      <c r="F1303" t="s">
        <v>3080</v>
      </c>
      <c r="G1303" s="45" t="s">
        <v>3517</v>
      </c>
      <c r="H1303" s="43">
        <v>2223</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3077</v>
      </c>
      <c r="E1304" s="1" t="s">
        <v>3511</v>
      </c>
      <c r="F1304" t="s">
        <v>3080</v>
      </c>
      <c r="G1304" s="45" t="s">
        <v>3518</v>
      </c>
      <c r="H1304" s="43">
        <v>2224</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3077</v>
      </c>
      <c r="E1305" s="1" t="s">
        <v>3656</v>
      </c>
      <c r="F1305" t="s">
        <v>3080</v>
      </c>
      <c r="G1305" s="45" t="s">
        <v>3656</v>
      </c>
      <c r="H1305" s="43">
        <v>2225</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3078</v>
      </c>
      <c r="E1306" s="1" t="s">
        <v>3505</v>
      </c>
      <c r="F1306" t="s">
        <v>3039</v>
      </c>
      <c r="G1306" s="45" t="s">
        <v>3512</v>
      </c>
      <c r="H1306" s="43">
        <v>2226</v>
      </c>
      <c r="I1306" s="324" t="s">
        <v>44</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7"/>
        <v>Fraction of Eligible Industrial Energy Use Shifted to Hydrogen</v>
      </c>
      <c r="D1307" s="6" t="s">
        <v>3078</v>
      </c>
      <c r="E1307" s="1" t="s">
        <v>3506</v>
      </c>
      <c r="F1307" t="s">
        <v>3039</v>
      </c>
      <c r="G1307" s="45" t="s">
        <v>3513</v>
      </c>
      <c r="H1307" s="43">
        <v>2227</v>
      </c>
      <c r="I1307" s="324" t="s">
        <v>43</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ref="C1308:C1313" si="48">C$1114</f>
        <v>Fraction of Eligible Industrial Energy Use Shifted to Hydrogen</v>
      </c>
      <c r="D1308" s="6" t="s">
        <v>3078</v>
      </c>
      <c r="E1308" s="1" t="s">
        <v>3507</v>
      </c>
      <c r="F1308" t="s">
        <v>3039</v>
      </c>
      <c r="G1308" s="45" t="s">
        <v>3514</v>
      </c>
      <c r="H1308" s="43">
        <v>2228</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3078</v>
      </c>
      <c r="E1309" s="1" t="s">
        <v>3508</v>
      </c>
      <c r="F1309" t="s">
        <v>3039</v>
      </c>
      <c r="G1309" s="45" t="s">
        <v>3515</v>
      </c>
      <c r="H1309" s="43">
        <v>2229</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3078</v>
      </c>
      <c r="E1310" s="1" t="s">
        <v>3509</v>
      </c>
      <c r="F1310" t="s">
        <v>3039</v>
      </c>
      <c r="G1310" s="45" t="s">
        <v>3516</v>
      </c>
      <c r="H1310" s="43">
        <v>2230</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3078</v>
      </c>
      <c r="E1311" s="1" t="s">
        <v>3510</v>
      </c>
      <c r="F1311" t="s">
        <v>3039</v>
      </c>
      <c r="G1311" s="45" t="s">
        <v>3517</v>
      </c>
      <c r="H1311" s="43">
        <v>2231</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3078</v>
      </c>
      <c r="E1312" s="1" t="s">
        <v>3511</v>
      </c>
      <c r="F1312" t="s">
        <v>3039</v>
      </c>
      <c r="G1312" s="45" t="s">
        <v>3518</v>
      </c>
      <c r="H1312" s="43">
        <v>2232</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8"/>
        <v>Fraction of Eligible Industrial Energy Use Shifted to Hydrogen</v>
      </c>
      <c r="D1313" s="6" t="s">
        <v>3078</v>
      </c>
      <c r="E1313" s="1" t="s">
        <v>3656</v>
      </c>
      <c r="F1313" t="s">
        <v>3039</v>
      </c>
      <c r="G1313" s="45" t="s">
        <v>3656</v>
      </c>
      <c r="H1313" s="43">
        <v>2233</v>
      </c>
      <c r="I1313" s="324" t="s">
        <v>44</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Improved System Design</v>
      </c>
      <c r="C1314" t="s">
        <v>283</v>
      </c>
      <c r="D1314" s="45"/>
      <c r="E1314" s="45"/>
      <c r="F1314" s="45"/>
      <c r="G1314" s="45"/>
      <c r="H1314" s="43">
        <v>54</v>
      </c>
      <c r="I1314" s="324" t="s">
        <v>43</v>
      </c>
      <c r="J1314" s="255" t="str">
        <f>IF(ISBLANK(INDEX('Policy Characteristics'!D:D,MATCH($C1314,'Policy Characteristics'!$C:$C,0))),"",INDEX('Policy Characteristics'!D:D,MATCH($C1314,'Policy Characteristics'!$C:$C,0)))</f>
        <v>Improved System Design</v>
      </c>
      <c r="K1314" s="254" t="str">
        <f>IF(ISBLANK(INDEX('Policy Characteristics'!E:E,MATCH($C1314,'Policy Characteristics'!$C:$C,0))),"",INDEX('Policy Characteristics'!E:E,MATCH($C1314,'Policy Characteristics'!$C:$C,0)))</f>
        <v>indst system integration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254" t="str">
        <f>IF(ISBLANK(INDEX('Policy Characteristics'!K:K,MATCH($C1314,'Policy Characteristics'!$C:$C,0))),"",INDEX('Policy Characteristics'!K:K,MATCH($C1314,'Policy Characteristics'!$C:$C,0)))</f>
        <v>industry-ag-main.html#system-integ</v>
      </c>
      <c r="R1314" s="254" t="str">
        <f>IF(ISBLANK(INDEX('Policy Characteristics'!L:L,MATCH($C1314,'Policy Characteristics'!$C:$C,0))),"",INDEX('Policy Characteristics'!L:L,MATCH($C1314,'Policy Characteristics'!$C:$C,0)))</f>
        <v>improved-system-design.html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t="s">
        <v>282</v>
      </c>
      <c r="D1315" s="45" t="s">
        <v>3054</v>
      </c>
      <c r="E1315" s="45" t="s">
        <v>2398</v>
      </c>
      <c r="F1315" t="s">
        <v>3079</v>
      </c>
      <c r="G1315" s="45" t="s">
        <v>2404</v>
      </c>
      <c r="H1315" s="43">
        <v>958</v>
      </c>
      <c r="I1315" s="324" t="s">
        <v>43</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ref="C1316:C1379" si="49">C$1315</f>
        <v>Percentage Improvement in Eqpt Efficiency Standards above BAU</v>
      </c>
      <c r="D1316" s="45" t="s">
        <v>3054</v>
      </c>
      <c r="E1316" s="45" t="s">
        <v>2399</v>
      </c>
      <c r="F1316" t="s">
        <v>3079</v>
      </c>
      <c r="G1316" s="45" t="s">
        <v>2407</v>
      </c>
      <c r="H1316" s="43">
        <v>959</v>
      </c>
      <c r="I1316" s="324" t="s">
        <v>44</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3054</v>
      </c>
      <c r="E1317" s="45" t="s">
        <v>2400</v>
      </c>
      <c r="F1317" t="s">
        <v>3079</v>
      </c>
      <c r="G1317" s="45" t="s">
        <v>2408</v>
      </c>
      <c r="H1317" s="43">
        <v>960</v>
      </c>
      <c r="I1317" s="324" t="s">
        <v>43</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3054</v>
      </c>
      <c r="E1318" s="45" t="s">
        <v>2401</v>
      </c>
      <c r="F1318" t="s">
        <v>3079</v>
      </c>
      <c r="G1318" s="45" t="s">
        <v>2405</v>
      </c>
      <c r="H1318" s="43">
        <v>961</v>
      </c>
      <c r="I1318" s="324" t="s">
        <v>44</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3054</v>
      </c>
      <c r="E1319" s="45" t="s">
        <v>2402</v>
      </c>
      <c r="F1319" t="s">
        <v>3079</v>
      </c>
      <c r="G1319" s="45" t="s">
        <v>2406</v>
      </c>
      <c r="H1319" s="43">
        <v>962</v>
      </c>
      <c r="I1319" s="324" t="s">
        <v>43</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3054</v>
      </c>
      <c r="E1320" s="45" t="s">
        <v>2403</v>
      </c>
      <c r="F1320" t="s">
        <v>3079</v>
      </c>
      <c r="G1320" s="45" t="s">
        <v>2409</v>
      </c>
      <c r="H1320" s="43">
        <v>963</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3054</v>
      </c>
      <c r="E1321" s="45" t="s">
        <v>2702</v>
      </c>
      <c r="F1321" t="s">
        <v>3079</v>
      </c>
      <c r="G1321" s="45" t="s">
        <v>2705</v>
      </c>
      <c r="H1321" s="43">
        <v>964</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3054</v>
      </c>
      <c r="E1322" s="45" t="s">
        <v>2703</v>
      </c>
      <c r="F1322" t="s">
        <v>3079</v>
      </c>
      <c r="G1322" s="45" t="s">
        <v>2707</v>
      </c>
      <c r="H1322" s="43">
        <v>965</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3054</v>
      </c>
      <c r="E1323" s="45" t="s">
        <v>2704</v>
      </c>
      <c r="F1323" t="s">
        <v>3079</v>
      </c>
      <c r="G1323" s="45" t="s">
        <v>2708</v>
      </c>
      <c r="H1323" s="43">
        <v>966</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45" t="s">
        <v>3054</v>
      </c>
      <c r="E1324" s="45" t="s">
        <v>2701</v>
      </c>
      <c r="F1324" t="s">
        <v>3079</v>
      </c>
      <c r="G1324" s="45" t="s">
        <v>2706</v>
      </c>
      <c r="H1324" s="43">
        <v>967</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3055</v>
      </c>
      <c r="E1325" s="45" t="s">
        <v>2398</v>
      </c>
      <c r="F1325" t="s">
        <v>2755</v>
      </c>
      <c r="G1325" s="45" t="s">
        <v>2404</v>
      </c>
      <c r="H1325" s="43">
        <v>968</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3055</v>
      </c>
      <c r="E1326" s="45" t="s">
        <v>2399</v>
      </c>
      <c r="F1326" t="s">
        <v>2755</v>
      </c>
      <c r="G1326" s="45" t="s">
        <v>2407</v>
      </c>
      <c r="H1326" s="43">
        <v>969</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3055</v>
      </c>
      <c r="E1327" s="45" t="s">
        <v>2400</v>
      </c>
      <c r="F1327" t="s">
        <v>2755</v>
      </c>
      <c r="G1327" s="45" t="s">
        <v>2408</v>
      </c>
      <c r="H1327" s="43">
        <v>970</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3055</v>
      </c>
      <c r="E1328" s="45" t="s">
        <v>2401</v>
      </c>
      <c r="F1328" t="s">
        <v>2755</v>
      </c>
      <c r="G1328" s="45" t="s">
        <v>2405</v>
      </c>
      <c r="H1328" s="43">
        <v>971</v>
      </c>
      <c r="I1328" s="324" t="s">
        <v>44</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3055</v>
      </c>
      <c r="E1329" s="45" t="s">
        <v>2402</v>
      </c>
      <c r="F1329" t="s">
        <v>2755</v>
      </c>
      <c r="G1329" s="45" t="s">
        <v>2406</v>
      </c>
      <c r="H1329" s="43">
        <v>972</v>
      </c>
      <c r="I1329" s="324" t="s">
        <v>43</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3055</v>
      </c>
      <c r="E1330" s="45" t="s">
        <v>2403</v>
      </c>
      <c r="F1330" t="s">
        <v>2755</v>
      </c>
      <c r="G1330" s="45" t="s">
        <v>2409</v>
      </c>
      <c r="H1330" s="43">
        <v>973</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3055</v>
      </c>
      <c r="E1331" s="45" t="s">
        <v>2702</v>
      </c>
      <c r="F1331" t="s">
        <v>2755</v>
      </c>
      <c r="G1331" s="45" t="s">
        <v>2705</v>
      </c>
      <c r="H1331" s="43">
        <v>974</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3055</v>
      </c>
      <c r="E1332" s="45" t="s">
        <v>2703</v>
      </c>
      <c r="F1332" t="s">
        <v>2755</v>
      </c>
      <c r="G1332" s="45" t="s">
        <v>2707</v>
      </c>
      <c r="H1332" s="43">
        <v>975</v>
      </c>
      <c r="I1332" s="324" t="s">
        <v>43</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3055</v>
      </c>
      <c r="E1333" s="45" t="s">
        <v>2704</v>
      </c>
      <c r="F1333" t="s">
        <v>2755</v>
      </c>
      <c r="G1333" s="45" t="s">
        <v>2708</v>
      </c>
      <c r="H1333" s="43">
        <v>976</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3055</v>
      </c>
      <c r="E1334" s="45" t="s">
        <v>2701</v>
      </c>
      <c r="F1334" t="s">
        <v>2755</v>
      </c>
      <c r="G1334" s="45" t="s">
        <v>2706</v>
      </c>
      <c r="H1334" s="43">
        <v>977</v>
      </c>
      <c r="I1334" s="324" t="s">
        <v>44</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3056</v>
      </c>
      <c r="E1335" s="45" t="s">
        <v>2398</v>
      </c>
      <c r="F1335" t="s">
        <v>3020</v>
      </c>
      <c r="G1335" s="45" t="s">
        <v>2404</v>
      </c>
      <c r="H1335" s="43">
        <v>978</v>
      </c>
      <c r="I1335" s="324" t="s">
        <v>43</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3056</v>
      </c>
      <c r="E1336" s="45" t="s">
        <v>2399</v>
      </c>
      <c r="F1336" t="s">
        <v>3020</v>
      </c>
      <c r="G1336" s="45" t="s">
        <v>2407</v>
      </c>
      <c r="H1336" s="43">
        <v>979</v>
      </c>
      <c r="I1336" s="324" t="s">
        <v>44</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3056</v>
      </c>
      <c r="E1337" s="45" t="s">
        <v>2400</v>
      </c>
      <c r="F1337" t="s">
        <v>3020</v>
      </c>
      <c r="G1337" s="45" t="s">
        <v>2408</v>
      </c>
      <c r="H1337" s="43">
        <v>980</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3056</v>
      </c>
      <c r="E1338" s="45" t="s">
        <v>2401</v>
      </c>
      <c r="F1338" t="s">
        <v>3020</v>
      </c>
      <c r="G1338" s="45" t="s">
        <v>2405</v>
      </c>
      <c r="H1338" s="43">
        <v>981</v>
      </c>
      <c r="I1338" s="324" t="s">
        <v>44</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3056</v>
      </c>
      <c r="E1339" s="45" t="s">
        <v>2402</v>
      </c>
      <c r="F1339" t="s">
        <v>3020</v>
      </c>
      <c r="G1339" s="45" t="s">
        <v>2406</v>
      </c>
      <c r="H1339" s="43">
        <v>982</v>
      </c>
      <c r="I1339" s="324" t="s">
        <v>43</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3056</v>
      </c>
      <c r="E1340" s="45" t="s">
        <v>2403</v>
      </c>
      <c r="F1340" t="s">
        <v>3020</v>
      </c>
      <c r="G1340" s="45" t="s">
        <v>2409</v>
      </c>
      <c r="H1340" s="43">
        <v>983</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3056</v>
      </c>
      <c r="E1341" s="45" t="s">
        <v>2702</v>
      </c>
      <c r="F1341" t="s">
        <v>3020</v>
      </c>
      <c r="G1341" s="45" t="s">
        <v>2705</v>
      </c>
      <c r="H1341" s="43">
        <v>984</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3056</v>
      </c>
      <c r="E1342" s="45" t="s">
        <v>2703</v>
      </c>
      <c r="F1342" t="s">
        <v>3020</v>
      </c>
      <c r="G1342" s="45" t="s">
        <v>2707</v>
      </c>
      <c r="H1342" s="43">
        <v>985</v>
      </c>
      <c r="I1342" s="324" t="s">
        <v>43</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3056</v>
      </c>
      <c r="E1343" s="45" t="s">
        <v>2704</v>
      </c>
      <c r="F1343" t="s">
        <v>3020</v>
      </c>
      <c r="G1343" s="45" t="s">
        <v>2708</v>
      </c>
      <c r="H1343" s="43">
        <v>986</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3056</v>
      </c>
      <c r="E1344" s="45" t="s">
        <v>2701</v>
      </c>
      <c r="F1344" t="s">
        <v>3020</v>
      </c>
      <c r="G1344" s="45" t="s">
        <v>2706</v>
      </c>
      <c r="H1344" s="43">
        <v>987</v>
      </c>
      <c r="I1344" s="324" t="s">
        <v>44</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3057</v>
      </c>
      <c r="E1345" s="45" t="s">
        <v>2398</v>
      </c>
      <c r="F1345" t="s">
        <v>3021</v>
      </c>
      <c r="G1345" s="45" t="s">
        <v>2404</v>
      </c>
      <c r="H1345" s="43">
        <v>988</v>
      </c>
      <c r="I1345" s="324" t="s">
        <v>43</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3057</v>
      </c>
      <c r="E1346" s="45" t="s">
        <v>2399</v>
      </c>
      <c r="F1346" t="s">
        <v>3021</v>
      </c>
      <c r="G1346" s="45" t="s">
        <v>2407</v>
      </c>
      <c r="H1346" s="43">
        <v>989</v>
      </c>
      <c r="I1346" s="324" t="s">
        <v>44</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3057</v>
      </c>
      <c r="E1347" s="45" t="s">
        <v>2400</v>
      </c>
      <c r="F1347" t="s">
        <v>3021</v>
      </c>
      <c r="G1347" s="45" t="s">
        <v>2408</v>
      </c>
      <c r="H1347" s="43">
        <v>990</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3057</v>
      </c>
      <c r="E1348" s="45" t="s">
        <v>2401</v>
      </c>
      <c r="F1348" t="s">
        <v>3021</v>
      </c>
      <c r="G1348" s="45" t="s">
        <v>2405</v>
      </c>
      <c r="H1348" s="43">
        <v>991</v>
      </c>
      <c r="I1348" s="324" t="s">
        <v>44</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3057</v>
      </c>
      <c r="E1349" s="45" t="s">
        <v>2402</v>
      </c>
      <c r="F1349" t="s">
        <v>3021</v>
      </c>
      <c r="G1349" s="45" t="s">
        <v>2406</v>
      </c>
      <c r="H1349" s="43">
        <v>992</v>
      </c>
      <c r="I1349" s="324" t="s">
        <v>43</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3057</v>
      </c>
      <c r="E1350" s="45" t="s">
        <v>2403</v>
      </c>
      <c r="F1350" t="s">
        <v>3021</v>
      </c>
      <c r="G1350" s="45" t="s">
        <v>2409</v>
      </c>
      <c r="H1350" s="43">
        <v>993</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3057</v>
      </c>
      <c r="E1351" s="45" t="s">
        <v>2702</v>
      </c>
      <c r="F1351" t="s">
        <v>3021</v>
      </c>
      <c r="G1351" s="45" t="s">
        <v>2705</v>
      </c>
      <c r="H1351" s="43">
        <v>994</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3057</v>
      </c>
      <c r="E1352" s="45" t="s">
        <v>2703</v>
      </c>
      <c r="F1352" t="s">
        <v>3021</v>
      </c>
      <c r="G1352" s="45" t="s">
        <v>2707</v>
      </c>
      <c r="H1352" s="43">
        <v>995</v>
      </c>
      <c r="I1352" s="324" t="s">
        <v>43</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3057</v>
      </c>
      <c r="E1353" s="45" t="s">
        <v>2704</v>
      </c>
      <c r="F1353" t="s">
        <v>3021</v>
      </c>
      <c r="G1353" s="45" t="s">
        <v>2708</v>
      </c>
      <c r="H1353" s="43">
        <v>996</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3057</v>
      </c>
      <c r="E1354" s="45" t="s">
        <v>2701</v>
      </c>
      <c r="F1354" t="s">
        <v>3021</v>
      </c>
      <c r="G1354" s="45" t="s">
        <v>2706</v>
      </c>
      <c r="H1354" s="43">
        <v>997</v>
      </c>
      <c r="I1354" s="324" t="s">
        <v>44</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3058</v>
      </c>
      <c r="E1355" s="45" t="s">
        <v>2398</v>
      </c>
      <c r="F1355" t="s">
        <v>3022</v>
      </c>
      <c r="G1355" s="45" t="s">
        <v>2404</v>
      </c>
      <c r="H1355" s="43">
        <v>998</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3058</v>
      </c>
      <c r="E1356" s="45" t="s">
        <v>2399</v>
      </c>
      <c r="F1356" t="s">
        <v>3022</v>
      </c>
      <c r="G1356" s="45" t="s">
        <v>2407</v>
      </c>
      <c r="H1356" s="43">
        <v>999</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3058</v>
      </c>
      <c r="E1357" s="45" t="s">
        <v>2400</v>
      </c>
      <c r="F1357" t="s">
        <v>3022</v>
      </c>
      <c r="G1357" s="45" t="s">
        <v>2408</v>
      </c>
      <c r="H1357" s="43">
        <v>1000</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3058</v>
      </c>
      <c r="E1358" s="45" t="s">
        <v>2401</v>
      </c>
      <c r="F1358" t="s">
        <v>3022</v>
      </c>
      <c r="G1358" s="45" t="s">
        <v>2405</v>
      </c>
      <c r="H1358" s="43">
        <v>1001</v>
      </c>
      <c r="I1358" s="324" t="s">
        <v>44</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3058</v>
      </c>
      <c r="E1359" s="45" t="s">
        <v>2402</v>
      </c>
      <c r="F1359" t="s">
        <v>3022</v>
      </c>
      <c r="G1359" s="45" t="s">
        <v>2406</v>
      </c>
      <c r="H1359" s="43">
        <v>1002</v>
      </c>
      <c r="I1359" s="324" t="s">
        <v>43</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3058</v>
      </c>
      <c r="E1360" s="45" t="s">
        <v>2403</v>
      </c>
      <c r="F1360" t="s">
        <v>3022</v>
      </c>
      <c r="G1360" s="45" t="s">
        <v>2409</v>
      </c>
      <c r="H1360" s="43">
        <v>1003</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3058</v>
      </c>
      <c r="E1361" s="45" t="s">
        <v>2702</v>
      </c>
      <c r="F1361" t="s">
        <v>3022</v>
      </c>
      <c r="G1361" s="45" t="s">
        <v>2705</v>
      </c>
      <c r="H1361" s="43">
        <v>1004</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3058</v>
      </c>
      <c r="E1362" s="45" t="s">
        <v>2703</v>
      </c>
      <c r="F1362" t="s">
        <v>3022</v>
      </c>
      <c r="G1362" s="45" t="s">
        <v>2707</v>
      </c>
      <c r="H1362" s="43">
        <v>1005</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3058</v>
      </c>
      <c r="E1363" s="45" t="s">
        <v>2704</v>
      </c>
      <c r="F1363" t="s">
        <v>3022</v>
      </c>
      <c r="G1363" s="45" t="s">
        <v>2708</v>
      </c>
      <c r="H1363" s="43">
        <v>1006</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3058</v>
      </c>
      <c r="E1364" s="45" t="s">
        <v>2701</v>
      </c>
      <c r="F1364" t="s">
        <v>3022</v>
      </c>
      <c r="G1364" s="45" t="s">
        <v>2706</v>
      </c>
      <c r="H1364" s="43">
        <v>1007</v>
      </c>
      <c r="I1364" s="324" t="s">
        <v>44</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3059</v>
      </c>
      <c r="E1365" s="45" t="s">
        <v>2398</v>
      </c>
      <c r="F1365" t="s">
        <v>3023</v>
      </c>
      <c r="G1365" s="45" t="s">
        <v>2404</v>
      </c>
      <c r="H1365" s="43">
        <v>1008</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3059</v>
      </c>
      <c r="E1366" s="45" t="s">
        <v>2399</v>
      </c>
      <c r="F1366" t="s">
        <v>3023</v>
      </c>
      <c r="G1366" s="45" t="s">
        <v>2407</v>
      </c>
      <c r="H1366" s="43">
        <v>1009</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3059</v>
      </c>
      <c r="E1367" s="45" t="s">
        <v>2400</v>
      </c>
      <c r="F1367" t="s">
        <v>3023</v>
      </c>
      <c r="G1367" s="45" t="s">
        <v>2408</v>
      </c>
      <c r="H1367" s="43">
        <v>1010</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3059</v>
      </c>
      <c r="E1368" s="45" t="s">
        <v>2401</v>
      </c>
      <c r="F1368" t="s">
        <v>3023</v>
      </c>
      <c r="G1368" s="45" t="s">
        <v>2405</v>
      </c>
      <c r="H1368" s="43">
        <v>1011</v>
      </c>
      <c r="I1368" s="324" t="s">
        <v>44</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3059</v>
      </c>
      <c r="E1369" s="45" t="s">
        <v>2402</v>
      </c>
      <c r="F1369" t="s">
        <v>3023</v>
      </c>
      <c r="G1369" s="45" t="s">
        <v>2406</v>
      </c>
      <c r="H1369" s="43">
        <v>1012</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3059</v>
      </c>
      <c r="E1370" s="45" t="s">
        <v>2403</v>
      </c>
      <c r="F1370" t="s">
        <v>3023</v>
      </c>
      <c r="G1370" s="45" t="s">
        <v>2409</v>
      </c>
      <c r="H1370" s="43">
        <v>1013</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3059</v>
      </c>
      <c r="E1371" s="45" t="s">
        <v>2702</v>
      </c>
      <c r="F1371" t="s">
        <v>3023</v>
      </c>
      <c r="G1371" s="45" t="s">
        <v>2705</v>
      </c>
      <c r="H1371" s="43">
        <v>1014</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3059</v>
      </c>
      <c r="E1372" s="45" t="s">
        <v>2703</v>
      </c>
      <c r="F1372" t="s">
        <v>3023</v>
      </c>
      <c r="G1372" s="45" t="s">
        <v>2707</v>
      </c>
      <c r="H1372" s="43">
        <v>1015</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3059</v>
      </c>
      <c r="E1373" s="45" t="s">
        <v>2704</v>
      </c>
      <c r="F1373" t="s">
        <v>3023</v>
      </c>
      <c r="G1373" s="45" t="s">
        <v>2708</v>
      </c>
      <c r="H1373" s="43">
        <v>1016</v>
      </c>
      <c r="I1373" s="324" t="s">
        <v>43</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3059</v>
      </c>
      <c r="E1374" s="45" t="s">
        <v>2701</v>
      </c>
      <c r="F1374" t="s">
        <v>3023</v>
      </c>
      <c r="G1374" s="45" t="s">
        <v>2706</v>
      </c>
      <c r="H1374" s="43">
        <v>1017</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3060</v>
      </c>
      <c r="E1375" s="45" t="s">
        <v>2398</v>
      </c>
      <c r="F1375" t="s">
        <v>3024</v>
      </c>
      <c r="G1375" s="45" t="s">
        <v>2404</v>
      </c>
      <c r="H1375" s="43">
        <v>1018</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3060</v>
      </c>
      <c r="E1376" s="45" t="s">
        <v>2399</v>
      </c>
      <c r="F1376" t="s">
        <v>3024</v>
      </c>
      <c r="G1376" s="45" t="s">
        <v>2407</v>
      </c>
      <c r="H1376" s="43">
        <v>1019</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3060</v>
      </c>
      <c r="E1377" s="45" t="s">
        <v>2400</v>
      </c>
      <c r="F1377" t="s">
        <v>3024</v>
      </c>
      <c r="G1377" s="45" t="s">
        <v>2408</v>
      </c>
      <c r="H1377" s="43">
        <v>1020</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3060</v>
      </c>
      <c r="E1378" s="45" t="s">
        <v>2401</v>
      </c>
      <c r="F1378" t="s">
        <v>3024</v>
      </c>
      <c r="G1378" s="45" t="s">
        <v>2405</v>
      </c>
      <c r="H1378" s="43">
        <v>1021</v>
      </c>
      <c r="I1378" s="324" t="s">
        <v>44</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3060</v>
      </c>
      <c r="E1379" s="45" t="s">
        <v>2402</v>
      </c>
      <c r="F1379" t="s">
        <v>3024</v>
      </c>
      <c r="G1379" s="45" t="s">
        <v>2406</v>
      </c>
      <c r="H1379" s="43">
        <v>1022</v>
      </c>
      <c r="I1379" s="324" t="s">
        <v>43</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ref="C1380:C1443" si="50">C$1315</f>
        <v>Percentage Improvement in Eqpt Efficiency Standards above BAU</v>
      </c>
      <c r="D1380" s="6" t="s">
        <v>3060</v>
      </c>
      <c r="E1380" s="45" t="s">
        <v>2403</v>
      </c>
      <c r="F1380" t="s">
        <v>3024</v>
      </c>
      <c r="G1380" s="45" t="s">
        <v>2409</v>
      </c>
      <c r="H1380" s="43">
        <v>1023</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3060</v>
      </c>
      <c r="E1381" s="45" t="s">
        <v>2702</v>
      </c>
      <c r="F1381" t="s">
        <v>3024</v>
      </c>
      <c r="G1381" s="45" t="s">
        <v>2705</v>
      </c>
      <c r="H1381" s="43">
        <v>1024</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3060</v>
      </c>
      <c r="E1382" s="45" t="s">
        <v>2703</v>
      </c>
      <c r="F1382" t="s">
        <v>3024</v>
      </c>
      <c r="G1382" s="45" t="s">
        <v>2707</v>
      </c>
      <c r="H1382" s="43">
        <v>1025</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3060</v>
      </c>
      <c r="E1383" s="45" t="s">
        <v>2704</v>
      </c>
      <c r="F1383" t="s">
        <v>3024</v>
      </c>
      <c r="G1383" s="45" t="s">
        <v>2708</v>
      </c>
      <c r="H1383" s="43">
        <v>1026</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3060</v>
      </c>
      <c r="E1384" s="45" t="s">
        <v>2701</v>
      </c>
      <c r="F1384" t="s">
        <v>3024</v>
      </c>
      <c r="G1384" s="45" t="s">
        <v>2706</v>
      </c>
      <c r="H1384" s="43">
        <v>1027</v>
      </c>
      <c r="I1384" s="324" t="s">
        <v>44</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3061</v>
      </c>
      <c r="E1385" s="45" t="s">
        <v>2398</v>
      </c>
      <c r="F1385" t="s">
        <v>3025</v>
      </c>
      <c r="G1385" s="45" t="s">
        <v>2404</v>
      </c>
      <c r="H1385" s="43">
        <v>1028</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3061</v>
      </c>
      <c r="E1386" s="45" t="s">
        <v>2399</v>
      </c>
      <c r="F1386" t="s">
        <v>3025</v>
      </c>
      <c r="G1386" s="45" t="s">
        <v>2407</v>
      </c>
      <c r="H1386" s="43">
        <v>1029</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3061</v>
      </c>
      <c r="E1387" s="45" t="s">
        <v>2400</v>
      </c>
      <c r="F1387" t="s">
        <v>3025</v>
      </c>
      <c r="G1387" s="45" t="s">
        <v>2408</v>
      </c>
      <c r="H1387" s="43">
        <v>1030</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3061</v>
      </c>
      <c r="E1388" s="45" t="s">
        <v>2401</v>
      </c>
      <c r="F1388" t="s">
        <v>3025</v>
      </c>
      <c r="G1388" s="45" t="s">
        <v>2405</v>
      </c>
      <c r="H1388" s="43">
        <v>1031</v>
      </c>
      <c r="I1388" s="324" t="s">
        <v>44</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3061</v>
      </c>
      <c r="E1389" s="45" t="s">
        <v>2402</v>
      </c>
      <c r="F1389" t="s">
        <v>3025</v>
      </c>
      <c r="G1389" s="45" t="s">
        <v>2406</v>
      </c>
      <c r="H1389" s="43">
        <v>1032</v>
      </c>
      <c r="I1389" s="324" t="s">
        <v>43</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3061</v>
      </c>
      <c r="E1390" s="45" t="s">
        <v>2403</v>
      </c>
      <c r="F1390" t="s">
        <v>3025</v>
      </c>
      <c r="G1390" s="45" t="s">
        <v>2409</v>
      </c>
      <c r="H1390" s="43">
        <v>1033</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3061</v>
      </c>
      <c r="E1391" s="45" t="s">
        <v>2702</v>
      </c>
      <c r="F1391" t="s">
        <v>3025</v>
      </c>
      <c r="G1391" s="45" t="s">
        <v>2705</v>
      </c>
      <c r="H1391" s="43">
        <v>1034</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3061</v>
      </c>
      <c r="E1392" s="45" t="s">
        <v>2703</v>
      </c>
      <c r="F1392" t="s">
        <v>3025</v>
      </c>
      <c r="G1392" s="45" t="s">
        <v>2707</v>
      </c>
      <c r="H1392" s="43">
        <v>1035</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3061</v>
      </c>
      <c r="E1393" s="45" t="s">
        <v>2704</v>
      </c>
      <c r="F1393" t="s">
        <v>3025</v>
      </c>
      <c r="G1393" s="45" t="s">
        <v>2708</v>
      </c>
      <c r="H1393" s="43">
        <v>1036</v>
      </c>
      <c r="I1393" s="324" t="s">
        <v>43</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3061</v>
      </c>
      <c r="E1394" s="45" t="s">
        <v>2701</v>
      </c>
      <c r="F1394" t="s">
        <v>3025</v>
      </c>
      <c r="G1394" s="45" t="s">
        <v>2706</v>
      </c>
      <c r="H1394" s="43">
        <v>1037</v>
      </c>
      <c r="I1394" s="324" t="s">
        <v>44</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3062</v>
      </c>
      <c r="E1395" s="45" t="s">
        <v>2398</v>
      </c>
      <c r="F1395" t="s">
        <v>3026</v>
      </c>
      <c r="G1395" s="45" t="s">
        <v>2404</v>
      </c>
      <c r="H1395" s="43">
        <v>1038</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3062</v>
      </c>
      <c r="E1396" s="45" t="s">
        <v>2399</v>
      </c>
      <c r="F1396" t="s">
        <v>3026</v>
      </c>
      <c r="G1396" s="45" t="s">
        <v>2407</v>
      </c>
      <c r="H1396" s="43">
        <v>1039</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3062</v>
      </c>
      <c r="E1397" s="45" t="s">
        <v>2400</v>
      </c>
      <c r="F1397" t="s">
        <v>3026</v>
      </c>
      <c r="G1397" s="45" t="s">
        <v>2408</v>
      </c>
      <c r="H1397" s="43">
        <v>1040</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3062</v>
      </c>
      <c r="E1398" s="45" t="s">
        <v>2401</v>
      </c>
      <c r="F1398" t="s">
        <v>3026</v>
      </c>
      <c r="G1398" s="45" t="s">
        <v>2405</v>
      </c>
      <c r="H1398" s="43">
        <v>1041</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3062</v>
      </c>
      <c r="E1399" s="45" t="s">
        <v>2402</v>
      </c>
      <c r="F1399" t="s">
        <v>3026</v>
      </c>
      <c r="G1399" s="45" t="s">
        <v>2406</v>
      </c>
      <c r="H1399" s="43">
        <v>1042</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3062</v>
      </c>
      <c r="E1400" s="45" t="s">
        <v>2403</v>
      </c>
      <c r="F1400" t="s">
        <v>3026</v>
      </c>
      <c r="G1400" s="45" t="s">
        <v>2409</v>
      </c>
      <c r="H1400" s="43">
        <v>1043</v>
      </c>
      <c r="I1400" s="324" t="s">
        <v>44</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3062</v>
      </c>
      <c r="E1401" s="45" t="s">
        <v>2702</v>
      </c>
      <c r="F1401" t="s">
        <v>3026</v>
      </c>
      <c r="G1401" s="45" t="s">
        <v>2705</v>
      </c>
      <c r="H1401" s="43">
        <v>1044</v>
      </c>
      <c r="I1401" s="324" t="s">
        <v>43</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3062</v>
      </c>
      <c r="E1402" s="45" t="s">
        <v>2703</v>
      </c>
      <c r="F1402" t="s">
        <v>3026</v>
      </c>
      <c r="G1402" s="45" t="s">
        <v>2707</v>
      </c>
      <c r="H1402" s="43">
        <v>1045</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3062</v>
      </c>
      <c r="E1403" s="45" t="s">
        <v>2704</v>
      </c>
      <c r="F1403" t="s">
        <v>3026</v>
      </c>
      <c r="G1403" s="45" t="s">
        <v>2708</v>
      </c>
      <c r="H1403" s="43">
        <v>1046</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3062</v>
      </c>
      <c r="E1404" s="45" t="s">
        <v>2701</v>
      </c>
      <c r="F1404" t="s">
        <v>3026</v>
      </c>
      <c r="G1404" s="45" t="s">
        <v>2706</v>
      </c>
      <c r="H1404" s="43">
        <v>1047</v>
      </c>
      <c r="I1404" s="324" t="s">
        <v>44</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3063</v>
      </c>
      <c r="E1405" s="45" t="s">
        <v>2398</v>
      </c>
      <c r="F1405" t="s">
        <v>2575</v>
      </c>
      <c r="G1405" s="45" t="s">
        <v>2404</v>
      </c>
      <c r="H1405" s="43">
        <v>1048</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3063</v>
      </c>
      <c r="E1406" s="45" t="s">
        <v>2399</v>
      </c>
      <c r="F1406" t="s">
        <v>2575</v>
      </c>
      <c r="G1406" s="45" t="s">
        <v>2407</v>
      </c>
      <c r="H1406" s="43">
        <v>1049</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3063</v>
      </c>
      <c r="E1407" s="45" t="s">
        <v>2400</v>
      </c>
      <c r="F1407" t="s">
        <v>2575</v>
      </c>
      <c r="G1407" s="45" t="s">
        <v>2408</v>
      </c>
      <c r="H1407" s="43">
        <v>1050</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3063</v>
      </c>
      <c r="E1408" s="45" t="s">
        <v>2401</v>
      </c>
      <c r="F1408" t="s">
        <v>2575</v>
      </c>
      <c r="G1408" s="45" t="s">
        <v>2405</v>
      </c>
      <c r="H1408" s="43">
        <v>1051</v>
      </c>
      <c r="I1408" s="324" t="s">
        <v>44</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3063</v>
      </c>
      <c r="E1409" s="45" t="s">
        <v>2402</v>
      </c>
      <c r="F1409" t="s">
        <v>2575</v>
      </c>
      <c r="G1409" s="45" t="s">
        <v>2406</v>
      </c>
      <c r="H1409" s="43">
        <v>1052</v>
      </c>
      <c r="I1409" s="324" t="s">
        <v>43</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3063</v>
      </c>
      <c r="E1410" s="45" t="s">
        <v>2403</v>
      </c>
      <c r="F1410" t="s">
        <v>2575</v>
      </c>
      <c r="G1410" s="45" t="s">
        <v>2409</v>
      </c>
      <c r="H1410" s="43">
        <v>1053</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3063</v>
      </c>
      <c r="E1411" s="45" t="s">
        <v>2702</v>
      </c>
      <c r="F1411" t="s">
        <v>2575</v>
      </c>
      <c r="G1411" s="45" t="s">
        <v>2705</v>
      </c>
      <c r="H1411" s="43">
        <v>1054</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3063</v>
      </c>
      <c r="E1412" s="45" t="s">
        <v>2703</v>
      </c>
      <c r="F1412" t="s">
        <v>2575</v>
      </c>
      <c r="G1412" s="45" t="s">
        <v>2707</v>
      </c>
      <c r="H1412" s="43">
        <v>1055</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3063</v>
      </c>
      <c r="E1413" s="45" t="s">
        <v>2704</v>
      </c>
      <c r="F1413" t="s">
        <v>2575</v>
      </c>
      <c r="G1413" s="45" t="s">
        <v>2708</v>
      </c>
      <c r="H1413" s="43">
        <v>1056</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3063</v>
      </c>
      <c r="E1414" s="45" t="s">
        <v>2701</v>
      </c>
      <c r="F1414" t="s">
        <v>2575</v>
      </c>
      <c r="G1414" s="45" t="s">
        <v>2706</v>
      </c>
      <c r="H1414" s="43">
        <v>1057</v>
      </c>
      <c r="I1414" s="324" t="s">
        <v>44</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3064</v>
      </c>
      <c r="E1415" s="45" t="s">
        <v>2398</v>
      </c>
      <c r="F1415" t="s">
        <v>3027</v>
      </c>
      <c r="G1415" s="45" t="s">
        <v>2404</v>
      </c>
      <c r="H1415" s="43">
        <v>1058</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3064</v>
      </c>
      <c r="E1416" s="45" t="s">
        <v>2399</v>
      </c>
      <c r="F1416" t="s">
        <v>3027</v>
      </c>
      <c r="G1416" s="45" t="s">
        <v>2407</v>
      </c>
      <c r="H1416" s="43">
        <v>1059</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3064</v>
      </c>
      <c r="E1417" s="45" t="s">
        <v>2400</v>
      </c>
      <c r="F1417" t="s">
        <v>3027</v>
      </c>
      <c r="G1417" s="45" t="s">
        <v>2408</v>
      </c>
      <c r="H1417" s="43">
        <v>1060</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3064</v>
      </c>
      <c r="E1418" s="45" t="s">
        <v>2401</v>
      </c>
      <c r="F1418" t="s">
        <v>3027</v>
      </c>
      <c r="G1418" s="45" t="s">
        <v>2405</v>
      </c>
      <c r="H1418" s="43">
        <v>1061</v>
      </c>
      <c r="I1418" s="324" t="s">
        <v>44</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3064</v>
      </c>
      <c r="E1419" s="45" t="s">
        <v>2402</v>
      </c>
      <c r="F1419" t="s">
        <v>3027</v>
      </c>
      <c r="G1419" s="45" t="s">
        <v>2406</v>
      </c>
      <c r="H1419" s="43">
        <v>1062</v>
      </c>
      <c r="I1419" s="324" t="s">
        <v>43</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3064</v>
      </c>
      <c r="E1420" s="45" t="s">
        <v>2403</v>
      </c>
      <c r="F1420" t="s">
        <v>3027</v>
      </c>
      <c r="G1420" s="45" t="s">
        <v>2409</v>
      </c>
      <c r="H1420" s="43">
        <v>1063</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3064</v>
      </c>
      <c r="E1421" s="45" t="s">
        <v>2702</v>
      </c>
      <c r="F1421" t="s">
        <v>3027</v>
      </c>
      <c r="G1421" s="45" t="s">
        <v>2705</v>
      </c>
      <c r="H1421" s="43">
        <v>1064</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3064</v>
      </c>
      <c r="E1422" s="45" t="s">
        <v>2703</v>
      </c>
      <c r="F1422" t="s">
        <v>3027</v>
      </c>
      <c r="G1422" s="45" t="s">
        <v>2707</v>
      </c>
      <c r="H1422" s="43">
        <v>1065</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3064</v>
      </c>
      <c r="E1423" s="45" t="s">
        <v>2704</v>
      </c>
      <c r="F1423" t="s">
        <v>3027</v>
      </c>
      <c r="G1423" s="45" t="s">
        <v>2708</v>
      </c>
      <c r="H1423" s="43">
        <v>1066</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3064</v>
      </c>
      <c r="E1424" s="45" t="s">
        <v>2701</v>
      </c>
      <c r="F1424" t="s">
        <v>3027</v>
      </c>
      <c r="G1424" s="45" t="s">
        <v>2706</v>
      </c>
      <c r="H1424" s="43">
        <v>1067</v>
      </c>
      <c r="I1424" s="324" t="s">
        <v>44</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3065</v>
      </c>
      <c r="E1425" s="45" t="s">
        <v>2398</v>
      </c>
      <c r="F1425" t="s">
        <v>3028</v>
      </c>
      <c r="G1425" s="45" t="s">
        <v>2404</v>
      </c>
      <c r="H1425" s="43">
        <v>1068</v>
      </c>
      <c r="I1425" s="324" t="s">
        <v>43</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3065</v>
      </c>
      <c r="E1426" s="45" t="s">
        <v>2399</v>
      </c>
      <c r="F1426" t="s">
        <v>3028</v>
      </c>
      <c r="G1426" s="45" t="s">
        <v>2407</v>
      </c>
      <c r="H1426" s="43">
        <v>1069</v>
      </c>
      <c r="I1426" s="324" t="s">
        <v>44</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3065</v>
      </c>
      <c r="E1427" s="45" t="s">
        <v>2400</v>
      </c>
      <c r="F1427" t="s">
        <v>3028</v>
      </c>
      <c r="G1427" s="45" t="s">
        <v>2408</v>
      </c>
      <c r="H1427" s="43">
        <v>1070</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3065</v>
      </c>
      <c r="E1428" s="45" t="s">
        <v>2401</v>
      </c>
      <c r="F1428" t="s">
        <v>3028</v>
      </c>
      <c r="G1428" s="45" t="s">
        <v>2405</v>
      </c>
      <c r="H1428" s="43">
        <v>1071</v>
      </c>
      <c r="I1428" s="324" t="s">
        <v>44</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3065</v>
      </c>
      <c r="E1429" s="45" t="s">
        <v>2402</v>
      </c>
      <c r="F1429" t="s">
        <v>3028</v>
      </c>
      <c r="G1429" s="45" t="s">
        <v>2406</v>
      </c>
      <c r="H1429" s="43">
        <v>1072</v>
      </c>
      <c r="I1429" s="324" t="s">
        <v>43</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3065</v>
      </c>
      <c r="E1430" s="45" t="s">
        <v>2403</v>
      </c>
      <c r="F1430" t="s">
        <v>3028</v>
      </c>
      <c r="G1430" s="45" t="s">
        <v>2409</v>
      </c>
      <c r="H1430" s="43">
        <v>1073</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3065</v>
      </c>
      <c r="E1431" s="45" t="s">
        <v>2702</v>
      </c>
      <c r="F1431" t="s">
        <v>3028</v>
      </c>
      <c r="G1431" s="45" t="s">
        <v>2705</v>
      </c>
      <c r="H1431" s="43">
        <v>1074</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3065</v>
      </c>
      <c r="E1432" s="45" t="s">
        <v>2703</v>
      </c>
      <c r="F1432" t="s">
        <v>3028</v>
      </c>
      <c r="G1432" s="45" t="s">
        <v>2707</v>
      </c>
      <c r="H1432" s="43">
        <v>1075</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3065</v>
      </c>
      <c r="E1433" s="45" t="s">
        <v>2704</v>
      </c>
      <c r="F1433" t="s">
        <v>3028</v>
      </c>
      <c r="G1433" s="45" t="s">
        <v>2708</v>
      </c>
      <c r="H1433" s="43">
        <v>1076</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3065</v>
      </c>
      <c r="E1434" s="45" t="s">
        <v>2701</v>
      </c>
      <c r="F1434" t="s">
        <v>3028</v>
      </c>
      <c r="G1434" s="45" t="s">
        <v>2706</v>
      </c>
      <c r="H1434" s="43">
        <v>1077</v>
      </c>
      <c r="I1434" s="324" t="s">
        <v>44</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3066</v>
      </c>
      <c r="E1435" s="45" t="s">
        <v>2398</v>
      </c>
      <c r="F1435" t="s">
        <v>3029</v>
      </c>
      <c r="G1435" s="45" t="s">
        <v>2404</v>
      </c>
      <c r="H1435" s="43">
        <v>1078</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3066</v>
      </c>
      <c r="E1436" s="45" t="s">
        <v>2399</v>
      </c>
      <c r="F1436" t="s">
        <v>3029</v>
      </c>
      <c r="G1436" s="45" t="s">
        <v>2407</v>
      </c>
      <c r="H1436" s="43">
        <v>1079</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3066</v>
      </c>
      <c r="E1437" s="45" t="s">
        <v>2400</v>
      </c>
      <c r="F1437" t="s">
        <v>3029</v>
      </c>
      <c r="G1437" s="45" t="s">
        <v>2408</v>
      </c>
      <c r="H1437" s="43">
        <v>1080</v>
      </c>
      <c r="I1437" s="324" t="s">
        <v>43</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3066</v>
      </c>
      <c r="E1438" s="45" t="s">
        <v>2401</v>
      </c>
      <c r="F1438" t="s">
        <v>3029</v>
      </c>
      <c r="G1438" s="45" t="s">
        <v>2405</v>
      </c>
      <c r="H1438" s="43">
        <v>1081</v>
      </c>
      <c r="I1438" s="324" t="s">
        <v>44</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3066</v>
      </c>
      <c r="E1439" s="45" t="s">
        <v>2402</v>
      </c>
      <c r="F1439" t="s">
        <v>3029</v>
      </c>
      <c r="G1439" s="45" t="s">
        <v>2406</v>
      </c>
      <c r="H1439" s="43">
        <v>1082</v>
      </c>
      <c r="I1439" s="324" t="s">
        <v>43</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3066</v>
      </c>
      <c r="E1440" s="45" t="s">
        <v>2403</v>
      </c>
      <c r="F1440" t="s">
        <v>3029</v>
      </c>
      <c r="G1440" s="45" t="s">
        <v>2409</v>
      </c>
      <c r="H1440" s="43">
        <v>1083</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3066</v>
      </c>
      <c r="E1441" s="45" t="s">
        <v>2702</v>
      </c>
      <c r="F1441" t="s">
        <v>3029</v>
      </c>
      <c r="G1441" s="45" t="s">
        <v>2705</v>
      </c>
      <c r="H1441" s="43">
        <v>1084</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3066</v>
      </c>
      <c r="E1442" s="45" t="s">
        <v>2703</v>
      </c>
      <c r="F1442" t="s">
        <v>3029</v>
      </c>
      <c r="G1442" s="45" t="s">
        <v>2707</v>
      </c>
      <c r="H1442" s="43">
        <v>1085</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3066</v>
      </c>
      <c r="E1443" s="45" t="s">
        <v>2704</v>
      </c>
      <c r="F1443" t="s">
        <v>3029</v>
      </c>
      <c r="G1443" s="45" t="s">
        <v>2708</v>
      </c>
      <c r="H1443" s="43">
        <v>1086</v>
      </c>
      <c r="I1443" s="324" t="s">
        <v>43</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ref="C1444:C1507" si="51">C$1315</f>
        <v>Percentage Improvement in Eqpt Efficiency Standards above BAU</v>
      </c>
      <c r="D1444" s="6" t="s">
        <v>3066</v>
      </c>
      <c r="E1444" s="45" t="s">
        <v>2701</v>
      </c>
      <c r="F1444" t="s">
        <v>3029</v>
      </c>
      <c r="G1444" s="45" t="s">
        <v>2706</v>
      </c>
      <c r="H1444" s="43">
        <v>1087</v>
      </c>
      <c r="I1444" s="324" t="s">
        <v>44</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3067</v>
      </c>
      <c r="E1445" s="45" t="s">
        <v>2398</v>
      </c>
      <c r="F1445" t="s">
        <v>2576</v>
      </c>
      <c r="G1445" s="45" t="s">
        <v>2404</v>
      </c>
      <c r="H1445" s="43">
        <v>1088</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3067</v>
      </c>
      <c r="E1446" s="45" t="s">
        <v>2399</v>
      </c>
      <c r="F1446" t="s">
        <v>2576</v>
      </c>
      <c r="G1446" s="45" t="s">
        <v>2407</v>
      </c>
      <c r="H1446" s="43">
        <v>1089</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3067</v>
      </c>
      <c r="E1447" s="45" t="s">
        <v>2400</v>
      </c>
      <c r="F1447" t="s">
        <v>2576</v>
      </c>
      <c r="G1447" s="45" t="s">
        <v>2408</v>
      </c>
      <c r="H1447" s="43">
        <v>1090</v>
      </c>
      <c r="I1447" s="324" t="s">
        <v>43</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3067</v>
      </c>
      <c r="E1448" s="45" t="s">
        <v>2401</v>
      </c>
      <c r="F1448" t="s">
        <v>2576</v>
      </c>
      <c r="G1448" s="45" t="s">
        <v>2405</v>
      </c>
      <c r="H1448" s="43">
        <v>1091</v>
      </c>
      <c r="I1448" s="324" t="s">
        <v>44</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3067</v>
      </c>
      <c r="E1449" s="45" t="s">
        <v>2402</v>
      </c>
      <c r="F1449" t="s">
        <v>2576</v>
      </c>
      <c r="G1449" s="45" t="s">
        <v>2406</v>
      </c>
      <c r="H1449" s="43">
        <v>1092</v>
      </c>
      <c r="I1449" s="324" t="s">
        <v>43</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3067</v>
      </c>
      <c r="E1450" s="45" t="s">
        <v>2403</v>
      </c>
      <c r="F1450" t="s">
        <v>2576</v>
      </c>
      <c r="G1450" s="45" t="s">
        <v>2409</v>
      </c>
      <c r="H1450" s="43">
        <v>1093</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3067</v>
      </c>
      <c r="E1451" s="45" t="s">
        <v>2702</v>
      </c>
      <c r="F1451" t="s">
        <v>2576</v>
      </c>
      <c r="G1451" s="45" t="s">
        <v>2705</v>
      </c>
      <c r="H1451" s="43">
        <v>1094</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3067</v>
      </c>
      <c r="E1452" s="45" t="s">
        <v>2703</v>
      </c>
      <c r="F1452" t="s">
        <v>2576</v>
      </c>
      <c r="G1452" s="45" t="s">
        <v>2707</v>
      </c>
      <c r="H1452" s="43">
        <v>1095</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3067</v>
      </c>
      <c r="E1453" s="45" t="s">
        <v>2704</v>
      </c>
      <c r="F1453" t="s">
        <v>2576</v>
      </c>
      <c r="G1453" s="45" t="s">
        <v>2708</v>
      </c>
      <c r="H1453" s="43">
        <v>1096</v>
      </c>
      <c r="I1453" s="324" t="s">
        <v>43</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3067</v>
      </c>
      <c r="E1454" s="45" t="s">
        <v>2701</v>
      </c>
      <c r="F1454" t="s">
        <v>2576</v>
      </c>
      <c r="G1454" s="45" t="s">
        <v>2706</v>
      </c>
      <c r="H1454" s="43">
        <v>1097</v>
      </c>
      <c r="I1454" s="324" t="s">
        <v>44</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3068</v>
      </c>
      <c r="E1455" s="45" t="s">
        <v>2398</v>
      </c>
      <c r="F1455" t="s">
        <v>3030</v>
      </c>
      <c r="G1455" s="45" t="s">
        <v>2404</v>
      </c>
      <c r="H1455" s="43">
        <v>1098</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3068</v>
      </c>
      <c r="E1456" s="45" t="s">
        <v>2399</v>
      </c>
      <c r="F1456" t="s">
        <v>3030</v>
      </c>
      <c r="G1456" s="45" t="s">
        <v>2407</v>
      </c>
      <c r="H1456" s="43">
        <v>1099</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3068</v>
      </c>
      <c r="E1457" s="45" t="s">
        <v>2400</v>
      </c>
      <c r="F1457" t="s">
        <v>3030</v>
      </c>
      <c r="G1457" s="45" t="s">
        <v>2408</v>
      </c>
      <c r="H1457" s="43">
        <v>1100</v>
      </c>
      <c r="I1457" s="324" t="s">
        <v>43</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3068</v>
      </c>
      <c r="E1458" s="45" t="s">
        <v>2401</v>
      </c>
      <c r="F1458" t="s">
        <v>3030</v>
      </c>
      <c r="G1458" s="45" t="s">
        <v>2405</v>
      </c>
      <c r="H1458" s="43">
        <v>1101</v>
      </c>
      <c r="I1458" s="324" t="s">
        <v>44</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3068</v>
      </c>
      <c r="E1459" s="45" t="s">
        <v>2402</v>
      </c>
      <c r="F1459" t="s">
        <v>3030</v>
      </c>
      <c r="G1459" s="45" t="s">
        <v>2406</v>
      </c>
      <c r="H1459" s="43">
        <v>1102</v>
      </c>
      <c r="I1459" s="324" t="s">
        <v>43</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3068</v>
      </c>
      <c r="E1460" s="45" t="s">
        <v>2403</v>
      </c>
      <c r="F1460" t="s">
        <v>3030</v>
      </c>
      <c r="G1460" s="45" t="s">
        <v>2409</v>
      </c>
      <c r="H1460" s="43">
        <v>1103</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3068</v>
      </c>
      <c r="E1461" s="45" t="s">
        <v>2702</v>
      </c>
      <c r="F1461" t="s">
        <v>3030</v>
      </c>
      <c r="G1461" s="45" t="s">
        <v>2705</v>
      </c>
      <c r="H1461" s="43">
        <v>1104</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3068</v>
      </c>
      <c r="E1462" s="45" t="s">
        <v>2703</v>
      </c>
      <c r="F1462" t="s">
        <v>3030</v>
      </c>
      <c r="G1462" s="45" t="s">
        <v>2707</v>
      </c>
      <c r="H1462" s="43">
        <v>1105</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3068</v>
      </c>
      <c r="E1463" s="45" t="s">
        <v>2704</v>
      </c>
      <c r="F1463" t="s">
        <v>3030</v>
      </c>
      <c r="G1463" s="45" t="s">
        <v>2708</v>
      </c>
      <c r="H1463" s="43">
        <v>1106</v>
      </c>
      <c r="I1463" s="324" t="s">
        <v>43</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3068</v>
      </c>
      <c r="E1464" s="45" t="s">
        <v>2701</v>
      </c>
      <c r="F1464" t="s">
        <v>3030</v>
      </c>
      <c r="G1464" s="45" t="s">
        <v>2706</v>
      </c>
      <c r="H1464" s="43">
        <v>1107</v>
      </c>
      <c r="I1464" s="324" t="s">
        <v>44</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3069</v>
      </c>
      <c r="E1465" s="45" t="s">
        <v>2398</v>
      </c>
      <c r="F1465" t="s">
        <v>3031</v>
      </c>
      <c r="G1465" s="45" t="s">
        <v>2404</v>
      </c>
      <c r="H1465" s="43">
        <v>1108</v>
      </c>
      <c r="I1465" s="324" t="s">
        <v>43</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3069</v>
      </c>
      <c r="E1466" s="45" t="s">
        <v>2399</v>
      </c>
      <c r="F1466" t="s">
        <v>3031</v>
      </c>
      <c r="G1466" s="45" t="s">
        <v>2407</v>
      </c>
      <c r="H1466" s="43">
        <v>1109</v>
      </c>
      <c r="I1466" s="324" t="s">
        <v>44</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3069</v>
      </c>
      <c r="E1467" s="45" t="s">
        <v>2400</v>
      </c>
      <c r="F1467" t="s">
        <v>3031</v>
      </c>
      <c r="G1467" s="45" t="s">
        <v>2408</v>
      </c>
      <c r="H1467" s="43">
        <v>1110</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3069</v>
      </c>
      <c r="E1468" s="45" t="s">
        <v>2401</v>
      </c>
      <c r="F1468" t="s">
        <v>3031</v>
      </c>
      <c r="G1468" s="45" t="s">
        <v>2405</v>
      </c>
      <c r="H1468" s="43">
        <v>1111</v>
      </c>
      <c r="I1468" s="324" t="s">
        <v>44</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3069</v>
      </c>
      <c r="E1469" s="45" t="s">
        <v>2402</v>
      </c>
      <c r="F1469" t="s">
        <v>3031</v>
      </c>
      <c r="G1469" s="45" t="s">
        <v>2406</v>
      </c>
      <c r="H1469" s="43">
        <v>1112</v>
      </c>
      <c r="I1469" s="324" t="s">
        <v>43</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3069</v>
      </c>
      <c r="E1470" s="45" t="s">
        <v>2403</v>
      </c>
      <c r="F1470" t="s">
        <v>3031</v>
      </c>
      <c r="G1470" s="45" t="s">
        <v>2409</v>
      </c>
      <c r="H1470" s="43">
        <v>1113</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3069</v>
      </c>
      <c r="E1471" s="45" t="s">
        <v>2702</v>
      </c>
      <c r="F1471" t="s">
        <v>3031</v>
      </c>
      <c r="G1471" s="45" t="s">
        <v>2705</v>
      </c>
      <c r="H1471" s="43">
        <v>1114</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3069</v>
      </c>
      <c r="E1472" s="45" t="s">
        <v>2703</v>
      </c>
      <c r="F1472" t="s">
        <v>3031</v>
      </c>
      <c r="G1472" s="45" t="s">
        <v>2707</v>
      </c>
      <c r="H1472" s="43">
        <v>1115</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3069</v>
      </c>
      <c r="E1473" s="45" t="s">
        <v>2704</v>
      </c>
      <c r="F1473" t="s">
        <v>3031</v>
      </c>
      <c r="G1473" s="45" t="s">
        <v>2708</v>
      </c>
      <c r="H1473" s="43">
        <v>1116</v>
      </c>
      <c r="I1473" s="324" t="s">
        <v>43</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3069</v>
      </c>
      <c r="E1474" s="45" t="s">
        <v>2701</v>
      </c>
      <c r="F1474" t="s">
        <v>3031</v>
      </c>
      <c r="G1474" s="45" t="s">
        <v>2706</v>
      </c>
      <c r="H1474" s="43">
        <v>1117</v>
      </c>
      <c r="I1474" s="324" t="s">
        <v>44</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3070</v>
      </c>
      <c r="E1475" s="45" t="s">
        <v>2398</v>
      </c>
      <c r="F1475" t="s">
        <v>3032</v>
      </c>
      <c r="G1475" s="45" t="s">
        <v>2404</v>
      </c>
      <c r="H1475" s="43">
        <v>1118</v>
      </c>
      <c r="I1475" s="324" t="s">
        <v>43</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3070</v>
      </c>
      <c r="E1476" s="45" t="s">
        <v>2399</v>
      </c>
      <c r="F1476" t="s">
        <v>3032</v>
      </c>
      <c r="G1476" s="45" t="s">
        <v>2407</v>
      </c>
      <c r="H1476" s="43">
        <v>1119</v>
      </c>
      <c r="I1476" s="324" t="s">
        <v>44</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3070</v>
      </c>
      <c r="E1477" s="45" t="s">
        <v>2400</v>
      </c>
      <c r="F1477" t="s">
        <v>3032</v>
      </c>
      <c r="G1477" s="45" t="s">
        <v>2408</v>
      </c>
      <c r="H1477" s="43">
        <v>1120</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3070</v>
      </c>
      <c r="E1478" s="45" t="s">
        <v>2401</v>
      </c>
      <c r="F1478" t="s">
        <v>3032</v>
      </c>
      <c r="G1478" s="45" t="s">
        <v>2405</v>
      </c>
      <c r="H1478" s="43">
        <v>1121</v>
      </c>
      <c r="I1478" s="324" t="s">
        <v>44</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3070</v>
      </c>
      <c r="E1479" s="45" t="s">
        <v>2402</v>
      </c>
      <c r="F1479" t="s">
        <v>3032</v>
      </c>
      <c r="G1479" s="45" t="s">
        <v>2406</v>
      </c>
      <c r="H1479" s="43">
        <v>1122</v>
      </c>
      <c r="I1479" s="324" t="s">
        <v>43</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3070</v>
      </c>
      <c r="E1480" s="45" t="s">
        <v>2403</v>
      </c>
      <c r="F1480" t="s">
        <v>3032</v>
      </c>
      <c r="G1480" s="45" t="s">
        <v>2409</v>
      </c>
      <c r="H1480" s="43">
        <v>1123</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3070</v>
      </c>
      <c r="E1481" s="45" t="s">
        <v>2702</v>
      </c>
      <c r="F1481" t="s">
        <v>3032</v>
      </c>
      <c r="G1481" s="45" t="s">
        <v>2705</v>
      </c>
      <c r="H1481" s="43">
        <v>1124</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3070</v>
      </c>
      <c r="E1482" s="45" t="s">
        <v>2703</v>
      </c>
      <c r="F1482" t="s">
        <v>3032</v>
      </c>
      <c r="G1482" s="45" t="s">
        <v>2707</v>
      </c>
      <c r="H1482" s="43">
        <v>1125</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3070</v>
      </c>
      <c r="E1483" s="45" t="s">
        <v>2704</v>
      </c>
      <c r="F1483" t="s">
        <v>3032</v>
      </c>
      <c r="G1483" s="45" t="s">
        <v>2708</v>
      </c>
      <c r="H1483" s="43">
        <v>1126</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3070</v>
      </c>
      <c r="E1484" s="45" t="s">
        <v>2701</v>
      </c>
      <c r="F1484" t="s">
        <v>3032</v>
      </c>
      <c r="G1484" s="45" t="s">
        <v>2706</v>
      </c>
      <c r="H1484" s="43">
        <v>1127</v>
      </c>
      <c r="I1484" s="324" t="s">
        <v>44</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3071</v>
      </c>
      <c r="E1485" s="45" t="s">
        <v>2398</v>
      </c>
      <c r="F1485" t="s">
        <v>3033</v>
      </c>
      <c r="G1485" s="45" t="s">
        <v>2404</v>
      </c>
      <c r="H1485" s="43">
        <v>1128</v>
      </c>
      <c r="I1485" s="324" t="s">
        <v>43</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3071</v>
      </c>
      <c r="E1486" s="45" t="s">
        <v>2399</v>
      </c>
      <c r="F1486" t="s">
        <v>3033</v>
      </c>
      <c r="G1486" s="45" t="s">
        <v>2407</v>
      </c>
      <c r="H1486" s="43">
        <v>1129</v>
      </c>
      <c r="I1486" s="324" t="s">
        <v>44</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3071</v>
      </c>
      <c r="E1487" s="45" t="s">
        <v>2400</v>
      </c>
      <c r="F1487" t="s">
        <v>3033</v>
      </c>
      <c r="G1487" s="45" t="s">
        <v>2408</v>
      </c>
      <c r="H1487" s="43">
        <v>1130</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3071</v>
      </c>
      <c r="E1488" s="45" t="s">
        <v>2401</v>
      </c>
      <c r="F1488" t="s">
        <v>3033</v>
      </c>
      <c r="G1488" s="45" t="s">
        <v>2405</v>
      </c>
      <c r="H1488" s="43">
        <v>1131</v>
      </c>
      <c r="I1488" s="324" t="s">
        <v>44</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3071</v>
      </c>
      <c r="E1489" s="45" t="s">
        <v>2402</v>
      </c>
      <c r="F1489" t="s">
        <v>3033</v>
      </c>
      <c r="G1489" s="45" t="s">
        <v>2406</v>
      </c>
      <c r="H1489" s="43">
        <v>1132</v>
      </c>
      <c r="I1489" s="324" t="s">
        <v>43</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3071</v>
      </c>
      <c r="E1490" s="45" t="s">
        <v>2403</v>
      </c>
      <c r="F1490" t="s">
        <v>3033</v>
      </c>
      <c r="G1490" s="45" t="s">
        <v>2409</v>
      </c>
      <c r="H1490" s="43">
        <v>1133</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3071</v>
      </c>
      <c r="E1491" s="45" t="s">
        <v>2702</v>
      </c>
      <c r="F1491" t="s">
        <v>3033</v>
      </c>
      <c r="G1491" s="45" t="s">
        <v>2705</v>
      </c>
      <c r="H1491" s="43">
        <v>1134</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3071</v>
      </c>
      <c r="E1492" s="45" t="s">
        <v>2703</v>
      </c>
      <c r="F1492" t="s">
        <v>3033</v>
      </c>
      <c r="G1492" s="45" t="s">
        <v>2707</v>
      </c>
      <c r="H1492" s="43">
        <v>1135</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3071</v>
      </c>
      <c r="E1493" s="45" t="s">
        <v>2704</v>
      </c>
      <c r="F1493" t="s">
        <v>3033</v>
      </c>
      <c r="G1493" s="45" t="s">
        <v>2708</v>
      </c>
      <c r="H1493" s="43">
        <v>1136</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3071</v>
      </c>
      <c r="E1494" s="45" t="s">
        <v>2701</v>
      </c>
      <c r="F1494" t="s">
        <v>3033</v>
      </c>
      <c r="G1494" s="45" t="s">
        <v>2706</v>
      </c>
      <c r="H1494" s="43">
        <v>1137</v>
      </c>
      <c r="I1494" s="324" t="s">
        <v>44</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3072</v>
      </c>
      <c r="E1495" s="45" t="s">
        <v>2398</v>
      </c>
      <c r="F1495" t="s">
        <v>3034</v>
      </c>
      <c r="G1495" s="45" t="s">
        <v>2404</v>
      </c>
      <c r="H1495" s="43">
        <v>1138</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3072</v>
      </c>
      <c r="E1496" s="45" t="s">
        <v>2399</v>
      </c>
      <c r="F1496" t="s">
        <v>3034</v>
      </c>
      <c r="G1496" s="45" t="s">
        <v>2407</v>
      </c>
      <c r="H1496" s="43">
        <v>1139</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3072</v>
      </c>
      <c r="E1497" s="45" t="s">
        <v>2400</v>
      </c>
      <c r="F1497" t="s">
        <v>3034</v>
      </c>
      <c r="G1497" s="45" t="s">
        <v>2408</v>
      </c>
      <c r="H1497" s="43">
        <v>1140</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3072</v>
      </c>
      <c r="E1498" s="45" t="s">
        <v>2401</v>
      </c>
      <c r="F1498" t="s">
        <v>3034</v>
      </c>
      <c r="G1498" s="45" t="s">
        <v>2405</v>
      </c>
      <c r="H1498" s="43">
        <v>1141</v>
      </c>
      <c r="I1498" s="324" t="s">
        <v>44</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3072</v>
      </c>
      <c r="E1499" s="45" t="s">
        <v>2402</v>
      </c>
      <c r="F1499" t="s">
        <v>3034</v>
      </c>
      <c r="G1499" s="45" t="s">
        <v>2406</v>
      </c>
      <c r="H1499" s="43">
        <v>1142</v>
      </c>
      <c r="I1499" s="324" t="s">
        <v>43</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3072</v>
      </c>
      <c r="E1500" s="45" t="s">
        <v>2403</v>
      </c>
      <c r="F1500" t="s">
        <v>3034</v>
      </c>
      <c r="G1500" s="45" t="s">
        <v>2409</v>
      </c>
      <c r="H1500" s="43">
        <v>1143</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3072</v>
      </c>
      <c r="E1501" s="45" t="s">
        <v>2702</v>
      </c>
      <c r="F1501" t="s">
        <v>3034</v>
      </c>
      <c r="G1501" s="45" t="s">
        <v>2705</v>
      </c>
      <c r="H1501" s="43">
        <v>1144</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3072</v>
      </c>
      <c r="E1502" s="45" t="s">
        <v>2703</v>
      </c>
      <c r="F1502" t="s">
        <v>3034</v>
      </c>
      <c r="G1502" s="45" t="s">
        <v>2707</v>
      </c>
      <c r="H1502" s="43">
        <v>1145</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3072</v>
      </c>
      <c r="E1503" s="45" t="s">
        <v>2704</v>
      </c>
      <c r="F1503" t="s">
        <v>3034</v>
      </c>
      <c r="G1503" s="45" t="s">
        <v>2708</v>
      </c>
      <c r="H1503" s="43">
        <v>1146</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3072</v>
      </c>
      <c r="E1504" s="45" t="s">
        <v>2701</v>
      </c>
      <c r="F1504" t="s">
        <v>3034</v>
      </c>
      <c r="G1504" s="45" t="s">
        <v>2706</v>
      </c>
      <c r="H1504" s="43">
        <v>1147</v>
      </c>
      <c r="I1504" s="324" t="s">
        <v>44</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3073</v>
      </c>
      <c r="E1505" s="45" t="s">
        <v>2398</v>
      </c>
      <c r="F1505" t="s">
        <v>3035</v>
      </c>
      <c r="G1505" s="45" t="s">
        <v>2404</v>
      </c>
      <c r="H1505" s="43">
        <v>1148</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3073</v>
      </c>
      <c r="E1506" s="45" t="s">
        <v>2399</v>
      </c>
      <c r="F1506" t="s">
        <v>3035</v>
      </c>
      <c r="G1506" s="45" t="s">
        <v>2407</v>
      </c>
      <c r="H1506" s="43">
        <v>1149</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3073</v>
      </c>
      <c r="E1507" s="45" t="s">
        <v>2400</v>
      </c>
      <c r="F1507" t="s">
        <v>3035</v>
      </c>
      <c r="G1507" s="45" t="s">
        <v>2408</v>
      </c>
      <c r="H1507" s="43">
        <v>1150</v>
      </c>
      <c r="I1507" s="324" t="s">
        <v>43</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ref="C1508:C1564" si="52">C$1315</f>
        <v>Percentage Improvement in Eqpt Efficiency Standards above BAU</v>
      </c>
      <c r="D1508" s="6" t="s">
        <v>3073</v>
      </c>
      <c r="E1508" s="45" t="s">
        <v>2401</v>
      </c>
      <c r="F1508" t="s">
        <v>3035</v>
      </c>
      <c r="G1508" s="45" t="s">
        <v>2405</v>
      </c>
      <c r="H1508" s="43">
        <v>1151</v>
      </c>
      <c r="I1508" s="324" t="s">
        <v>44</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3073</v>
      </c>
      <c r="E1509" s="45" t="s">
        <v>2402</v>
      </c>
      <c r="F1509" t="s">
        <v>3035</v>
      </c>
      <c r="G1509" s="45" t="s">
        <v>2406</v>
      </c>
      <c r="H1509" s="43">
        <v>1152</v>
      </c>
      <c r="I1509" s="324" t="s">
        <v>43</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3073</v>
      </c>
      <c r="E1510" s="45" t="s">
        <v>2403</v>
      </c>
      <c r="F1510" t="s">
        <v>3035</v>
      </c>
      <c r="G1510" s="45" t="s">
        <v>2409</v>
      </c>
      <c r="H1510" s="43">
        <v>1153</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3073</v>
      </c>
      <c r="E1511" s="45" t="s">
        <v>2702</v>
      </c>
      <c r="F1511" t="s">
        <v>3035</v>
      </c>
      <c r="G1511" s="45" t="s">
        <v>2705</v>
      </c>
      <c r="H1511" s="43">
        <v>1154</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3073</v>
      </c>
      <c r="E1512" s="45" t="s">
        <v>2703</v>
      </c>
      <c r="F1512" t="s">
        <v>3035</v>
      </c>
      <c r="G1512" s="45" t="s">
        <v>2707</v>
      </c>
      <c r="H1512" s="43">
        <v>1155</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3073</v>
      </c>
      <c r="E1513" s="45" t="s">
        <v>2704</v>
      </c>
      <c r="F1513" t="s">
        <v>3035</v>
      </c>
      <c r="G1513" s="45" t="s">
        <v>2708</v>
      </c>
      <c r="H1513" s="43">
        <v>1156</v>
      </c>
      <c r="I1513" s="324" t="s">
        <v>43</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3073</v>
      </c>
      <c r="E1514" s="45" t="s">
        <v>2701</v>
      </c>
      <c r="F1514" t="s">
        <v>3035</v>
      </c>
      <c r="G1514" s="45" t="s">
        <v>2706</v>
      </c>
      <c r="H1514" s="43">
        <v>1157</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3074</v>
      </c>
      <c r="E1515" s="45" t="s">
        <v>2398</v>
      </c>
      <c r="F1515" t="s">
        <v>3036</v>
      </c>
      <c r="G1515" s="45" t="s">
        <v>2404</v>
      </c>
      <c r="H1515" s="43">
        <v>1158</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3074</v>
      </c>
      <c r="E1516" s="45" t="s">
        <v>2399</v>
      </c>
      <c r="F1516" t="s">
        <v>3036</v>
      </c>
      <c r="G1516" s="45" t="s">
        <v>2407</v>
      </c>
      <c r="H1516" s="43">
        <v>1159</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3074</v>
      </c>
      <c r="E1517" s="45" t="s">
        <v>2400</v>
      </c>
      <c r="F1517" t="s">
        <v>3036</v>
      </c>
      <c r="G1517" s="45" t="s">
        <v>2408</v>
      </c>
      <c r="H1517" s="43">
        <v>1160</v>
      </c>
      <c r="I1517" s="324" t="s">
        <v>43</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3074</v>
      </c>
      <c r="E1518" s="45" t="s">
        <v>2401</v>
      </c>
      <c r="F1518" t="s">
        <v>3036</v>
      </c>
      <c r="G1518" s="45" t="s">
        <v>2405</v>
      </c>
      <c r="H1518" s="43">
        <v>1161</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3074</v>
      </c>
      <c r="E1519" s="45" t="s">
        <v>2402</v>
      </c>
      <c r="F1519" t="s">
        <v>3036</v>
      </c>
      <c r="G1519" s="45" t="s">
        <v>2406</v>
      </c>
      <c r="H1519" s="43">
        <v>1162</v>
      </c>
      <c r="I1519" s="324" t="s">
        <v>43</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3074</v>
      </c>
      <c r="E1520" s="45" t="s">
        <v>2403</v>
      </c>
      <c r="F1520" t="s">
        <v>3036</v>
      </c>
      <c r="G1520" s="45" t="s">
        <v>2409</v>
      </c>
      <c r="H1520" s="43">
        <v>1163</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3074</v>
      </c>
      <c r="E1521" s="45" t="s">
        <v>2702</v>
      </c>
      <c r="F1521" t="s">
        <v>3036</v>
      </c>
      <c r="G1521" s="45" t="s">
        <v>2705</v>
      </c>
      <c r="H1521" s="43">
        <v>1164</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3074</v>
      </c>
      <c r="E1522" s="45" t="s">
        <v>2703</v>
      </c>
      <c r="F1522" t="s">
        <v>3036</v>
      </c>
      <c r="G1522" s="45" t="s">
        <v>2707</v>
      </c>
      <c r="H1522" s="43">
        <v>1165</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3074</v>
      </c>
      <c r="E1523" s="45" t="s">
        <v>2704</v>
      </c>
      <c r="F1523" t="s">
        <v>3036</v>
      </c>
      <c r="G1523" s="45" t="s">
        <v>2708</v>
      </c>
      <c r="H1523" s="43">
        <v>1166</v>
      </c>
      <c r="I1523" s="324" t="s">
        <v>43</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3074</v>
      </c>
      <c r="E1524" s="45" t="s">
        <v>2701</v>
      </c>
      <c r="F1524" t="s">
        <v>3036</v>
      </c>
      <c r="G1524" s="45" t="s">
        <v>2706</v>
      </c>
      <c r="H1524" s="43">
        <v>1167</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3075</v>
      </c>
      <c r="E1525" s="45" t="s">
        <v>2398</v>
      </c>
      <c r="F1525" t="s">
        <v>3037</v>
      </c>
      <c r="G1525" s="45" t="s">
        <v>2404</v>
      </c>
      <c r="H1525" s="43">
        <v>1168</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3075</v>
      </c>
      <c r="E1526" s="45" t="s">
        <v>2399</v>
      </c>
      <c r="F1526" t="s">
        <v>3037</v>
      </c>
      <c r="G1526" s="45" t="s">
        <v>2407</v>
      </c>
      <c r="H1526" s="43">
        <v>1169</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3075</v>
      </c>
      <c r="E1527" s="45" t="s">
        <v>2400</v>
      </c>
      <c r="F1527" t="s">
        <v>3037</v>
      </c>
      <c r="G1527" s="45" t="s">
        <v>2408</v>
      </c>
      <c r="H1527" s="43">
        <v>1170</v>
      </c>
      <c r="I1527" s="324" t="s">
        <v>43</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3075</v>
      </c>
      <c r="E1528" s="45" t="s">
        <v>2401</v>
      </c>
      <c r="F1528" t="s">
        <v>3037</v>
      </c>
      <c r="G1528" s="45" t="s">
        <v>2405</v>
      </c>
      <c r="H1528" s="43">
        <v>1171</v>
      </c>
      <c r="I1528" s="324" t="s">
        <v>44</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3075</v>
      </c>
      <c r="E1529" s="45" t="s">
        <v>2402</v>
      </c>
      <c r="F1529" t="s">
        <v>3037</v>
      </c>
      <c r="G1529" s="45" t="s">
        <v>2406</v>
      </c>
      <c r="H1529" s="43">
        <v>1172</v>
      </c>
      <c r="I1529" s="324" t="s">
        <v>43</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3075</v>
      </c>
      <c r="E1530" s="45" t="s">
        <v>2403</v>
      </c>
      <c r="F1530" t="s">
        <v>3037</v>
      </c>
      <c r="G1530" s="45" t="s">
        <v>2409</v>
      </c>
      <c r="H1530" s="43">
        <v>1173</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3075</v>
      </c>
      <c r="E1531" s="45" t="s">
        <v>2702</v>
      </c>
      <c r="F1531" t="s">
        <v>3037</v>
      </c>
      <c r="G1531" s="45" t="s">
        <v>2705</v>
      </c>
      <c r="H1531" s="43">
        <v>1174</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3075</v>
      </c>
      <c r="E1532" s="45" t="s">
        <v>2703</v>
      </c>
      <c r="F1532" t="s">
        <v>3037</v>
      </c>
      <c r="G1532" s="45" t="s">
        <v>2707</v>
      </c>
      <c r="H1532" s="43">
        <v>1175</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3075</v>
      </c>
      <c r="E1533" s="45" t="s">
        <v>2704</v>
      </c>
      <c r="F1533" t="s">
        <v>3037</v>
      </c>
      <c r="G1533" s="45" t="s">
        <v>2708</v>
      </c>
      <c r="H1533" s="43">
        <v>1176</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3075</v>
      </c>
      <c r="E1534" s="45" t="s">
        <v>2701</v>
      </c>
      <c r="F1534" t="s">
        <v>3037</v>
      </c>
      <c r="G1534" s="45" t="s">
        <v>2706</v>
      </c>
      <c r="H1534" s="43">
        <v>1177</v>
      </c>
      <c r="I1534" s="324"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3076</v>
      </c>
      <c r="E1535" s="45" t="s">
        <v>2398</v>
      </c>
      <c r="F1535" t="s">
        <v>3038</v>
      </c>
      <c r="G1535" s="45" t="s">
        <v>2404</v>
      </c>
      <c r="H1535" s="43">
        <v>1178</v>
      </c>
      <c r="I1535" s="325"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3076</v>
      </c>
      <c r="E1536" s="45" t="s">
        <v>2399</v>
      </c>
      <c r="F1536" t="s">
        <v>3038</v>
      </c>
      <c r="G1536" s="45" t="s">
        <v>2407</v>
      </c>
      <c r="H1536" s="43">
        <v>1179</v>
      </c>
      <c r="I1536" s="324" t="s">
        <v>44</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3076</v>
      </c>
      <c r="E1537" s="45" t="s">
        <v>2400</v>
      </c>
      <c r="F1537" t="s">
        <v>3038</v>
      </c>
      <c r="G1537" s="45" t="s">
        <v>2408</v>
      </c>
      <c r="H1537" s="43">
        <v>1180</v>
      </c>
      <c r="I1537" s="324" t="s">
        <v>43</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3076</v>
      </c>
      <c r="E1538" s="45" t="s">
        <v>2401</v>
      </c>
      <c r="F1538" t="s">
        <v>3038</v>
      </c>
      <c r="G1538" s="45" t="s">
        <v>2405</v>
      </c>
      <c r="H1538" s="43">
        <v>1181</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3076</v>
      </c>
      <c r="E1539" s="45" t="s">
        <v>2402</v>
      </c>
      <c r="F1539" t="s">
        <v>3038</v>
      </c>
      <c r="G1539" s="45" t="s">
        <v>2406</v>
      </c>
      <c r="H1539" s="43">
        <v>1182</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3076</v>
      </c>
      <c r="E1540" s="45" t="s">
        <v>2403</v>
      </c>
      <c r="F1540" t="s">
        <v>3038</v>
      </c>
      <c r="G1540" s="45" t="s">
        <v>2409</v>
      </c>
      <c r="H1540" s="43">
        <v>1183</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3076</v>
      </c>
      <c r="E1541" s="45" t="s">
        <v>2702</v>
      </c>
      <c r="F1541" t="s">
        <v>3038</v>
      </c>
      <c r="G1541" s="45" t="s">
        <v>2705</v>
      </c>
      <c r="H1541" s="43">
        <v>1184</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3076</v>
      </c>
      <c r="E1542" s="45" t="s">
        <v>2703</v>
      </c>
      <c r="F1542" t="s">
        <v>3038</v>
      </c>
      <c r="G1542" s="45" t="s">
        <v>2707</v>
      </c>
      <c r="H1542" s="43">
        <v>1185</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3076</v>
      </c>
      <c r="E1543" s="45" t="s">
        <v>2704</v>
      </c>
      <c r="F1543" t="s">
        <v>3038</v>
      </c>
      <c r="G1543" s="45" t="s">
        <v>2708</v>
      </c>
      <c r="H1543" s="43">
        <v>1186</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3076</v>
      </c>
      <c r="E1544" s="45" t="s">
        <v>2701</v>
      </c>
      <c r="F1544" t="s">
        <v>3038</v>
      </c>
      <c r="G1544" s="45" t="s">
        <v>2706</v>
      </c>
      <c r="H1544" s="43">
        <v>1187</v>
      </c>
      <c r="I1544" s="324" t="s">
        <v>44</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3077</v>
      </c>
      <c r="E1545" s="45" t="s">
        <v>2398</v>
      </c>
      <c r="F1545" t="s">
        <v>3080</v>
      </c>
      <c r="G1545" s="45" t="s">
        <v>2404</v>
      </c>
      <c r="H1545" s="43">
        <v>1188</v>
      </c>
      <c r="I1545" s="324" t="s">
        <v>43</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3077</v>
      </c>
      <c r="E1546" s="45" t="s">
        <v>2399</v>
      </c>
      <c r="F1546" t="s">
        <v>3080</v>
      </c>
      <c r="G1546" s="45" t="s">
        <v>2407</v>
      </c>
      <c r="H1546" s="43">
        <v>1189</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3077</v>
      </c>
      <c r="E1547" s="45" t="s">
        <v>2400</v>
      </c>
      <c r="F1547" t="s">
        <v>3080</v>
      </c>
      <c r="G1547" s="45" t="s">
        <v>2408</v>
      </c>
      <c r="H1547" s="43">
        <v>1190</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3077</v>
      </c>
      <c r="E1548" s="45" t="s">
        <v>2401</v>
      </c>
      <c r="F1548" t="s">
        <v>3080</v>
      </c>
      <c r="G1548" s="45" t="s">
        <v>2405</v>
      </c>
      <c r="H1548" s="43">
        <v>1191</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3077</v>
      </c>
      <c r="E1549" s="45" t="s">
        <v>2402</v>
      </c>
      <c r="F1549" t="s">
        <v>3080</v>
      </c>
      <c r="G1549" s="45" t="s">
        <v>2406</v>
      </c>
      <c r="H1549" s="43">
        <v>1192</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3077</v>
      </c>
      <c r="E1550" s="45" t="s">
        <v>2403</v>
      </c>
      <c r="F1550" t="s">
        <v>3080</v>
      </c>
      <c r="G1550" s="45" t="s">
        <v>2409</v>
      </c>
      <c r="H1550" s="43">
        <v>1193</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3077</v>
      </c>
      <c r="E1551" s="45" t="s">
        <v>2702</v>
      </c>
      <c r="F1551" t="s">
        <v>3080</v>
      </c>
      <c r="G1551" s="45" t="s">
        <v>2705</v>
      </c>
      <c r="H1551" s="43">
        <v>1194</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3077</v>
      </c>
      <c r="E1552" s="45" t="s">
        <v>2703</v>
      </c>
      <c r="F1552" t="s">
        <v>3080</v>
      </c>
      <c r="G1552" s="45" t="s">
        <v>2707</v>
      </c>
      <c r="H1552" s="43">
        <v>1195</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3077</v>
      </c>
      <c r="E1553" s="45" t="s">
        <v>2704</v>
      </c>
      <c r="F1553" t="s">
        <v>3080</v>
      </c>
      <c r="G1553" s="45" t="s">
        <v>2708</v>
      </c>
      <c r="H1553" s="43">
        <v>1196</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3077</v>
      </c>
      <c r="E1554" s="45" t="s">
        <v>2701</v>
      </c>
      <c r="F1554" t="s">
        <v>3080</v>
      </c>
      <c r="G1554" s="45" t="s">
        <v>2706</v>
      </c>
      <c r="H1554" s="43">
        <v>1197</v>
      </c>
      <c r="I1554" s="324" t="s">
        <v>44</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3078</v>
      </c>
      <c r="E1555" s="45" t="s">
        <v>2398</v>
      </c>
      <c r="F1555" t="s">
        <v>3039</v>
      </c>
      <c r="G1555" s="45" t="s">
        <v>2404</v>
      </c>
      <c r="H1555" s="43">
        <v>1198</v>
      </c>
      <c r="I1555" s="324" t="s">
        <v>43</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3078</v>
      </c>
      <c r="E1556" s="45" t="s">
        <v>2399</v>
      </c>
      <c r="F1556" t="s">
        <v>3039</v>
      </c>
      <c r="G1556" s="45" t="s">
        <v>2407</v>
      </c>
      <c r="H1556" s="43">
        <v>1199</v>
      </c>
      <c r="I1556" s="324" t="s">
        <v>44</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3078</v>
      </c>
      <c r="E1557" s="45" t="s">
        <v>2400</v>
      </c>
      <c r="F1557" t="s">
        <v>3039</v>
      </c>
      <c r="G1557" s="45" t="s">
        <v>2408</v>
      </c>
      <c r="H1557" s="43">
        <v>1200</v>
      </c>
      <c r="I1557" s="324" t="s">
        <v>43</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3078</v>
      </c>
      <c r="E1558" s="45" t="s">
        <v>2401</v>
      </c>
      <c r="F1558" t="s">
        <v>3039</v>
      </c>
      <c r="G1558" s="45" t="s">
        <v>2405</v>
      </c>
      <c r="H1558" s="43">
        <v>1201</v>
      </c>
      <c r="I1558" s="324" t="s">
        <v>44</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3078</v>
      </c>
      <c r="E1559" s="45" t="s">
        <v>2402</v>
      </c>
      <c r="F1559" t="s">
        <v>3039</v>
      </c>
      <c r="G1559" s="45" t="s">
        <v>2406</v>
      </c>
      <c r="H1559" s="43">
        <v>1202</v>
      </c>
      <c r="I1559" s="324" t="s">
        <v>43</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3078</v>
      </c>
      <c r="E1560" s="45" t="s">
        <v>2403</v>
      </c>
      <c r="F1560" t="s">
        <v>3039</v>
      </c>
      <c r="G1560" s="45" t="s">
        <v>2409</v>
      </c>
      <c r="H1560" s="43">
        <v>1203</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3078</v>
      </c>
      <c r="E1561" s="45" t="s">
        <v>2702</v>
      </c>
      <c r="F1561" t="s">
        <v>3039</v>
      </c>
      <c r="G1561" s="45" t="s">
        <v>2705</v>
      </c>
      <c r="H1561" s="43">
        <v>1204</v>
      </c>
      <c r="I1561" s="324" t="s">
        <v>44</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3078</v>
      </c>
      <c r="E1562" s="45" t="s">
        <v>2703</v>
      </c>
      <c r="F1562" t="s">
        <v>3039</v>
      </c>
      <c r="G1562" s="45" t="s">
        <v>2707</v>
      </c>
      <c r="H1562" s="43">
        <v>1205</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3078</v>
      </c>
      <c r="E1563" s="45" t="s">
        <v>2704</v>
      </c>
      <c r="F1563" t="s">
        <v>3039</v>
      </c>
      <c r="G1563" s="45" t="s">
        <v>2708</v>
      </c>
      <c r="H1563" s="43">
        <v>1206</v>
      </c>
      <c r="I1563" s="324" t="s">
        <v>43</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2"/>
        <v>Percentage Improvement in Eqpt Efficiency Standards above BAU</v>
      </c>
      <c r="D1564" s="6" t="s">
        <v>3078</v>
      </c>
      <c r="E1564" s="45" t="s">
        <v>2701</v>
      </c>
      <c r="F1564" t="s">
        <v>3039</v>
      </c>
      <c r="G1564" s="45" t="s">
        <v>2706</v>
      </c>
      <c r="H1564" s="43">
        <v>1207</v>
      </c>
      <c r="I1564" s="324" t="s">
        <v>44</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t="s">
        <v>2434</v>
      </c>
      <c r="D1565" s="45" t="s">
        <v>3066</v>
      </c>
      <c r="E1565" s="45"/>
      <c r="F1565" s="6" t="s">
        <v>3029</v>
      </c>
      <c r="G1565" s="45"/>
      <c r="H1565" s="43">
        <v>429</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3">C$1565</f>
        <v>Percent Reduction in Nonenergy Nonagriculture Industry Product Demand</v>
      </c>
      <c r="D1566" s="6" t="s">
        <v>3067</v>
      </c>
      <c r="E1566" s="45"/>
      <c r="F1566" s="6" t="s">
        <v>2576</v>
      </c>
      <c r="G1566" s="45"/>
      <c r="H1566" s="43">
        <v>430</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s="4" customFormat="1">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Material Efficiency, Longevity, &amp; Re-Use</v>
      </c>
      <c r="C1567" s="254" t="str">
        <f t="shared" ref="C1567" si="54">C$1565</f>
        <v>Percent Reduction in Nonenergy Nonagriculture Industry Product Demand</v>
      </c>
      <c r="D1567" s="6" t="s">
        <v>3077</v>
      </c>
      <c r="E1567" s="45"/>
      <c r="F1567" s="6" t="s">
        <v>3080</v>
      </c>
      <c r="G1567" s="45"/>
      <c r="H1567" s="43">
        <v>432</v>
      </c>
      <c r="I1567" s="324" t="s">
        <v>43</v>
      </c>
      <c r="J1567" s="255" t="str">
        <f>IF(ISBLANK(INDEX('Policy Characteristics'!D:D,MATCH($C1567,'Policy Characteristics'!$C:$C,0))),"",INDEX('Policy Characteristics'!D:D,MATCH($C1567,'Policy Characteristics'!$C:$C,0)))</f>
        <v>Material Efficiency, Longevity, &amp; Re-Use</v>
      </c>
      <c r="K1567" s="254" t="str">
        <f>IF(ISBLANK(INDEX('Policy Characteristics'!E:E,MATCH($C1567,'Policy Characteristics'!$C:$C,0))),"",INDEX('Policy Characteristics'!E:E,MATCH($C1567,'Policy Characteristics'!$C:$C,0)))</f>
        <v>indst reduce nonenergy product demand</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demand reduction</v>
      </c>
      <c r="P1567" s="254"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material-efficiency-longevity-reuse.html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t="s">
        <v>284</v>
      </c>
      <c r="D1568" s="45" t="s">
        <v>3056</v>
      </c>
      <c r="E1568" s="45"/>
      <c r="F1568" t="s">
        <v>3020</v>
      </c>
      <c r="G1568" s="45"/>
      <c r="H1568" s="43">
        <v>1458</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ref="C1569:C1571" si="55">C$1568</f>
        <v>Fraction of Methane Capture Opportunities Achieved</v>
      </c>
      <c r="D1569" s="45" t="s">
        <v>3076</v>
      </c>
      <c r="E1569" s="45"/>
      <c r="F1569" t="s">
        <v>3038</v>
      </c>
      <c r="G1569" s="45"/>
      <c r="H1569" s="43">
        <v>1459</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3055</v>
      </c>
      <c r="E1570" s="45"/>
      <c r="F1570" t="s">
        <v>2755</v>
      </c>
      <c r="G1570" s="45"/>
      <c r="H1570" s="43">
        <v>513</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Capture</v>
      </c>
      <c r="C1571" s="254" t="str">
        <f t="shared" si="55"/>
        <v>Fraction of Methane Capture Opportunities Achieved</v>
      </c>
      <c r="D1571" s="45" t="s">
        <v>3077</v>
      </c>
      <c r="E1571" s="45"/>
      <c r="F1571" t="s">
        <v>3080</v>
      </c>
      <c r="G1571" s="45"/>
      <c r="H1571" s="43">
        <v>514</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capture</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industry-ag-main.html#methane-capture</v>
      </c>
      <c r="R1571" s="254" t="str">
        <f>IF(ISBLANK(INDEX('Policy Characteristics'!L:L,MATCH($C1571,'Policy Characteristics'!$C:$C,0))),"",INDEX('Policy Characteristics'!L:L,MATCH($C1571,'Policy Characteristics'!$C:$C,0)))</f>
        <v>methane-capture.html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t="s">
        <v>285</v>
      </c>
      <c r="D1572" s="45" t="s">
        <v>3056</v>
      </c>
      <c r="E1572" s="45"/>
      <c r="F1572" t="s">
        <v>3020</v>
      </c>
      <c r="G1572" s="45"/>
      <c r="H1572" s="43">
        <v>1460</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ref="C1573:C1575" si="56">C$1572</f>
        <v>Fraction of Methane Destruction Opportunities Achieved</v>
      </c>
      <c r="D1573" s="45" t="s">
        <v>3076</v>
      </c>
      <c r="E1573" s="45"/>
      <c r="F1573" t="s">
        <v>3038</v>
      </c>
      <c r="G1573" s="45"/>
      <c r="H1573" s="43">
        <v>1461</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3055</v>
      </c>
      <c r="E1574" s="45"/>
      <c r="F1574" t="s">
        <v>2755</v>
      </c>
      <c r="G1574" s="45"/>
      <c r="H1574" s="43">
        <v>515</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Methane Destruction</v>
      </c>
      <c r="C1575" s="254" t="str">
        <f t="shared" si="56"/>
        <v>Fraction of Methane Destruction Opportunities Achieved</v>
      </c>
      <c r="D1575" s="45" t="s">
        <v>3077</v>
      </c>
      <c r="E1575" s="45"/>
      <c r="F1575" t="s">
        <v>3080</v>
      </c>
      <c r="G1575" s="45"/>
      <c r="H1575" s="43">
        <v>516</v>
      </c>
      <c r="I1575" s="324" t="s">
        <v>43</v>
      </c>
      <c r="J1575" s="255" t="str">
        <f>IF(ISBLANK(INDEX('Policy Characteristics'!D:D,MATCH($C1575,'Policy Characteristics'!$C:$C,0))),"",INDEX('Policy Characteristics'!D:D,MATCH($C1575,'Policy Characteristics'!$C:$C,0)))</f>
        <v>Methane Capture and Destruction</v>
      </c>
      <c r="K1575" s="254" t="str">
        <f>IF(ISBLANK(INDEX('Policy Characteristics'!E:E,MATCH($C1575,'Policy Characteristics'!$C:$C,0))),"",INDEX('Policy Characteristics'!E:E,MATCH($C1575,'Policy Characteristics'!$C:$C,0)))</f>
        <v>indst methane destruction</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4" t="str">
        <f>IF(ISBLANK(INDEX('Policy Characteristics'!K:K,MATCH($C1575,'Policy Characteristics'!$C:$C,0))),"",INDEX('Policy Characteristics'!K:K,MATCH($C1575,'Policy Characteristics'!$C:$C,0)))</f>
        <v>industry-ag-main.html#methane-destr</v>
      </c>
      <c r="R1575" s="254" t="str">
        <f>IF(ISBLANK(INDEX('Policy Characteristics'!L:L,MATCH($C1575,'Policy Characteristics'!$C:$C,0))),"",INDEX('Policy Characteristics'!L:L,MATCH($C1575,'Policy Characteristics'!$C:$C,0)))</f>
        <v>methane-destruction.html</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N2O Abatement</v>
      </c>
      <c r="C1576" s="1" t="s">
        <v>3224</v>
      </c>
      <c r="D1576" s="45"/>
      <c r="E1576" s="45"/>
      <c r="F1576"/>
      <c r="G1576" s="45"/>
      <c r="H1576" s="43">
        <v>1562</v>
      </c>
      <c r="I1576" s="324" t="s">
        <v>43</v>
      </c>
      <c r="J1576" s="255" t="str">
        <f>IF(ISBLANK(INDEX('Policy Characteristics'!D:D,MATCH($C1576,'Policy Characteristics'!$C:$C,0))),"",INDEX('Policy Characteristics'!D:D,MATCH($C1576,'Policy Characteristics'!$C:$C,0)))</f>
        <v>N2O Abatement</v>
      </c>
      <c r="K1576" s="254" t="str">
        <f>IF(ISBLANK(INDEX('Policy Characteristics'!E:E,MATCH($C1576,'Policy Characteristics'!$C:$C,0))),"",INDEX('Policy Characteristics'!E:E,MATCH($C1576,'Policy Characteristics'!$C:$C,0)))</f>
        <v>indst N2O abatement</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of potential achieved</v>
      </c>
      <c r="P1576" s="254"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t="s">
        <v>3809</v>
      </c>
      <c r="D1577" s="45" t="s">
        <v>3844</v>
      </c>
      <c r="E1577" s="45"/>
      <c r="F1577" s="45" t="s">
        <v>3862</v>
      </c>
      <c r="G1577" s="45"/>
      <c r="H1577" s="43">
        <v>2751</v>
      </c>
      <c r="I1577" s="324" t="s">
        <v>44</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$C$1577</f>
        <v>Boolean Use Non BAU Process Emissions Additions</v>
      </c>
      <c r="D1578" s="45" t="s">
        <v>3845</v>
      </c>
      <c r="E1578" s="45"/>
      <c r="F1578" s="45" t="s">
        <v>3863</v>
      </c>
      <c r="G1578" s="45"/>
      <c r="H1578" s="43">
        <v>2752</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ref="C1579:C1594" si="57">$C$1577</f>
        <v>Boolean Use Non BAU Process Emissions Additions</v>
      </c>
      <c r="D1579" s="45" t="s">
        <v>3846</v>
      </c>
      <c r="E1579" s="45"/>
      <c r="F1579" s="45" t="s">
        <v>3864</v>
      </c>
      <c r="G1579" s="45"/>
      <c r="H1579" s="43">
        <v>2753</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3847</v>
      </c>
      <c r="E1580" s="45"/>
      <c r="F1580" s="45" t="s">
        <v>3865</v>
      </c>
      <c r="G1580" s="45"/>
      <c r="H1580" s="43">
        <v>2754</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3848</v>
      </c>
      <c r="E1581" s="45"/>
      <c r="F1581" s="45" t="s">
        <v>3866</v>
      </c>
      <c r="G1581" s="45"/>
      <c r="H1581" s="43">
        <v>2755</v>
      </c>
      <c r="I1581" s="324" t="s">
        <v>43</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3849</v>
      </c>
      <c r="E1582" s="45"/>
      <c r="F1582" s="45" t="s">
        <v>3867</v>
      </c>
      <c r="G1582" s="45"/>
      <c r="H1582" s="43">
        <v>2756</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3850</v>
      </c>
      <c r="E1583" s="45"/>
      <c r="F1583" s="45" t="s">
        <v>3868</v>
      </c>
      <c r="G1583" s="45"/>
      <c r="H1583" s="43">
        <v>2757</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3851</v>
      </c>
      <c r="E1584" s="45"/>
      <c r="F1584" s="45" t="s">
        <v>3869</v>
      </c>
      <c r="G1584" s="45"/>
      <c r="H1584" s="43">
        <v>2758</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3852</v>
      </c>
      <c r="E1585" s="45"/>
      <c r="F1585" s="45" t="s">
        <v>3870</v>
      </c>
      <c r="G1585" s="45"/>
      <c r="H1585" s="43">
        <v>2759</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3853</v>
      </c>
      <c r="E1586" s="45"/>
      <c r="F1586" s="45" t="s">
        <v>3871</v>
      </c>
      <c r="G1586" s="45"/>
      <c r="H1586" s="43">
        <v>2760</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3854</v>
      </c>
      <c r="E1587" s="45"/>
      <c r="F1587" s="45" t="s">
        <v>3872</v>
      </c>
      <c r="G1587" s="45"/>
      <c r="H1587" s="43">
        <v>2761</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3855</v>
      </c>
      <c r="E1588" s="45"/>
      <c r="F1588" s="45" t="s">
        <v>3873</v>
      </c>
      <c r="G1588" s="45"/>
      <c r="H1588" s="43">
        <v>2762</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3856</v>
      </c>
      <c r="E1589" s="45"/>
      <c r="F1589" s="45" t="s">
        <v>3874</v>
      </c>
      <c r="G1589" s="45"/>
      <c r="H1589" s="43">
        <v>2763</v>
      </c>
      <c r="I1589" s="324" t="s">
        <v>44</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3857</v>
      </c>
      <c r="E1590" s="45"/>
      <c r="F1590" s="45" t="s">
        <v>2766</v>
      </c>
      <c r="G1590" s="45"/>
      <c r="H1590" s="43">
        <v>2764</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3858</v>
      </c>
      <c r="E1591" s="45"/>
      <c r="F1591" s="45" t="s">
        <v>133</v>
      </c>
      <c r="G1591" s="45"/>
      <c r="H1591" s="43">
        <v>2765</v>
      </c>
      <c r="I1591" s="324" t="s">
        <v>43</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3859</v>
      </c>
      <c r="E1592" s="45"/>
      <c r="F1592" s="45" t="s">
        <v>3875</v>
      </c>
      <c r="G1592" s="45"/>
      <c r="H1592" s="43">
        <v>2766</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3860</v>
      </c>
      <c r="E1593" s="45"/>
      <c r="F1593" s="45" t="s">
        <v>3876</v>
      </c>
      <c r="G1593" s="45"/>
      <c r="H1593" s="43">
        <v>2767</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ht="29">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Non BAU Increase in Process Emissions</v>
      </c>
      <c r="C1594" s="254" t="str">
        <f t="shared" si="57"/>
        <v>Boolean Use Non BAU Process Emissions Additions</v>
      </c>
      <c r="D1594" s="45" t="s">
        <v>3861</v>
      </c>
      <c r="E1594" s="45"/>
      <c r="F1594" s="45" t="s">
        <v>3877</v>
      </c>
      <c r="G1594" s="45"/>
      <c r="H1594" s="43">
        <v>2768</v>
      </c>
      <c r="I1594" s="324" t="s">
        <v>44</v>
      </c>
      <c r="J1594" s="255" t="str">
        <f>IF(ISBLANK(INDEX('Policy Characteristics'!D:D,MATCH($C1594,'Policy Characteristics'!$C:$C,0))),"",INDEX('Policy Characteristics'!D:D,MATCH($C1594,'Policy Characteristics'!$C:$C,0)))</f>
        <v>Process Emissions Increases</v>
      </c>
      <c r="K1594" s="254" t="str">
        <f>IF(ISBLANK(INDEX('Policy Characteristics'!E:E,MATCH($C1594,'Policy Characteristics'!$C:$C,0))),"",INDEX('Policy Characteristics'!E:E,MATCH($C1594,'Policy Characteristics'!$C:$C,0)))</f>
        <v>non BAU indst process emissions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1</v>
      </c>
      <c r="O1594" s="254" t="str">
        <f>IF(ISBLANK(INDEX('Policy Characteristics'!I:I,MATCH($C1594,'Policy Characteristics'!$C:$C,0))),"",INDEX('Policy Characteristics'!I:I,MATCH($C1594,'Policy Characteristics'!$C:$C,0)))</f>
        <v>on/off</v>
      </c>
      <c r="P1594" s="254"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
      </c>
    </row>
    <row r="1595" spans="1:18">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t="s">
        <v>2488</v>
      </c>
      <c r="D1595" s="6" t="s">
        <v>448</v>
      </c>
      <c r="E1595" s="45"/>
      <c r="F1595" s="6" t="s">
        <v>445</v>
      </c>
      <c r="G1595" s="45"/>
      <c r="H1595" s="43">
        <v>451</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ref="C1596:C1603" si="58">C$1595</f>
        <v>Percent Reduction in Fossil Fuel Exports</v>
      </c>
      <c r="D1596" s="6" t="s">
        <v>46</v>
      </c>
      <c r="E1596" s="45"/>
      <c r="F1596" s="6" t="s">
        <v>87</v>
      </c>
      <c r="G1596" s="45"/>
      <c r="H1596" s="43">
        <v>452</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53</v>
      </c>
      <c r="E1597" s="45"/>
      <c r="F1597" s="6" t="s">
        <v>95</v>
      </c>
      <c r="G1597" s="45"/>
      <c r="H1597" s="43">
        <v>453</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54</v>
      </c>
      <c r="E1598" s="45"/>
      <c r="F1598" s="6" t="s">
        <v>96</v>
      </c>
      <c r="G1598" s="45"/>
      <c r="H1598" s="43">
        <v>454</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2472</v>
      </c>
      <c r="E1599" s="45"/>
      <c r="F1599" s="6" t="s">
        <v>2473</v>
      </c>
      <c r="G1599" s="45"/>
      <c r="H1599" s="43">
        <v>455</v>
      </c>
      <c r="I1599" s="324" t="s">
        <v>43</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441</v>
      </c>
      <c r="E1600" s="45"/>
      <c r="F1600" s="6" t="s">
        <v>442</v>
      </c>
      <c r="G1600" s="45"/>
      <c r="H1600" s="43">
        <v>456</v>
      </c>
      <c r="I1600" s="325" t="s">
        <v>44</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2464</v>
      </c>
      <c r="E1601" s="45"/>
      <c r="F1601" s="6" t="s">
        <v>2468</v>
      </c>
      <c r="G1601" s="45"/>
      <c r="H1601" s="43">
        <v>457</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2474</v>
      </c>
      <c r="E1602" s="45"/>
      <c r="F1602" s="6" t="s">
        <v>2475</v>
      </c>
      <c r="G1602" s="45"/>
      <c r="H1602" s="43">
        <v>458</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Reduce Fossil Fuel Exports</v>
      </c>
      <c r="C1603" s="254" t="str">
        <f t="shared" si="58"/>
        <v>Percent Reduction in Fossil Fuel Exports</v>
      </c>
      <c r="D1603" s="6" t="s">
        <v>2465</v>
      </c>
      <c r="E1603" s="45"/>
      <c r="F1603" s="6" t="s">
        <v>2469</v>
      </c>
      <c r="G1603" s="45"/>
      <c r="H1603" s="43">
        <v>459</v>
      </c>
      <c r="I1603" s="324" t="s">
        <v>43</v>
      </c>
      <c r="J1603" s="255" t="str">
        <f>IF(ISBLANK(INDEX('Policy Characteristics'!D:D,MATCH($C1603,'Policy Characteristics'!$C:$C,0))),"",INDEX('Policy Characteristics'!D:D,MATCH($C1603,'Policy Characteristics'!$C:$C,0)))</f>
        <v>Percent Reduction in Fossil Fuel Exports</v>
      </c>
      <c r="K1603" s="254" t="str">
        <f>IF(ISBLANK(INDEX('Policy Characteristics'!E:E,MATCH($C1603,'Policy Characteristics'!$C:$C,0))),"",INDEX('Policy Characteristics'!E:E,MATCH($C1603,'Policy Characteristics'!$C:$C,0)))</f>
        <v>indst reduce fossil fuel exports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exports</v>
      </c>
      <c r="P1603" s="254"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3" s="254" t="str">
        <f>IF(ISBLANK(INDEX('Policy Characteristics'!K:K,MATCH($C1603,'Policy Characteristics'!$C:$C,0))),"",INDEX('Policy Characteristics'!K:K,MATCH($C1603,'Policy Characteristics'!$C:$C,0)))</f>
        <v/>
      </c>
      <c r="R1603" s="254" t="str">
        <f>IF(ISBLANK(INDEX('Policy Characteristics'!L:L,MATCH($C1603,'Policy Characteristics'!$C:$C,0))),"",INDEX('Policy Characteristics'!L:L,MATCH($C1603,'Policy Characteristics'!$C:$C,0)))</f>
        <v>reduce-fuel-exports.html</v>
      </c>
    </row>
    <row r="1604" spans="1:18">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Afforestation and Reforestation</v>
      </c>
      <c r="C1604" t="s">
        <v>429</v>
      </c>
      <c r="D1604" s="45"/>
      <c r="E1604" s="45"/>
      <c r="F1604" s="45"/>
      <c r="G1604" s="45"/>
      <c r="H1604" s="43">
        <v>60</v>
      </c>
      <c r="I1604" s="324" t="s">
        <v>43</v>
      </c>
      <c r="J1604" s="255" t="str">
        <f>IF(ISBLANK(INDEX('Policy Characteristics'!D:D,MATCH($C1604,'Policy Characteristics'!$C:$C,0))),"",INDEX('Policy Characteristics'!D:D,MATCH($C1604,'Policy Characteristics'!$C:$C,0)))</f>
        <v>Afforestation and Reforestation</v>
      </c>
      <c r="K1604" s="254" t="str">
        <f>IF(ISBLANK(INDEX('Policy Characteristics'!E:E,MATCH($C1604,'Policy Characteristics'!$C:$C,0))),"",INDEX('Policy Characteristics'!E:E,MATCH($C1604,'Policy Characteristics'!$C:$C,0)))</f>
        <v>land afforestation and reforestation</v>
      </c>
      <c r="L1604" s="261">
        <f>IF(ISBLANK(INDEX('Policy Characteristics'!F:F,MATCH($C1604,'Policy Characteristics'!$C:$C,0))),"",INDEX('Policy Characteristics'!F:F,MATCH($C1604,'Policy Characteristics'!$C:$C,0)))</f>
        <v>-3</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4" s="254" t="str">
        <f>IF(ISBLANK(INDEX('Policy Characteristics'!K:K,MATCH($C1604,'Policy Characteristics'!$C:$C,0))),"",INDEX('Policy Characteristics'!K:K,MATCH($C1604,'Policy Characteristics'!$C:$C,0)))</f>
        <v>lulucf.html#aff-ref</v>
      </c>
      <c r="R1604" s="254" t="str">
        <f>IF(ISBLANK(INDEX('Policy Characteristics'!L:L,MATCH($C1604,'Policy Characteristics'!$C:$C,0))),"",INDEX('Policy Characteristics'!L:L,MATCH($C1604,'Policy Characteristics'!$C:$C,0)))</f>
        <v>afforestation-and-reforestation.html</v>
      </c>
    </row>
    <row r="1605" spans="1:18">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Avoid Deforestation</v>
      </c>
      <c r="C1605" t="s">
        <v>436</v>
      </c>
      <c r="D1605" s="45"/>
      <c r="E1605" s="45"/>
      <c r="F1605" s="45"/>
      <c r="G1605" s="45"/>
      <c r="H1605" s="43">
        <v>705</v>
      </c>
      <c r="I1605" s="325" t="s">
        <v>44</v>
      </c>
      <c r="J1605" s="255" t="str">
        <f>IF(ISBLANK(INDEX('Policy Characteristics'!D:D,MATCH($C1605,'Policy Characteristics'!$C:$C,0))),"",INDEX('Policy Characteristics'!D:D,MATCH($C1605,'Policy Characteristics'!$C:$C,0)))</f>
        <v>Avoid Deforestation</v>
      </c>
      <c r="K1605" s="254" t="str">
        <f>IF(ISBLANK(INDEX('Policy Characteristics'!E:E,MATCH($C1605,'Policy Characteristics'!$C:$C,0))),"",INDEX('Policy Characteristics'!E:E,MATCH($C1605,'Policy Characteristics'!$C:$C,0)))</f>
        <v>land avoid deforestation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254" t="str">
        <f>IF(ISBLANK(INDEX('Policy Characteristics'!K:K,MATCH($C1605,'Policy Characteristics'!$C:$C,0))),"",INDEX('Policy Characteristics'!K:K,MATCH($C1605,'Policy Characteristics'!$C:$C,0)))</f>
        <v>lulucf.html#avoid-def</v>
      </c>
      <c r="R1605" s="254" t="str">
        <f>IF(ISBLANK(INDEX('Policy Characteristics'!L:L,MATCH($C1605,'Policy Characteristics'!$C:$C,0))),"",INDEX('Policy Characteristics'!L:L,MATCH($C1605,'Policy Characteristics'!$C:$C,0)))</f>
        <v>avoid-deforestation.html</v>
      </c>
    </row>
    <row r="1606" spans="1:18">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Grassland Restoration and Avoided Conversion</v>
      </c>
      <c r="C1606" t="s">
        <v>433</v>
      </c>
      <c r="D1606" s="45"/>
      <c r="E1606" s="45"/>
      <c r="F1606" s="45"/>
      <c r="G1606" s="45"/>
      <c r="H1606" s="43">
        <v>177</v>
      </c>
      <c r="I1606" s="325" t="s">
        <v>43</v>
      </c>
      <c r="J1606" s="255" t="str">
        <f>IF(ISBLANK(INDEX('Policy Characteristics'!D:D,MATCH($C1606,'Policy Characteristics'!$C:$C,0))),"",INDEX('Policy Characteristics'!D:D,MATCH($C1606,'Policy Characteristics'!$C:$C,0)))</f>
        <v>Grassland Restoration and Avoided Conversion</v>
      </c>
      <c r="K1606" s="254" t="str">
        <f>IF(ISBLANK(INDEX('Policy Characteristics'!E:E,MATCH($C1606,'Policy Characteristics'!$C:$C,0))),"",INDEX('Policy Characteristics'!E:E,MATCH($C1606,'Policy Characteristics'!$C:$C,0)))</f>
        <v>land forest restoration</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254" t="str">
        <f>IF(ISBLANK(INDEX('Policy Characteristics'!K:K,MATCH($C1606,'Policy Characteristics'!$C:$C,0))),"",INDEX('Policy Characteristics'!K:K,MATCH($C1606,'Policy Characteristics'!$C:$C,0)))</f>
        <v/>
      </c>
      <c r="R1606" s="254" t="str">
        <f>IF(ISBLANK(INDEX('Policy Characteristics'!L:L,MATCH($C1606,'Policy Characteristics'!$C:$C,0))),"",INDEX('Policy Characteristics'!L:L,MATCH($C1606,'Policy Characteristics'!$C:$C,0)))</f>
        <v>forest-restoration.html</v>
      </c>
    </row>
    <row r="1607" spans="1:18">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Forest Set-Asides</v>
      </c>
      <c r="C1607" t="s">
        <v>430</v>
      </c>
      <c r="D1607" s="45"/>
      <c r="E1607" s="45"/>
      <c r="F1607" s="45"/>
      <c r="G1607" s="45"/>
      <c r="H1607" s="43">
        <v>61</v>
      </c>
      <c r="I1607" s="324" t="s">
        <v>44</v>
      </c>
      <c r="J1607" s="255" t="str">
        <f>IF(ISBLANK(INDEX('Policy Characteristics'!D:D,MATCH($C1607,'Policy Characteristics'!$C:$C,0))),"",INDEX('Policy Characteristics'!D:D,MATCH($C1607,'Policy Characteristics'!$C:$C,0)))</f>
        <v>Forest Set-Asides</v>
      </c>
      <c r="K1607" s="254" t="str">
        <f>IF(ISBLANK(INDEX('Policy Characteristics'!E:E,MATCH($C1607,'Policy Characteristics'!$C:$C,0))),"",INDEX('Policy Characteristics'!E:E,MATCH($C1607,'Policy Characteristics'!$C:$C,0)))</f>
        <v>land forest set asides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254" t="str">
        <f>IF(ISBLANK(INDEX('Policy Characteristics'!K:K,MATCH($C1607,'Policy Characteristics'!$C:$C,0))),"",INDEX('Policy Characteristics'!K:K,MATCH($C1607,'Policy Characteristics'!$C:$C,0)))</f>
        <v>lulucf.html#set-asides</v>
      </c>
      <c r="R1607" s="254" t="str">
        <f>IF(ISBLANK(INDEX('Policy Characteristics'!L:L,MATCH($C1607,'Policy Characteristics'!$C:$C,0))),"",INDEX('Policy Characteristics'!L:L,MATCH($C1607,'Policy Characteristics'!$C:$C,0)))</f>
        <v>forest-set-asides.html</v>
      </c>
    </row>
    <row r="1608" spans="1:18">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Cropland and Rice Measures</v>
      </c>
      <c r="C1608" t="s">
        <v>2767</v>
      </c>
      <c r="D1608" s="45"/>
      <c r="E1608" s="45"/>
      <c r="F1608" s="45"/>
      <c r="G1608" s="45"/>
      <c r="H1608" s="43">
        <v>62</v>
      </c>
      <c r="I1608" s="324" t="s">
        <v>43</v>
      </c>
      <c r="J1608" s="255" t="str">
        <f>IF(ISBLANK(INDEX('Policy Characteristics'!D:D,MATCH($C1608,'Policy Characteristics'!$C:$C,0))),"",INDEX('Policy Characteristics'!D:D,MATCH($C1608,'Policy Characteristics'!$C:$C,0)))</f>
        <v>Cropland and Rice Measures</v>
      </c>
      <c r="K1608" s="254" t="str">
        <f>IF(ISBLANK(INDEX('Policy Characteristics'!E:E,MATCH($C1608,'Policy Characteristics'!$C:$C,0))),"",INDEX('Policy Characteristics'!E:E,MATCH($C1608,'Policy Characteristics'!$C:$C,0)))</f>
        <v>indst cropland and rice measures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254" t="str">
        <f>IF(ISBLANK(INDEX('Policy Characteristics'!K:K,MATCH($C1608,'Policy Characteristics'!$C:$C,0))),"",INDEX('Policy Characteristics'!K:K,MATCH($C1608,'Policy Characteristics'!$C:$C,0)))</f>
        <v>industry-ag-main.html#cropland</v>
      </c>
      <c r="R1608" s="254" t="str">
        <f>IF(ISBLANK(INDEX('Policy Characteristics'!L:L,MATCH($C1608,'Policy Characteristics'!$C:$C,0))),"",INDEX('Policy Characteristics'!L:L,MATCH($C1608,'Policy Characteristics'!$C:$C,0)))</f>
        <v>cropland-management.html</v>
      </c>
    </row>
    <row r="1609" spans="1:18">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Soil Measures</v>
      </c>
      <c r="C1609" t="s">
        <v>3333</v>
      </c>
      <c r="D1609" s="45"/>
      <c r="E1609" s="45"/>
      <c r="F1609" s="45"/>
      <c r="G1609" s="45"/>
      <c r="H1609" s="43">
        <v>1654</v>
      </c>
      <c r="I1609" s="324" t="s">
        <v>44</v>
      </c>
      <c r="J1609" s="255" t="str">
        <f>IF(ISBLANK(INDEX('Policy Characteristics'!D:D,MATCH($C1609,'Policy Characteristics'!$C:$C,0))),"",INDEX('Policy Characteristics'!D:D,MATCH($C1609,'Policy Characteristics'!$C:$C,0)))</f>
        <v>Improved Soil Measures</v>
      </c>
      <c r="K1609" s="254" t="str">
        <f>IF(ISBLANK(INDEX('Policy Characteristics'!E:E,MATCH($C1609,'Policy Characteristics'!$C:$C,0))),"",INDEX('Policy Characteristics'!E:E,MATCH($C1609,'Policy Characteristics'!$C:$C,0)))</f>
        <v>indst tillage</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254" t="str">
        <f>IF(ISBLANK(INDEX('Policy Characteristics'!K:K,MATCH($C1609,'Policy Characteristics'!$C:$C,0))),"",INDEX('Policy Characteristics'!K:K,MATCH($C1609,'Policy Characteristics'!$C:$C,0)))</f>
        <v/>
      </c>
      <c r="R1609" s="254" t="str">
        <f>IF(ISBLANK(INDEX('Policy Characteristics'!L:L,MATCH($C1609,'Policy Characteristics'!$C:$C,0))),"",INDEX('Policy Characteristics'!L:L,MATCH($C1609,'Policy Characteristics'!$C:$C,0)))</f>
        <v/>
      </c>
    </row>
    <row r="1610" spans="1:18">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Improved Forest Management</v>
      </c>
      <c r="C1610" t="s">
        <v>431</v>
      </c>
      <c r="D1610" s="45"/>
      <c r="E1610" s="45"/>
      <c r="F1610" s="45"/>
      <c r="G1610" s="45"/>
      <c r="H1610" s="43">
        <v>63</v>
      </c>
      <c r="I1610" s="324" t="s">
        <v>43</v>
      </c>
      <c r="J1610" s="255" t="str">
        <f>IF(ISBLANK(INDEX('Policy Characteristics'!D:D,MATCH($C1610,'Policy Characteristics'!$C:$C,0))),"",INDEX('Policy Characteristics'!D:D,MATCH($C1610,'Policy Characteristics'!$C:$C,0)))</f>
        <v>Improved Forest Management</v>
      </c>
      <c r="K1610" s="254" t="str">
        <f>IF(ISBLANK(INDEX('Policy Characteristics'!E:E,MATCH($C1610,'Policy Characteristics'!$C:$C,0))),"",INDEX('Policy Characteristics'!E:E,MATCH($C1610,'Policy Characteristics'!$C:$C,0)))</f>
        <v>land forest management</v>
      </c>
      <c r="L1610" s="261">
        <f>IF(ISBLANK(INDEX('Policy Characteristics'!F:F,MATCH($C1610,'Policy Characteristics'!$C:$C,0))),"",INDEX('Policy Characteristics'!F:F,MATCH($C1610,'Policy Characteristics'!$C:$C,0)))</f>
        <v>-1.5</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254" t="str">
        <f>IF(ISBLANK(INDEX('Policy Characteristics'!K:K,MATCH($C1610,'Policy Characteristics'!$C:$C,0))),"",INDEX('Policy Characteristics'!K:K,MATCH($C1610,'Policy Characteristics'!$C:$C,0)))</f>
        <v>lulucf.html#forest-mgmt</v>
      </c>
      <c r="R1610" s="254" t="str">
        <f>IF(ISBLANK(INDEX('Policy Characteristics'!L:L,MATCH($C1610,'Policy Characteristics'!$C:$C,0))),"",INDEX('Policy Characteristics'!L:L,MATCH($C1610,'Policy Characteristics'!$C:$C,0)))</f>
        <v>improved-forest-management.html</v>
      </c>
    </row>
    <row r="1611" spans="1:18">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Livestock Measures</v>
      </c>
      <c r="C1611" t="s">
        <v>2799</v>
      </c>
      <c r="D1611" s="45"/>
      <c r="E1611" s="45"/>
      <c r="F1611" s="45"/>
      <c r="G1611" s="45"/>
      <c r="H1611" s="43">
        <v>64</v>
      </c>
      <c r="I1611" s="324" t="s">
        <v>43</v>
      </c>
      <c r="J1611" s="255" t="str">
        <f>IF(ISBLANK(INDEX('Policy Characteristics'!D:D,MATCH($C1611,'Policy Characteristics'!$C:$C,0))),"",INDEX('Policy Characteristics'!D:D,MATCH($C1611,'Policy Characteristics'!$C:$C,0)))</f>
        <v>Livestock Measures</v>
      </c>
      <c r="K1611" s="254" t="str">
        <f>IF(ISBLANK(INDEX('Policy Characteristics'!E:E,MATCH($C1611,'Policy Characteristics'!$C:$C,0))),"",INDEX('Policy Characteristics'!E:E,MATCH($C1611,'Policy Characteristics'!$C:$C,0)))</f>
        <v>indst livestock measures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254" t="str">
        <f>IF(ISBLANK(INDEX('Policy Characteristics'!K:K,MATCH($C1611,'Policy Characteristics'!$C:$C,0))),"",INDEX('Policy Characteristics'!K:K,MATCH($C1611,'Policy Characteristics'!$C:$C,0)))</f>
        <v>industry-ag-main.html#livestock</v>
      </c>
      <c r="R1611" s="254" t="str">
        <f>IF(ISBLANK(INDEX('Policy Characteristics'!L:L,MATCH($C1611,'Policy Characteristics'!$C:$C,0))),"",INDEX('Policy Characteristics'!L:L,MATCH($C1611,'Policy Characteristics'!$C:$C,0)))</f>
        <v>livestock-measures.html</v>
      </c>
    </row>
    <row r="1612" spans="1:18">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Wetland Restoration</v>
      </c>
      <c r="C1612" t="s">
        <v>432</v>
      </c>
      <c r="D1612" s="45"/>
      <c r="E1612" s="45"/>
      <c r="F1612" s="45"/>
      <c r="G1612" s="45"/>
      <c r="H1612" s="43">
        <v>178</v>
      </c>
      <c r="I1612" s="324" t="s">
        <v>43</v>
      </c>
      <c r="J1612" s="255" t="str">
        <f>IF(ISBLANK(INDEX('Policy Characteristics'!D:D,MATCH($C1612,'Policy Characteristics'!$C:$C,0))),"",INDEX('Policy Characteristics'!D:D,MATCH($C1612,'Policy Characteristics'!$C:$C,0)))</f>
        <v>Wetland Restoration</v>
      </c>
      <c r="K1612" s="254" t="str">
        <f>IF(ISBLANK(INDEX('Policy Characteristics'!E:E,MATCH($C1612,'Policy Characteristics'!$C:$C,0))),"",INDEX('Policy Characteristics'!E:E,MATCH($C1612,'Policy Characteristics'!$C:$C,0)))</f>
        <v>land peatland restoration</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of potential achieved</v>
      </c>
      <c r="P1612" s="254"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peatland-restoration.html</v>
      </c>
    </row>
    <row r="1613" spans="1:18">
      <c r="A1613" s="254" t="str">
        <f>IF(ISBLANK(INDEX('Policy Characteristics'!A:A,MATCH($C1613,'Policy Characteristics'!$C:$C,0))),"",INDEX('Policy Characteristics'!A:A,MATCH($C1613,'Policy Characteristics'!$C:$C,0)))</f>
        <v>Agriculture, Land Use, and Forestry</v>
      </c>
      <c r="B1613" s="262" t="str">
        <f>IF(ISBLANK(INDEX('Policy Characteristics'!B:B,MATCH($C1613,'Policy Characteristics'!$C:$C,0))),"",INDEX('Policy Characteristics'!B:B,MATCH($C1613,'Policy Characteristics'!$C:$C,0)))</f>
        <v>Shift to Non-Animal Products</v>
      </c>
      <c r="C1613" t="s">
        <v>2440</v>
      </c>
      <c r="D1613" s="45"/>
      <c r="E1613" s="45"/>
      <c r="F1613" s="45"/>
      <c r="G1613" s="45"/>
      <c r="H1613" s="43">
        <v>434</v>
      </c>
      <c r="I1613" s="324" t="s">
        <v>43</v>
      </c>
      <c r="J1613" s="255" t="str">
        <f>IF(ISBLANK(INDEX('Policy Characteristics'!D:D,MATCH($C1613,'Policy Characteristics'!$C:$C,0))),"",INDEX('Policy Characteristics'!D:D,MATCH($C1613,'Policy Characteristics'!$C:$C,0)))</f>
        <v>Shift to Non-Animal Products</v>
      </c>
      <c r="K1613" s="254" t="str">
        <f>IF(ISBLANK(INDEX('Policy Characteristics'!E:E,MATCH($C1613,'Policy Characteristics'!$C:$C,0))),"",INDEX('Policy Characteristics'!E:E,MATCH($C1613,'Policy Characteristics'!$C:$C,0)))</f>
        <v>indst shift to nonanimal products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animal products</v>
      </c>
      <c r="P1613" s="254"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254" t="str">
        <f>IF(ISBLANK(INDEX('Policy Characteristics'!K:K,MATCH($C1613,'Policy Characteristics'!$C:$C,0))),"",INDEX('Policy Characteristics'!K:K,MATCH($C1613,'Policy Characteristics'!$C:$C,0)))</f>
        <v/>
      </c>
      <c r="R1613" s="254" t="str">
        <f>IF(ISBLANK(INDEX('Policy Characteristics'!L:L,MATCH($C1613,'Policy Characteristics'!$C:$C,0))),"",INDEX('Policy Characteristics'!L:L,MATCH($C1613,'Policy Characteristics'!$C:$C,0)))</f>
        <v>shift-to-non-animal-products.html</v>
      </c>
    </row>
    <row r="1614" spans="1:18" s="2" customFormat="1">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Use CHP for District Heat</v>
      </c>
      <c r="C1614" s="317" t="s">
        <v>286</v>
      </c>
      <c r="D1614" s="6"/>
      <c r="E1614" s="6"/>
      <c r="F1614" s="6"/>
      <c r="G1614" s="6"/>
      <c r="H1614" s="43">
        <v>68</v>
      </c>
      <c r="I1614" s="325" t="s">
        <v>43</v>
      </c>
      <c r="J1614" s="255" t="str">
        <f>IF(ISBLANK(INDEX('Policy Characteristics'!D:D,MATCH($C1614,'Policy Characteristics'!$C:$C,0))),"",INDEX('Policy Characteristics'!D:D,MATCH($C1614,'Policy Characteristics'!$C:$C,0)))</f>
        <v>District Heat CHP</v>
      </c>
      <c r="K1614" s="254" t="str">
        <f>IF(ISBLANK(INDEX('Policy Characteristics'!E:E,MATCH($C1614,'Policy Characteristics'!$C:$C,0))),"",INDEX('Policy Characteristics'!E:E,MATCH($C1614,'Policy Characteristics'!$C:$C,0)))</f>
        <v>heat convert heat to CHP</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non-CHP heat converted</v>
      </c>
      <c r="P1614" s="254"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254" t="str">
        <f>IF(ISBLANK(INDEX('Policy Characteristics'!K:K,MATCH($C1614,'Policy Characteristics'!$C:$C,0))),"",INDEX('Policy Characteristics'!K:K,MATCH($C1614,'Policy Characteristics'!$C:$C,0)))</f>
        <v>district-heating.html#chp</v>
      </c>
      <c r="R1614" s="254" t="str">
        <f>IF(ISBLANK(INDEX('Policy Characteristics'!L:L,MATCH($C1614,'Policy Characteristics'!$C:$C,0))),"",INDEX('Policy Characteristics'!L:L,MATCH($C1614,'Policy Characteristics'!$C:$C,0)))</f>
        <v>convert-non-chp-heat-production.html</v>
      </c>
    </row>
    <row r="1615" spans="1:18" s="2" customFormat="1">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Produce District Heat with Electricity</v>
      </c>
      <c r="C1615" s="317" t="s">
        <v>2735</v>
      </c>
      <c r="D1615" s="6"/>
      <c r="E1615" s="6"/>
      <c r="F1615" s="6"/>
      <c r="G1615" s="6"/>
      <c r="H1615" s="43">
        <v>176</v>
      </c>
      <c r="I1615" s="325" t="s">
        <v>43</v>
      </c>
      <c r="J1615" s="255" t="str">
        <f>IF(ISBLANK(INDEX('Policy Characteristics'!D:D,MATCH($C1615,'Policy Characteristics'!$C:$C,0))),"",INDEX('Policy Characteristics'!D:D,MATCH($C1615,'Policy Characteristics'!$C:$C,0)))</f>
        <v>District Heat Fuel Switching</v>
      </c>
      <c r="K1615" s="254" t="str">
        <f>IF(ISBLANK(INDEX('Policy Characteristics'!E:E,MATCH($C1615,'Policy Characteristics'!$C:$C,0))),"",INDEX('Policy Characteristics'!E:E,MATCH($C1615,'Policy Characteristics'!$C:$C,0)))</f>
        <v>heat fuel type shifting</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fuel use</v>
      </c>
      <c r="P1615" s="254"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254" t="str">
        <f>IF(ISBLANK(INDEX('Policy Characteristics'!K:K,MATCH($C1615,'Policy Characteristics'!$C:$C,0))),"",INDEX('Policy Characteristics'!K:K,MATCH($C1615,'Policy Characteristics'!$C:$C,0)))</f>
        <v>district-heating.html#convert-coal</v>
      </c>
      <c r="R1615" s="254" t="str">
        <f>IF(ISBLANK(INDEX('Policy Characteristics'!L:L,MATCH($C1615,'Policy Characteristics'!$C:$C,0))),"",INDEX('Policy Characteristics'!L:L,MATCH($C1615,'Policy Characteristics'!$C:$C,0)))</f>
        <v>district-heat-fuel-switching.html</v>
      </c>
    </row>
    <row r="1616" spans="1:18" s="2" customFormat="1">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Shift Hydrogen Production Pathways</v>
      </c>
      <c r="C1616" s="317" t="s">
        <v>2477</v>
      </c>
      <c r="D1616" s="6"/>
      <c r="E1616" s="6"/>
      <c r="F1616" s="6"/>
      <c r="G1616" s="6"/>
      <c r="H1616" s="43">
        <v>450</v>
      </c>
      <c r="I1616" s="325" t="s">
        <v>43</v>
      </c>
      <c r="J1616" s="255" t="str">
        <f>IF(ISBLANK(INDEX('Policy Characteristics'!D:D,MATCH($C1616,'Policy Characteristics'!$C:$C,0))),"",INDEX('Policy Characteristics'!D:D,MATCH($C1616,'Policy Characteristics'!$C:$C,0)))</f>
        <v>Shift Hydrogen Production Pathways</v>
      </c>
      <c r="K1616" s="254" t="str">
        <f>IF(ISBLANK(INDEX('Policy Characteristics'!E:E,MATCH($C1616,'Policy Characteristics'!$C:$C,0))),"",INDEX('Policy Characteristics'!E:E,MATCH($C1616,'Policy Characteristics'!$C:$C,0)))</f>
        <v>hydgn shift production pathways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of hydrogen production</v>
      </c>
      <c r="P1616" s="254"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2" customFormat="1">
      <c r="A1617" s="254" t="str">
        <f>IF(ISBLANK(INDEX('Policy Characteristics'!A:A,MATCH($C1617,'Policy Characteristics'!$C:$C,0))),"",INDEX('Policy Characteristics'!A:A,MATCH($C1617,'Policy Characteristics'!$C:$C,0)))</f>
        <v>District Heat and Hydrogen</v>
      </c>
      <c r="B1617" s="262" t="str">
        <f>IF(ISBLANK(INDEX('Policy Characteristics'!B:B,MATCH($C1617,'Policy Characteristics'!$C:$C,0))),"",INDEX('Policy Characteristics'!B:B,MATCH($C1617,'Policy Characteristics'!$C:$C,0)))</f>
        <v>Non BAU Hydrogen Production Shifting</v>
      </c>
      <c r="C1617" t="s">
        <v>3810</v>
      </c>
      <c r="D1617" s="6"/>
      <c r="E1617" s="6"/>
      <c r="F1617" s="6"/>
      <c r="G1617" s="6"/>
      <c r="H1617" s="43">
        <v>2722</v>
      </c>
      <c r="I1617" s="325" t="s">
        <v>43</v>
      </c>
      <c r="J1617" s="255" t="str">
        <f>IF(ISBLANK(INDEX('Policy Characteristics'!D:D,MATCH($C1617,'Policy Characteristics'!$C:$C,0))),"",INDEX('Policy Characteristics'!D:D,MATCH($C1617,'Policy Characteristics'!$C:$C,0)))</f>
        <v>Hydrogen Steam Methane Reforming</v>
      </c>
      <c r="K1617" s="254" t="str">
        <f>IF(ISBLANK(INDEX('Policy Characteristics'!E:E,MATCH($C1617,'Policy Characteristics'!$C:$C,0))),"",INDEX('Policy Characteristics'!E:E,MATCH($C1617,'Policy Characteristics'!$C:$C,0)))</f>
        <v>hydgn non BAU shift</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254" t="str">
        <f>IF(ISBLANK(INDEX('Policy Characteristics'!K:K,MATCH($C1617,'Policy Characteristics'!$C:$C,0))),"",INDEX('Policy Characteristics'!K:K,MATCH($C1617,'Policy Characteristics'!$C:$C,0)))</f>
        <v/>
      </c>
      <c r="R1617" s="254" t="str">
        <f>IF(ISBLANK(INDEX('Policy Characteristics'!L:L,MATCH($C1617,'Policy Characteristics'!$C:$C,0))),"",INDEX('Policy Characteristics'!L:L,MATCH($C1617,'Policy Characteristics'!$C:$C,0)))</f>
        <v>switch-hydrogen-production-pathway.html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t="s">
        <v>2411</v>
      </c>
      <c r="D1618" s="45" t="s">
        <v>331</v>
      </c>
      <c r="E1618" s="45"/>
      <c r="F1618" s="45" t="s">
        <v>335</v>
      </c>
      <c r="G1618" s="45"/>
      <c r="H1618" s="43">
        <v>171</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 si="59">C$1618</f>
        <v>Additional Carbon Tax Rate</v>
      </c>
      <c r="D1619" s="45" t="s">
        <v>339</v>
      </c>
      <c r="E1619" s="45"/>
      <c r="F1619" s="45" t="s">
        <v>340</v>
      </c>
      <c r="G1619" s="45"/>
      <c r="H1619" s="43">
        <v>172</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ref="C1620:C1623" si="60">C$1618</f>
        <v>Additional Carbon Tax Rate</v>
      </c>
      <c r="D1620" s="45" t="s">
        <v>333</v>
      </c>
      <c r="E1620" s="45"/>
      <c r="F1620" s="45" t="s">
        <v>337</v>
      </c>
      <c r="G1620" s="45"/>
      <c r="H1620" s="43">
        <v>173</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334</v>
      </c>
      <c r="E1621" s="45"/>
      <c r="F1621" s="45" t="s">
        <v>338</v>
      </c>
      <c r="G1621" s="45"/>
      <c r="H1621" s="43">
        <v>174</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332</v>
      </c>
      <c r="E1622" s="45"/>
      <c r="F1622" s="45" t="s">
        <v>336</v>
      </c>
      <c r="G1622" s="45"/>
      <c r="H1622" s="43">
        <v>175</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Carbon Price</v>
      </c>
      <c r="C1623" s="254" t="str">
        <f t="shared" si="60"/>
        <v>Additional Carbon Tax Rate</v>
      </c>
      <c r="D1623" s="45" t="s">
        <v>2491</v>
      </c>
      <c r="E1623" s="45"/>
      <c r="F1623" s="45" t="s">
        <v>2873</v>
      </c>
      <c r="G1623" s="45"/>
      <c r="H1623" s="43">
        <v>544</v>
      </c>
      <c r="I1623" s="324" t="s">
        <v>43</v>
      </c>
      <c r="J1623" s="255" t="str">
        <f>IF(ISBLANK(INDEX('Policy Characteristics'!D:D,MATCH($C1623,'Policy Characteristics'!$C:$C,0))),"",INDEX('Policy Characteristics'!D:D,MATCH($C1623,'Policy Characteristics'!$C:$C,0)))</f>
        <v>Carbon Price</v>
      </c>
      <c r="K1623" s="254" t="str">
        <f>IF(ISBLANK(INDEX('Policy Characteristics'!E:E,MATCH($C1623,'Policy Characteristics'!$C:$C,0))),"",INDEX('Policy Characteristics'!E:E,MATCH($C1623,'Policy Characteristics'!$C:$C,0)))</f>
        <v>cross carbon tax</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300</v>
      </c>
      <c r="N1623" s="254">
        <f>IF(ISBLANK(INDEX('Policy Characteristics'!H:H,MATCH($C1623,'Policy Characteristics'!$C:$C,0))),"",INDEX('Policy Characteristics'!H:H,MATCH($C1623,'Policy Characteristics'!$C:$C,0)))</f>
        <v>5</v>
      </c>
      <c r="O1623" s="254" t="str">
        <f>IF(ISBLANK(INDEX('Policy Characteristics'!I:I,MATCH($C1623,'Policy Characteristics'!$C:$C,0))),"",INDEX('Policy Characteristics'!I:I,MATCH($C1623,'Policy Characteristics'!$C:$C,0)))</f>
        <v>$/metric ton CO2e</v>
      </c>
      <c r="P1623" s="254"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t="s">
        <v>138</v>
      </c>
      <c r="D1624" s="45" t="s">
        <v>52</v>
      </c>
      <c r="E1624" s="45"/>
      <c r="F1624" s="45" t="s">
        <v>93</v>
      </c>
      <c r="G1624" s="45"/>
      <c r="H1624" s="43">
        <v>706</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ref="C1625:C1640" si="61">C$1624</f>
        <v>Percent Reduction in BAU Subsidies</v>
      </c>
      <c r="D1625" s="6" t="s">
        <v>448</v>
      </c>
      <c r="E1625" s="45"/>
      <c r="F1625" s="6" t="s">
        <v>445</v>
      </c>
      <c r="G1625" s="45"/>
      <c r="H1625" s="43">
        <v>69</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46</v>
      </c>
      <c r="E1626" s="45"/>
      <c r="F1626" s="6" t="s">
        <v>87</v>
      </c>
      <c r="G1626" s="45"/>
      <c r="H1626" s="43">
        <v>70</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47</v>
      </c>
      <c r="E1627" s="45"/>
      <c r="F1627" s="6" t="s">
        <v>88</v>
      </c>
      <c r="G1627" s="45"/>
      <c r="H1627" s="43">
        <v>71</v>
      </c>
      <c r="I1627" s="325" t="s">
        <v>43</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48</v>
      </c>
      <c r="E1628" s="45"/>
      <c r="F1628" s="6" t="s">
        <v>89</v>
      </c>
      <c r="G1628" s="45"/>
      <c r="H1628" s="43">
        <v>72</v>
      </c>
      <c r="I1628" s="325" t="s">
        <v>44</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49</v>
      </c>
      <c r="E1629" s="45"/>
      <c r="F1629" s="6" t="s">
        <v>450</v>
      </c>
      <c r="G1629" s="45"/>
      <c r="H1629" s="43">
        <v>73</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50</v>
      </c>
      <c r="E1630" s="45"/>
      <c r="F1630" s="6" t="s">
        <v>94</v>
      </c>
      <c r="G1630" s="45"/>
      <c r="H1630" s="43">
        <v>74</v>
      </c>
      <c r="I1630" s="325" t="s">
        <v>43</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51</v>
      </c>
      <c r="E1631" s="45"/>
      <c r="F1631" s="6" t="s">
        <v>92</v>
      </c>
      <c r="G1631" s="45"/>
      <c r="H1631" s="43">
        <v>707</v>
      </c>
      <c r="I1631" s="325" t="s">
        <v>44</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53</v>
      </c>
      <c r="E1632" s="45"/>
      <c r="F1632" s="6" t="s">
        <v>95</v>
      </c>
      <c r="G1632" s="45"/>
      <c r="H1632" s="43">
        <v>75</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54</v>
      </c>
      <c r="E1633" s="45"/>
      <c r="F1633" s="6" t="s">
        <v>96</v>
      </c>
      <c r="G1633" s="45"/>
      <c r="H1633" s="43">
        <v>76</v>
      </c>
      <c r="I1633" s="325" t="s">
        <v>43</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55</v>
      </c>
      <c r="E1634" s="45"/>
      <c r="F1634" s="6" t="s">
        <v>97</v>
      </c>
      <c r="G1634" s="45"/>
      <c r="H1634" s="43">
        <v>708</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56</v>
      </c>
      <c r="E1635" s="45"/>
      <c r="F1635" s="6" t="s">
        <v>98</v>
      </c>
      <c r="G1635" s="45"/>
      <c r="H1635" s="43">
        <v>709</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2472</v>
      </c>
      <c r="E1636" s="45"/>
      <c r="F1636" s="6" t="s">
        <v>2473</v>
      </c>
      <c r="G1636" s="45"/>
      <c r="H1636" s="43">
        <v>710</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75</v>
      </c>
      <c r="E1637" s="45"/>
      <c r="F1637" s="6" t="s">
        <v>99</v>
      </c>
      <c r="G1637" s="45"/>
      <c r="H1637" s="43">
        <v>711</v>
      </c>
      <c r="I1637" s="325" t="s">
        <v>44</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434</v>
      </c>
      <c r="E1638" s="45"/>
      <c r="F1638" s="6" t="s">
        <v>435</v>
      </c>
      <c r="G1638" s="45"/>
      <c r="H1638" s="43">
        <v>712</v>
      </c>
      <c r="I1638" s="325" t="s">
        <v>43</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441</v>
      </c>
      <c r="E1639" s="45"/>
      <c r="F1639" s="6" t="s">
        <v>442</v>
      </c>
      <c r="G1639" s="45"/>
      <c r="H1639" s="43">
        <v>713</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si="61"/>
        <v>Percent Reduction in BAU Subsidies</v>
      </c>
      <c r="D1640" s="6" t="s">
        <v>2464</v>
      </c>
      <c r="E1640" s="45"/>
      <c r="F1640" s="6" t="s">
        <v>2468</v>
      </c>
      <c r="G1640" s="45"/>
      <c r="H1640" s="43">
        <v>714</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 si="62">C$1624</f>
        <v>Percent Reduction in BAU Subsidies</v>
      </c>
      <c r="D1641" s="6" t="s">
        <v>2474</v>
      </c>
      <c r="E1641" s="45"/>
      <c r="F1641" s="6" t="s">
        <v>2475</v>
      </c>
      <c r="G1641" s="45"/>
      <c r="H1641" s="43">
        <v>715</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ref="C1642:C1644" si="63">C$1624</f>
        <v>Percent Reduction in BAU Subsidies</v>
      </c>
      <c r="D1642" s="6" t="s">
        <v>2465</v>
      </c>
      <c r="E1642" s="45"/>
      <c r="F1642" s="6" t="s">
        <v>2469</v>
      </c>
      <c r="G1642" s="45"/>
      <c r="H1642" s="43">
        <v>716</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2466</v>
      </c>
      <c r="E1643" s="45"/>
      <c r="F1643" s="6" t="s">
        <v>2470</v>
      </c>
      <c r="G1643" s="45"/>
      <c r="H1643" s="43">
        <v>717</v>
      </c>
      <c r="I1643" s="325" t="s">
        <v>44</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4"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End Existing Subsidies</v>
      </c>
      <c r="C1644" s="254" t="str">
        <f t="shared" si="63"/>
        <v>Percent Reduction in BAU Subsidies</v>
      </c>
      <c r="D1644" s="6" t="s">
        <v>2467</v>
      </c>
      <c r="E1644" s="45"/>
      <c r="F1644" s="6" t="s">
        <v>2471</v>
      </c>
      <c r="G1644" s="45"/>
      <c r="H1644" s="43">
        <v>718</v>
      </c>
      <c r="I1644" s="325" t="s">
        <v>43</v>
      </c>
      <c r="J1644" s="255" t="str">
        <f>IF(ISBLANK(INDEX('Policy Characteristics'!D:D,MATCH($C1644,'Policy Characteristics'!$C:$C,0))),"",INDEX('Policy Characteristics'!D:D,MATCH($C1644,'Policy Characteristics'!$C:$C,0)))</f>
        <v>End Existing Subsidies</v>
      </c>
      <c r="K1644" s="254" t="str">
        <f>IF(ISBLANK(INDEX('Policy Characteristics'!E:E,MATCH($C1644,'Policy Characteristics'!$C:$C,0))),"",INDEX('Policy Characteristics'!E:E,MATCH($C1644,'Policy Characteristics'!$C:$C,0)))</f>
        <v>cross reduce BAU subsidies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BAU subsidies</v>
      </c>
      <c r="P1644" s="254"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254" t="str">
        <f>IF(ISBLANK(INDEX('Policy Characteristics'!K:K,MATCH($C1644,'Policy Characteristics'!$C:$C,0))),"",INDEX('Policy Characteristics'!K:K,MATCH($C1644,'Policy Characteristics'!$C:$C,0)))</f>
        <v>fuels.html#end-subsidies</v>
      </c>
      <c r="R1644" s="254" t="str">
        <f>IF(ISBLANK(INDEX('Policy Characteristics'!L:L,MATCH($C1644,'Policy Characteristics'!$C:$C,0))),"",INDEX('Policy Characteristics'!L:L,MATCH($C1644,'Policy Characteristics'!$C:$C,0)))</f>
        <v>end-existing-subsidies.html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Non-CO2 Emissions from C Tax</v>
      </c>
      <c r="C1645" s="317" t="s">
        <v>2445</v>
      </c>
      <c r="D1645" s="6"/>
      <c r="E1645" s="6"/>
      <c r="F1645" s="6"/>
      <c r="G1645" s="6"/>
      <c r="H1645" s="43">
        <v>719</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non CO2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1" t="s">
        <v>3360</v>
      </c>
      <c r="D1646" s="45" t="s">
        <v>3054</v>
      </c>
      <c r="E1646" s="6"/>
      <c r="F1646" t="s">
        <v>3079</v>
      </c>
      <c r="G1646" s="6"/>
      <c r="H1646" s="47">
        <v>1628</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C$1646</f>
        <v>BEPEfCT Boolean Exempt Process Emissions from Carbon Tax</v>
      </c>
      <c r="D1647" s="6" t="s">
        <v>3055</v>
      </c>
      <c r="E1647" s="6"/>
      <c r="F1647" t="s">
        <v>2755</v>
      </c>
      <c r="G1647" s="6"/>
      <c r="H1647" s="47">
        <v>1629</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ref="C1648:C1670" si="64">C$1646</f>
        <v>BEPEfCT Boolean Exempt Process Emissions from Carbon Tax</v>
      </c>
      <c r="D1648" s="6" t="s">
        <v>3056</v>
      </c>
      <c r="E1648" s="6"/>
      <c r="F1648" t="s">
        <v>3020</v>
      </c>
      <c r="G1648" s="6"/>
      <c r="H1648" s="47">
        <v>1630</v>
      </c>
      <c r="I1648" s="325" t="s">
        <v>43</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3057</v>
      </c>
      <c r="E1649" s="6"/>
      <c r="F1649" t="s">
        <v>3021</v>
      </c>
      <c r="G1649" s="6"/>
      <c r="H1649" s="47">
        <v>1631</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3058</v>
      </c>
      <c r="E1650" s="6"/>
      <c r="F1650" t="s">
        <v>3022</v>
      </c>
      <c r="G1650" s="6"/>
      <c r="H1650" s="47">
        <v>1632</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3059</v>
      </c>
      <c r="E1651" s="6"/>
      <c r="F1651" t="s">
        <v>3023</v>
      </c>
      <c r="G1651" s="6"/>
      <c r="H1651" s="47">
        <v>1633</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3060</v>
      </c>
      <c r="E1652" s="6"/>
      <c r="F1652" t="s">
        <v>3024</v>
      </c>
      <c r="G1652" s="6"/>
      <c r="H1652" s="47">
        <v>1634</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3061</v>
      </c>
      <c r="E1653" s="6"/>
      <c r="F1653" t="s">
        <v>3025</v>
      </c>
      <c r="G1653" s="6"/>
      <c r="H1653" s="47">
        <v>1635</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3062</v>
      </c>
      <c r="E1654" s="6"/>
      <c r="F1654" t="s">
        <v>3026</v>
      </c>
      <c r="G1654" s="6"/>
      <c r="H1654" s="47">
        <v>1636</v>
      </c>
      <c r="I1654" s="325" t="s">
        <v>44</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3063</v>
      </c>
      <c r="E1655" s="6"/>
      <c r="F1655" t="s">
        <v>2575</v>
      </c>
      <c r="G1655" s="6"/>
      <c r="H1655" s="47">
        <v>1637</v>
      </c>
      <c r="I1655" s="325" t="s">
        <v>43</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3064</v>
      </c>
      <c r="E1656" s="6"/>
      <c r="F1656" t="s">
        <v>3027</v>
      </c>
      <c r="G1656" s="6"/>
      <c r="H1656" s="47">
        <v>1638</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3065</v>
      </c>
      <c r="E1657" s="6"/>
      <c r="F1657" t="s">
        <v>3028</v>
      </c>
      <c r="G1657" s="6"/>
      <c r="H1657" s="47">
        <v>1639</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3066</v>
      </c>
      <c r="E1658" s="6"/>
      <c r="F1658" t="s">
        <v>3029</v>
      </c>
      <c r="G1658" s="6"/>
      <c r="H1658" s="47">
        <v>1640</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3067</v>
      </c>
      <c r="E1659" s="6"/>
      <c r="F1659" t="s">
        <v>2576</v>
      </c>
      <c r="G1659" s="6"/>
      <c r="H1659" s="47">
        <v>1641</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3068</v>
      </c>
      <c r="E1660" s="6"/>
      <c r="F1660" t="s">
        <v>3030</v>
      </c>
      <c r="G1660" s="6"/>
      <c r="H1660" s="47">
        <v>1642</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3069</v>
      </c>
      <c r="E1661" s="6"/>
      <c r="F1661" t="s">
        <v>3031</v>
      </c>
      <c r="G1661" s="6"/>
      <c r="H1661" s="47">
        <v>1643</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3070</v>
      </c>
      <c r="E1662" s="6"/>
      <c r="F1662" t="s">
        <v>3032</v>
      </c>
      <c r="G1662" s="6"/>
      <c r="H1662" s="47">
        <v>1644</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3071</v>
      </c>
      <c r="E1663" s="6"/>
      <c r="F1663" t="s">
        <v>3033</v>
      </c>
      <c r="G1663" s="6"/>
      <c r="H1663" s="47">
        <v>1645</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3072</v>
      </c>
      <c r="E1664" s="6"/>
      <c r="F1664" t="s">
        <v>3034</v>
      </c>
      <c r="G1664" s="6"/>
      <c r="H1664" s="47">
        <v>1646</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3073</v>
      </c>
      <c r="E1665" s="6"/>
      <c r="F1665" t="s">
        <v>3035</v>
      </c>
      <c r="G1665" s="6"/>
      <c r="H1665" s="47">
        <v>1647</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3074</v>
      </c>
      <c r="E1666" s="6"/>
      <c r="F1666" t="s">
        <v>3036</v>
      </c>
      <c r="G1666" s="6"/>
      <c r="H1666" s="47">
        <v>1648</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3075</v>
      </c>
      <c r="E1667" s="6"/>
      <c r="F1667" t="s">
        <v>3037</v>
      </c>
      <c r="G1667" s="6"/>
      <c r="H1667" s="47">
        <v>1649</v>
      </c>
      <c r="I1667" s="325" t="s">
        <v>44</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3076</v>
      </c>
      <c r="E1668" s="6"/>
      <c r="F1668" t="s">
        <v>3038</v>
      </c>
      <c r="G1668" s="6"/>
      <c r="H1668" s="47">
        <v>1650</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3077</v>
      </c>
      <c r="E1669" s="6"/>
      <c r="F1669" t="s">
        <v>3080</v>
      </c>
      <c r="G1669" s="6"/>
      <c r="H1669" s="47">
        <v>1651</v>
      </c>
      <c r="I1669" s="325" t="s">
        <v>43</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Exempt Process Emissions from C Tax</v>
      </c>
      <c r="C1670" s="254" t="str">
        <f t="shared" si="64"/>
        <v>BEPEfCT Boolean Exempt Process Emissions from Carbon Tax</v>
      </c>
      <c r="D1670" s="6" t="s">
        <v>3078</v>
      </c>
      <c r="E1670" s="6"/>
      <c r="F1670" t="s">
        <v>3039</v>
      </c>
      <c r="G1670" s="6"/>
      <c r="H1670" s="47">
        <v>1652</v>
      </c>
      <c r="I1670" s="325" t="s">
        <v>44</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cross toggle whether carbon tax affects process emissions</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Toggle Carbon Tax Border Adjustment</v>
      </c>
      <c r="C1671" s="1" t="s">
        <v>3361</v>
      </c>
      <c r="D1671" s="6"/>
      <c r="E1671" s="6"/>
      <c r="F1671" s="6"/>
      <c r="G1671" s="6"/>
      <c r="H1671" s="47">
        <v>1627</v>
      </c>
      <c r="I1671" s="325" t="s">
        <v>43</v>
      </c>
      <c r="J1671" s="255" t="str">
        <f>IF(ISBLANK(INDEX('Policy Characteristics'!D:D,MATCH($C1671,'Policy Characteristics'!$C:$C,0))),"",INDEX('Policy Characteristics'!D:D,MATCH($C1671,'Policy Characteristics'!$C:$C,0)))</f>
        <v/>
      </c>
      <c r="K1671" s="254" t="str">
        <f>IF(ISBLANK(INDEX('Policy Characteristics'!E:E,MATCH($C1671,'Policy Characteristics'!$C:$C,0))),"",INDEX('Policy Characteristics'!E:E,MATCH($C1671,'Policy Characteristics'!$C:$C,0)))</f>
        <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254" t="str">
        <f>IF(ISBLANK(INDEX('Policy Characteristics'!K:K,MATCH($C1671,'Policy Characteristics'!$C:$C,0))),"",INDEX('Policy Characteristics'!K:K,MATCH($C1671,'Policy Characteristics'!$C:$C,0)))</f>
        <v>fuels.html#carbon-tax</v>
      </c>
      <c r="R1671" s="254" t="str">
        <f>IF(ISBLANK(INDEX('Policy Characteristics'!L:L,MATCH($C1671,'Policy Characteristics'!$C:$C,0))),"",INDEX('Policy Characteristics'!L:L,MATCH($C1671,'Policy Characteristics'!$C:$C,0)))</f>
        <v>carbon-tax.html</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317" t="s">
        <v>2709</v>
      </c>
      <c r="D1672" s="6" t="s">
        <v>52</v>
      </c>
      <c r="E1672" s="6"/>
      <c r="F1672" s="6" t="s">
        <v>93</v>
      </c>
      <c r="G1672" s="6"/>
      <c r="H1672" s="43">
        <v>720</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ref="C1673:C1674" si="65">C$1672</f>
        <v>Toggle Whether Policies Affect Energy Prices</v>
      </c>
      <c r="D1673" s="6" t="s">
        <v>75</v>
      </c>
      <c r="E1673" s="6"/>
      <c r="F1673" s="6" t="s">
        <v>99</v>
      </c>
      <c r="G1673" s="6"/>
      <c r="H1673" s="43">
        <v>721</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254" t="str">
        <f t="shared" si="65"/>
        <v>Toggle Whether Policies Affect Energy Prices</v>
      </c>
      <c r="D1674" s="6" t="s">
        <v>2467</v>
      </c>
      <c r="E1674" s="6"/>
      <c r="F1674" s="6" t="s">
        <v>2471</v>
      </c>
      <c r="G1674" s="6"/>
      <c r="H1674" s="43">
        <v>722</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317" t="s">
        <v>2709</v>
      </c>
      <c r="D1675" s="6" t="s">
        <v>448</v>
      </c>
      <c r="E1675" s="45"/>
      <c r="F1675" s="6" t="s">
        <v>445</v>
      </c>
      <c r="G1675" s="6"/>
      <c r="H1675" s="47">
        <v>836</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ref="C1676:C1686" si="66">C$1675</f>
        <v>Toggle Whether Policies Affect Energy Prices</v>
      </c>
      <c r="D1676" s="6" t="s">
        <v>46</v>
      </c>
      <c r="E1676" s="45"/>
      <c r="F1676" s="6" t="s">
        <v>87</v>
      </c>
      <c r="G1676" s="6"/>
      <c r="H1676" s="43">
        <v>837</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51</v>
      </c>
      <c r="E1677" s="45"/>
      <c r="F1677" s="6" t="s">
        <v>92</v>
      </c>
      <c r="G1677" s="6"/>
      <c r="H1677" s="47">
        <v>838</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53</v>
      </c>
      <c r="E1678" s="45"/>
      <c r="F1678" s="6" t="s">
        <v>95</v>
      </c>
      <c r="G1678" s="6"/>
      <c r="H1678" s="43">
        <v>839</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54</v>
      </c>
      <c r="E1679" s="45"/>
      <c r="F1679" s="6" t="s">
        <v>96</v>
      </c>
      <c r="G1679" s="6"/>
      <c r="H1679" s="47">
        <v>840</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55</v>
      </c>
      <c r="E1680" s="45"/>
      <c r="F1680" s="6" t="s">
        <v>97</v>
      </c>
      <c r="G1680" s="6"/>
      <c r="H1680" s="43">
        <v>841</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56</v>
      </c>
      <c r="E1681" s="45"/>
      <c r="F1681" s="6" t="s">
        <v>98</v>
      </c>
      <c r="G1681" s="6"/>
      <c r="H1681" s="47">
        <v>842</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2472</v>
      </c>
      <c r="E1682" s="45"/>
      <c r="F1682" s="6" t="s">
        <v>2473</v>
      </c>
      <c r="G1682" s="6"/>
      <c r="H1682" s="43">
        <v>843</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441</v>
      </c>
      <c r="E1683" s="45"/>
      <c r="F1683" s="6" t="s">
        <v>442</v>
      </c>
      <c r="G1683" s="6"/>
      <c r="H1683" s="47">
        <v>844</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2464</v>
      </c>
      <c r="E1684" s="45"/>
      <c r="F1684" s="6" t="s">
        <v>2468</v>
      </c>
      <c r="G1684" s="6"/>
      <c r="H1684" s="43">
        <v>845</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2474</v>
      </c>
      <c r="E1685" s="45"/>
      <c r="F1685" s="6" t="s">
        <v>2475</v>
      </c>
      <c r="G1685" s="6"/>
      <c r="H1685" s="47">
        <v>846</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Fixed Energy Prices</v>
      </c>
      <c r="C1686" s="254" t="str">
        <f t="shared" si="66"/>
        <v>Toggle Whether Policies Affect Energy Prices</v>
      </c>
      <c r="D1686" s="6" t="s">
        <v>2465</v>
      </c>
      <c r="E1686" s="45"/>
      <c r="F1686" s="6" t="s">
        <v>2469</v>
      </c>
      <c r="G1686" s="6"/>
      <c r="H1686" s="43">
        <v>847</v>
      </c>
      <c r="I1686" s="325" t="s">
        <v>44</v>
      </c>
      <c r="J1686" s="255" t="str">
        <f>IF(ISBLANK(INDEX('Policy Characteristics'!D:D,MATCH($C1686,'Policy Characteristics'!$C:$C,0))),"",INDEX('Policy Characteristics'!D:D,MATCH($C1686,'Policy Characteristics'!$C:$C,0)))</f>
        <v>Fixed Energy Prices</v>
      </c>
      <c r="K1686" s="254" t="str">
        <f>IF(ISBLANK(INDEX('Policy Characteristics'!E:E,MATCH($C1686,'Policy Characteristics'!$C:$C,0))),"",INDEX('Policy Characteristics'!E:E,MATCH($C1686,'Policy Characteristics'!$C:$C,0)))</f>
        <v>cross toggle whether policies affect energy prices</v>
      </c>
      <c r="L1686" s="254">
        <f>IF(ISBLANK(INDEX('Policy Characteristics'!F:F,MATCH($C1686,'Policy Characteristics'!$C:$C,0))),"",INDEX('Policy Characteristics'!F:F,MATCH($C1686,'Policy Characteristics'!$C:$C,0)))</f>
        <v>0</v>
      </c>
      <c r="M1686" s="254">
        <f>IF(ISBLANK(INDEX('Policy Characteristics'!G:G,MATCH($C1686,'Policy Characteristics'!$C:$C,0))),"",INDEX('Policy Characteristics'!G:G,MATCH($C1686,'Policy Characteristics'!$C:$C,0)))</f>
        <v>1</v>
      </c>
      <c r="N1686" s="254">
        <f>IF(ISBLANK(INDEX('Policy Characteristics'!H:H,MATCH($C1686,'Policy Characteristics'!$C:$C,0))),"",INDEX('Policy Characteristics'!H:H,MATCH($C1686,'Policy Characteristics'!$C:$C,0)))</f>
        <v>1</v>
      </c>
      <c r="O1686" s="254" t="str">
        <f>IF(ISBLANK(INDEX('Policy Characteristics'!I:I,MATCH($C1686,'Policy Characteristics'!$C:$C,0))),"",INDEX('Policy Characteristics'!I:I,MATCH($C1686,'Policy Characteristics'!$C:$C,0)))</f>
        <v>on/off</v>
      </c>
      <c r="P1686" s="254" t="str">
        <f>IF(ISBLANK(INDEX('Policy Characteristics'!J:J,MATCH($C1686,'Policy Characteristics'!$C:$C,0))),"",INDEX('Policy Characteristics'!J:J,MATCH($C1686,'Policy Characteristics'!$C:$C,0)))</f>
        <v/>
      </c>
      <c r="Q1686" s="254" t="str">
        <f>IF(ISBLANK(INDEX('Policy Characteristics'!K:K,MATCH($C1686,'Policy Characteristics'!$C:$C,0))),"",INDEX('Policy Characteristics'!K:K,MATCH($C1686,'Policy Characteristics'!$C:$C,0)))</f>
        <v/>
      </c>
      <c r="R1686" s="254" t="str">
        <f>IF(ISBLANK(INDEX('Policy Characteristics'!L:L,MATCH($C1686,'Policy Characteristics'!$C:$C,0))),"",INDEX('Policy Characteristics'!L:L,MATCH($C1686,'Policy Characteristics'!$C:$C,0)))</f>
        <v/>
      </c>
    </row>
    <row r="1687" spans="1:18" s="2"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317" t="s">
        <v>2752</v>
      </c>
      <c r="D1687" s="6" t="s">
        <v>448</v>
      </c>
      <c r="E1687" s="45"/>
      <c r="F1687" s="6" t="s">
        <v>445</v>
      </c>
      <c r="G1687" s="6"/>
      <c r="H1687" s="43">
        <v>723</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ref="C1688:C1701" si="67">C$1687</f>
        <v>Fuel Price Deregulation</v>
      </c>
      <c r="D1688" s="6" t="s">
        <v>46</v>
      </c>
      <c r="E1688" s="45"/>
      <c r="F1688" s="6" t="s">
        <v>87</v>
      </c>
      <c r="G1688" s="6"/>
      <c r="H1688" s="43">
        <v>724</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47</v>
      </c>
      <c r="E1689" s="45"/>
      <c r="F1689" s="6" t="s">
        <v>88</v>
      </c>
      <c r="G1689" s="6"/>
      <c r="H1689" s="43">
        <v>725</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51</v>
      </c>
      <c r="E1690" s="45"/>
      <c r="F1690" s="6" t="s">
        <v>92</v>
      </c>
      <c r="G1690" s="6"/>
      <c r="H1690" s="43">
        <v>726</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53</v>
      </c>
      <c r="E1691" s="45"/>
      <c r="F1691" s="6" t="s">
        <v>95</v>
      </c>
      <c r="G1691" s="6"/>
      <c r="H1691" s="43">
        <v>727</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54</v>
      </c>
      <c r="E1692" s="45"/>
      <c r="F1692" s="6" t="s">
        <v>96</v>
      </c>
      <c r="G1692" s="6"/>
      <c r="H1692" s="43">
        <v>728</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55</v>
      </c>
      <c r="E1693" s="45"/>
      <c r="F1693" s="6" t="s">
        <v>97</v>
      </c>
      <c r="G1693" s="6"/>
      <c r="H1693" s="43">
        <v>729</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56</v>
      </c>
      <c r="E1694" s="45"/>
      <c r="F1694" s="6" t="s">
        <v>98</v>
      </c>
      <c r="G1694" s="6"/>
      <c r="H1694" s="43">
        <v>730</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2472</v>
      </c>
      <c r="E1695" s="45"/>
      <c r="F1695" s="6" t="s">
        <v>2473</v>
      </c>
      <c r="G1695" s="6"/>
      <c r="H1695" s="43">
        <v>731</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441</v>
      </c>
      <c r="E1696" s="45"/>
      <c r="F1696" s="6" t="s">
        <v>442</v>
      </c>
      <c r="G1696" s="6"/>
      <c r="H1696" s="43">
        <v>732</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2464</v>
      </c>
      <c r="E1697" s="45"/>
      <c r="F1697" s="6" t="s">
        <v>2468</v>
      </c>
      <c r="G1697" s="6"/>
      <c r="H1697" s="43">
        <v>733</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2474</v>
      </c>
      <c r="E1698" s="45"/>
      <c r="F1698" s="6" t="s">
        <v>2475</v>
      </c>
      <c r="G1698" s="6"/>
      <c r="H1698" s="43">
        <v>734</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2465</v>
      </c>
      <c r="E1699" s="45"/>
      <c r="F1699" s="6" t="s">
        <v>2469</v>
      </c>
      <c r="G1699" s="6"/>
      <c r="H1699" s="43">
        <v>735</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2466</v>
      </c>
      <c r="E1700" s="45"/>
      <c r="F1700" s="6" t="s">
        <v>2470</v>
      </c>
      <c r="G1700" s="6"/>
      <c r="H1700" s="43">
        <v>736</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2"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Price Deregulation</v>
      </c>
      <c r="C1701" s="254" t="str">
        <f t="shared" si="67"/>
        <v>Fuel Price Deregulation</v>
      </c>
      <c r="D1701" s="6" t="s">
        <v>2467</v>
      </c>
      <c r="E1701" s="45"/>
      <c r="F1701" s="6" t="s">
        <v>2471</v>
      </c>
      <c r="G1701" s="6"/>
      <c r="H1701" s="43">
        <v>737</v>
      </c>
      <c r="I1701" s="325" t="s">
        <v>44</v>
      </c>
      <c r="J1701" s="255" t="str">
        <f>IF(ISBLANK(INDEX('Policy Characteristics'!D:D,MATCH($C1701,'Policy Characteristics'!$C:$C,0))),"",INDEX('Policy Characteristics'!D:D,MATCH($C1701,'Policy Characteristics'!$C:$C,0)))</f>
        <v>Fuel Price Deregulation</v>
      </c>
      <c r="K1701" s="254" t="str">
        <f>IF(ISBLANK(INDEX('Policy Characteristics'!E:E,MATCH($C1701,'Policy Characteristics'!$C:$C,0))),"",INDEX('Policy Characteristics'!E:E,MATCH($C1701,'Policy Characteristics'!$C:$C,0)))</f>
        <v>cross fuel price deregulation</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1</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price deregulated</v>
      </c>
      <c r="P1701" s="254"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4" t="str">
        <f>IF(ISBLANK(INDEX('Policy Characteristics'!K:K,MATCH($C1701,'Policy Characteristics'!$C:$C,0))),"",INDEX('Policy Characteristics'!K:K,MATCH($C1701,'Policy Characteristics'!$C:$C,0)))</f>
        <v>fuels.html#fuel-price-deregulation</v>
      </c>
      <c r="R1701" s="254" t="str">
        <f>IF(ISBLANK(INDEX('Policy Characteristics'!L:L,MATCH($C1701,'Policy Characteristics'!$C:$C,0))),"",INDEX('Policy Characteristics'!L:L,MATCH($C1701,'Policy Characteristics'!$C:$C,0)))</f>
        <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t="s">
        <v>3263</v>
      </c>
      <c r="D1702" s="45" t="s">
        <v>52</v>
      </c>
      <c r="E1702" s="45" t="s">
        <v>331</v>
      </c>
      <c r="F1702" s="45" t="s">
        <v>93</v>
      </c>
      <c r="G1702" s="45" t="s">
        <v>4</v>
      </c>
      <c r="H1702" s="43">
        <v>78</v>
      </c>
      <c r="I1702" s="324"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ref="C1703:C1766" si="68">C$1702</f>
        <v>Additional Fuel Tax or Subsidy Rate by Fuel</v>
      </c>
      <c r="D1703" s="6" t="s">
        <v>448</v>
      </c>
      <c r="E1703" s="45" t="s">
        <v>331</v>
      </c>
      <c r="F1703" s="6" t="s">
        <v>445</v>
      </c>
      <c r="G1703" s="45" t="s">
        <v>4</v>
      </c>
      <c r="H1703" s="43">
        <v>79</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46</v>
      </c>
      <c r="E1704" s="45" t="s">
        <v>331</v>
      </c>
      <c r="F1704" s="6" t="s">
        <v>87</v>
      </c>
      <c r="G1704" s="45" t="s">
        <v>4</v>
      </c>
      <c r="H1704" s="43">
        <v>80</v>
      </c>
      <c r="I1704" s="325" t="s">
        <v>43</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47</v>
      </c>
      <c r="E1705" s="45" t="s">
        <v>331</v>
      </c>
      <c r="F1705" s="6" t="s">
        <v>88</v>
      </c>
      <c r="G1705" s="45" t="s">
        <v>4</v>
      </c>
      <c r="H1705" s="43">
        <v>738</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51</v>
      </c>
      <c r="E1706" s="45" t="s">
        <v>331</v>
      </c>
      <c r="F1706" s="6" t="s">
        <v>92</v>
      </c>
      <c r="G1706" s="45" t="s">
        <v>4</v>
      </c>
      <c r="H1706" s="43">
        <v>739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53</v>
      </c>
      <c r="E1707" s="45" t="s">
        <v>331</v>
      </c>
      <c r="F1707" s="6" t="s">
        <v>95</v>
      </c>
      <c r="G1707" s="45" t="s">
        <v>4</v>
      </c>
      <c r="H1707" s="43">
        <v>81</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54</v>
      </c>
      <c r="E1708" s="45" t="s">
        <v>331</v>
      </c>
      <c r="F1708" s="6" t="s">
        <v>96</v>
      </c>
      <c r="G1708" s="45" t="s">
        <v>4</v>
      </c>
      <c r="H1708" s="43">
        <v>82</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55</v>
      </c>
      <c r="E1709" s="45" t="s">
        <v>331</v>
      </c>
      <c r="F1709" s="6" t="s">
        <v>97</v>
      </c>
      <c r="G1709" s="45" t="s">
        <v>4</v>
      </c>
      <c r="H1709" s="43">
        <v>740</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56</v>
      </c>
      <c r="E1710" s="45" t="s">
        <v>331</v>
      </c>
      <c r="F1710" s="6" t="s">
        <v>98</v>
      </c>
      <c r="G1710" s="45" t="s">
        <v>4</v>
      </c>
      <c r="H1710" s="43">
        <v>741</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2472</v>
      </c>
      <c r="E1711" s="45" t="s">
        <v>331</v>
      </c>
      <c r="F1711" s="6" t="s">
        <v>2473</v>
      </c>
      <c r="G1711" s="45" t="s">
        <v>4</v>
      </c>
      <c r="H1711" s="43">
        <v>742</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75</v>
      </c>
      <c r="E1712" s="45" t="s">
        <v>331</v>
      </c>
      <c r="F1712" s="6" t="s">
        <v>99</v>
      </c>
      <c r="G1712" s="45" t="s">
        <v>4</v>
      </c>
      <c r="H1712" s="43">
        <v>743</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441</v>
      </c>
      <c r="E1713" s="45" t="s">
        <v>331</v>
      </c>
      <c r="F1713" s="6" t="s">
        <v>442</v>
      </c>
      <c r="G1713" s="45" t="s">
        <v>4</v>
      </c>
      <c r="H1713" s="43">
        <v>744</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2464</v>
      </c>
      <c r="E1714" s="45" t="s">
        <v>331</v>
      </c>
      <c r="F1714" s="6" t="s">
        <v>2468</v>
      </c>
      <c r="G1714" s="45" t="s">
        <v>4</v>
      </c>
      <c r="H1714" s="43">
        <v>745</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2474</v>
      </c>
      <c r="E1715" s="45" t="s">
        <v>331</v>
      </c>
      <c r="F1715" s="6" t="s">
        <v>2475</v>
      </c>
      <c r="G1715" s="45" t="s">
        <v>4</v>
      </c>
      <c r="H1715" s="43">
        <v>746</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2465</v>
      </c>
      <c r="E1716" s="45" t="s">
        <v>331</v>
      </c>
      <c r="F1716" s="6" t="s">
        <v>2469</v>
      </c>
      <c r="G1716" s="45" t="s">
        <v>4</v>
      </c>
      <c r="H1716" s="43">
        <v>747</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2466</v>
      </c>
      <c r="E1717" s="45" t="s">
        <v>331</v>
      </c>
      <c r="F1717" s="6" t="s">
        <v>2470</v>
      </c>
      <c r="G1717" s="45" t="s">
        <v>4</v>
      </c>
      <c r="H1717" s="43">
        <v>748</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6" t="s">
        <v>2467</v>
      </c>
      <c r="E1718" s="45" t="s">
        <v>331</v>
      </c>
      <c r="F1718" s="6" t="s">
        <v>2471</v>
      </c>
      <c r="G1718" s="45" t="s">
        <v>4</v>
      </c>
      <c r="H1718" s="43">
        <v>749</v>
      </c>
      <c r="I1718" s="325" t="s">
        <v>43</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45" t="s">
        <v>52</v>
      </c>
      <c r="E1719" s="45" t="s">
        <v>339</v>
      </c>
      <c r="F1719" s="45" t="s">
        <v>93</v>
      </c>
      <c r="G1719" s="45" t="s">
        <v>93</v>
      </c>
      <c r="H1719" s="43">
        <v>2314</v>
      </c>
      <c r="I1719" s="324"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448</v>
      </c>
      <c r="E1720" s="45" t="s">
        <v>339</v>
      </c>
      <c r="F1720" s="6" t="s">
        <v>445</v>
      </c>
      <c r="G1720" s="45" t="s">
        <v>93</v>
      </c>
      <c r="H1720" s="43">
        <v>2315</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46</v>
      </c>
      <c r="E1721" s="45" t="s">
        <v>339</v>
      </c>
      <c r="F1721" s="6" t="s">
        <v>87</v>
      </c>
      <c r="G1721" s="45" t="s">
        <v>93</v>
      </c>
      <c r="H1721" s="43">
        <v>2316</v>
      </c>
      <c r="I1721" s="325" t="s">
        <v>43</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47</v>
      </c>
      <c r="E1722" s="45" t="s">
        <v>339</v>
      </c>
      <c r="F1722" s="6" t="s">
        <v>88</v>
      </c>
      <c r="G1722" s="45" t="s">
        <v>93</v>
      </c>
      <c r="H1722" s="43">
        <v>2317</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51</v>
      </c>
      <c r="E1723" s="45" t="s">
        <v>339</v>
      </c>
      <c r="F1723" s="6" t="s">
        <v>92</v>
      </c>
      <c r="G1723" s="45" t="s">
        <v>93</v>
      </c>
      <c r="H1723" s="43">
        <v>2318</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53</v>
      </c>
      <c r="E1724" s="45" t="s">
        <v>339</v>
      </c>
      <c r="F1724" s="6" t="s">
        <v>95</v>
      </c>
      <c r="G1724" s="45" t="s">
        <v>93</v>
      </c>
      <c r="H1724" s="43">
        <v>2319</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54</v>
      </c>
      <c r="E1725" s="45" t="s">
        <v>339</v>
      </c>
      <c r="F1725" s="6" t="s">
        <v>96</v>
      </c>
      <c r="G1725" s="45" t="s">
        <v>93</v>
      </c>
      <c r="H1725" s="43">
        <v>2320</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55</v>
      </c>
      <c r="E1726" s="45" t="s">
        <v>339</v>
      </c>
      <c r="F1726" s="6" t="s">
        <v>97</v>
      </c>
      <c r="G1726" s="45" t="s">
        <v>93</v>
      </c>
      <c r="H1726" s="43">
        <v>2321</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56</v>
      </c>
      <c r="E1727" s="45" t="s">
        <v>339</v>
      </c>
      <c r="F1727" s="6" t="s">
        <v>98</v>
      </c>
      <c r="G1727" s="45" t="s">
        <v>93</v>
      </c>
      <c r="H1727" s="43">
        <v>2322</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2472</v>
      </c>
      <c r="E1728" s="45" t="s">
        <v>339</v>
      </c>
      <c r="F1728" s="6" t="s">
        <v>2473</v>
      </c>
      <c r="G1728" s="45" t="s">
        <v>93</v>
      </c>
      <c r="H1728" s="43">
        <v>2323</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75</v>
      </c>
      <c r="E1729" s="45" t="s">
        <v>339</v>
      </c>
      <c r="F1729" s="6" t="s">
        <v>99</v>
      </c>
      <c r="G1729" s="45" t="s">
        <v>93</v>
      </c>
      <c r="H1729" s="43">
        <v>2324</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441</v>
      </c>
      <c r="E1730" s="45" t="s">
        <v>339</v>
      </c>
      <c r="F1730" s="6" t="s">
        <v>442</v>
      </c>
      <c r="G1730" s="45" t="s">
        <v>93</v>
      </c>
      <c r="H1730" s="43">
        <v>2325</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2464</v>
      </c>
      <c r="E1731" s="45" t="s">
        <v>339</v>
      </c>
      <c r="F1731" s="6" t="s">
        <v>2468</v>
      </c>
      <c r="G1731" s="45" t="s">
        <v>93</v>
      </c>
      <c r="H1731" s="43">
        <v>2326</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2474</v>
      </c>
      <c r="E1732" s="45" t="s">
        <v>339</v>
      </c>
      <c r="F1732" s="6" t="s">
        <v>2475</v>
      </c>
      <c r="G1732" s="45" t="s">
        <v>93</v>
      </c>
      <c r="H1732" s="43">
        <v>2327</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2465</v>
      </c>
      <c r="E1733" s="45" t="s">
        <v>339</v>
      </c>
      <c r="F1733" s="6" t="s">
        <v>2469</v>
      </c>
      <c r="G1733" s="45" t="s">
        <v>93</v>
      </c>
      <c r="H1733" s="43">
        <v>2328</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2466</v>
      </c>
      <c r="E1734" s="45" t="s">
        <v>339</v>
      </c>
      <c r="F1734" s="6" t="s">
        <v>2470</v>
      </c>
      <c r="G1734" s="45" t="s">
        <v>93</v>
      </c>
      <c r="H1734" s="43">
        <v>2329</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6" t="s">
        <v>2467</v>
      </c>
      <c r="E1735" s="45" t="s">
        <v>339</v>
      </c>
      <c r="F1735" s="6" t="s">
        <v>2471</v>
      </c>
      <c r="G1735" s="45" t="s">
        <v>93</v>
      </c>
      <c r="H1735" s="43">
        <v>2330</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45" t="s">
        <v>52</v>
      </c>
      <c r="E1736" s="45" t="s">
        <v>333</v>
      </c>
      <c r="F1736" s="45" t="s">
        <v>93</v>
      </c>
      <c r="G1736" s="45" t="s">
        <v>3751</v>
      </c>
      <c r="H1736" s="43">
        <v>2331</v>
      </c>
      <c r="I1736" s="324"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448</v>
      </c>
      <c r="E1737" s="45" t="s">
        <v>333</v>
      </c>
      <c r="F1737" s="6" t="s">
        <v>445</v>
      </c>
      <c r="G1737" s="45" t="s">
        <v>3751</v>
      </c>
      <c r="H1737" s="43">
        <v>2332</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46</v>
      </c>
      <c r="E1738" s="45" t="s">
        <v>333</v>
      </c>
      <c r="F1738" s="6" t="s">
        <v>87</v>
      </c>
      <c r="G1738" s="45" t="s">
        <v>3751</v>
      </c>
      <c r="H1738" s="43">
        <v>2333</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47</v>
      </c>
      <c r="E1739" s="45" t="s">
        <v>333</v>
      </c>
      <c r="F1739" s="6" t="s">
        <v>88</v>
      </c>
      <c r="G1739" s="45" t="s">
        <v>3751</v>
      </c>
      <c r="H1739" s="43">
        <v>2334</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51</v>
      </c>
      <c r="E1740" s="45" t="s">
        <v>333</v>
      </c>
      <c r="F1740" s="6" t="s">
        <v>92</v>
      </c>
      <c r="G1740" s="45" t="s">
        <v>3751</v>
      </c>
      <c r="H1740" s="43">
        <v>2335</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53</v>
      </c>
      <c r="E1741" s="45" t="s">
        <v>333</v>
      </c>
      <c r="F1741" s="6" t="s">
        <v>95</v>
      </c>
      <c r="G1741" s="45" t="s">
        <v>3751</v>
      </c>
      <c r="H1741" s="43">
        <v>2336</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54</v>
      </c>
      <c r="E1742" s="45" t="s">
        <v>333</v>
      </c>
      <c r="F1742" s="6" t="s">
        <v>96</v>
      </c>
      <c r="G1742" s="45" t="s">
        <v>3751</v>
      </c>
      <c r="H1742" s="43">
        <v>2337</v>
      </c>
      <c r="I1742" s="325" t="s">
        <v>43</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55</v>
      </c>
      <c r="E1743" s="45" t="s">
        <v>333</v>
      </c>
      <c r="F1743" s="6" t="s">
        <v>97</v>
      </c>
      <c r="G1743" s="45" t="s">
        <v>3751</v>
      </c>
      <c r="H1743" s="43">
        <v>2338</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56</v>
      </c>
      <c r="E1744" s="45" t="s">
        <v>333</v>
      </c>
      <c r="F1744" s="6" t="s">
        <v>98</v>
      </c>
      <c r="G1744" s="45" t="s">
        <v>3751</v>
      </c>
      <c r="H1744" s="43">
        <v>2339</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2472</v>
      </c>
      <c r="E1745" s="45" t="s">
        <v>333</v>
      </c>
      <c r="F1745" s="6" t="s">
        <v>2473</v>
      </c>
      <c r="G1745" s="45" t="s">
        <v>3751</v>
      </c>
      <c r="H1745" s="43">
        <v>2340</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75</v>
      </c>
      <c r="E1746" s="45" t="s">
        <v>333</v>
      </c>
      <c r="F1746" s="6" t="s">
        <v>99</v>
      </c>
      <c r="G1746" s="45" t="s">
        <v>3751</v>
      </c>
      <c r="H1746" s="43">
        <v>2341</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441</v>
      </c>
      <c r="E1747" s="45" t="s">
        <v>333</v>
      </c>
      <c r="F1747" s="6" t="s">
        <v>442</v>
      </c>
      <c r="G1747" s="45" t="s">
        <v>3751</v>
      </c>
      <c r="H1747" s="43">
        <v>2342</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2464</v>
      </c>
      <c r="E1748" s="45" t="s">
        <v>333</v>
      </c>
      <c r="F1748" s="6" t="s">
        <v>2468</v>
      </c>
      <c r="G1748" s="45" t="s">
        <v>3751</v>
      </c>
      <c r="H1748" s="43">
        <v>2343</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2474</v>
      </c>
      <c r="E1749" s="45" t="s">
        <v>333</v>
      </c>
      <c r="F1749" s="6" t="s">
        <v>2475</v>
      </c>
      <c r="G1749" s="45" t="s">
        <v>3751</v>
      </c>
      <c r="H1749" s="43">
        <v>2344</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2465</v>
      </c>
      <c r="E1750" s="45" t="s">
        <v>333</v>
      </c>
      <c r="F1750" s="6" t="s">
        <v>2469</v>
      </c>
      <c r="G1750" s="45" t="s">
        <v>3751</v>
      </c>
      <c r="H1750" s="43">
        <v>2345</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2466</v>
      </c>
      <c r="E1751" s="45" t="s">
        <v>333</v>
      </c>
      <c r="F1751" s="6" t="s">
        <v>2470</v>
      </c>
      <c r="G1751" s="45" t="s">
        <v>3751</v>
      </c>
      <c r="H1751" s="43">
        <v>2346</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2467</v>
      </c>
      <c r="E1752" s="45" t="s">
        <v>333</v>
      </c>
      <c r="F1752" s="6" t="s">
        <v>2471</v>
      </c>
      <c r="G1752" s="45" t="s">
        <v>3751</v>
      </c>
      <c r="H1752" s="43">
        <v>2347</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45" t="s">
        <v>52</v>
      </c>
      <c r="E1753" s="45" t="s">
        <v>334</v>
      </c>
      <c r="F1753" s="45" t="s">
        <v>93</v>
      </c>
      <c r="G1753" s="45" t="s">
        <v>2582</v>
      </c>
      <c r="H1753" s="43">
        <v>2348</v>
      </c>
      <c r="I1753" s="324"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448</v>
      </c>
      <c r="E1754" s="45" t="s">
        <v>334</v>
      </c>
      <c r="F1754" s="6" t="s">
        <v>445</v>
      </c>
      <c r="G1754" s="45" t="s">
        <v>2582</v>
      </c>
      <c r="H1754" s="43">
        <v>2349</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46</v>
      </c>
      <c r="E1755" s="45" t="s">
        <v>334</v>
      </c>
      <c r="F1755" s="6" t="s">
        <v>87</v>
      </c>
      <c r="G1755" s="45" t="s">
        <v>2582</v>
      </c>
      <c r="H1755" s="43">
        <v>2350</v>
      </c>
      <c r="I1755" s="325" t="s">
        <v>43</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47</v>
      </c>
      <c r="E1756" s="45" t="s">
        <v>334</v>
      </c>
      <c r="F1756" s="6" t="s">
        <v>88</v>
      </c>
      <c r="G1756" s="45" t="s">
        <v>2582</v>
      </c>
      <c r="H1756" s="43">
        <v>2351</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51</v>
      </c>
      <c r="E1757" s="45" t="s">
        <v>334</v>
      </c>
      <c r="F1757" s="6" t="s">
        <v>92</v>
      </c>
      <c r="G1757" s="45" t="s">
        <v>2582</v>
      </c>
      <c r="H1757" s="43">
        <v>2352</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53</v>
      </c>
      <c r="E1758" s="45" t="s">
        <v>334</v>
      </c>
      <c r="F1758" s="6" t="s">
        <v>95</v>
      </c>
      <c r="G1758" s="45" t="s">
        <v>2582</v>
      </c>
      <c r="H1758" s="43">
        <v>2353</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54</v>
      </c>
      <c r="E1759" s="45" t="s">
        <v>334</v>
      </c>
      <c r="F1759" s="6" t="s">
        <v>96</v>
      </c>
      <c r="G1759" s="45" t="s">
        <v>2582</v>
      </c>
      <c r="H1759" s="43">
        <v>2354</v>
      </c>
      <c r="I1759" s="325" t="s">
        <v>43</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55</v>
      </c>
      <c r="E1760" s="45" t="s">
        <v>334</v>
      </c>
      <c r="F1760" s="6" t="s">
        <v>97</v>
      </c>
      <c r="G1760" s="45" t="s">
        <v>2582</v>
      </c>
      <c r="H1760" s="43">
        <v>2355</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56</v>
      </c>
      <c r="E1761" s="45" t="s">
        <v>334</v>
      </c>
      <c r="F1761" s="6" t="s">
        <v>98</v>
      </c>
      <c r="G1761" s="45" t="s">
        <v>2582</v>
      </c>
      <c r="H1761" s="43">
        <v>2356</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2472</v>
      </c>
      <c r="E1762" s="45" t="s">
        <v>334</v>
      </c>
      <c r="F1762" s="6" t="s">
        <v>2473</v>
      </c>
      <c r="G1762" s="45" t="s">
        <v>2582</v>
      </c>
      <c r="H1762" s="43">
        <v>2357</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75</v>
      </c>
      <c r="E1763" s="45" t="s">
        <v>334</v>
      </c>
      <c r="F1763" s="6" t="s">
        <v>99</v>
      </c>
      <c r="G1763" s="45" t="s">
        <v>2582</v>
      </c>
      <c r="H1763" s="43">
        <v>2358</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441</v>
      </c>
      <c r="E1764" s="45" t="s">
        <v>334</v>
      </c>
      <c r="F1764" s="6" t="s">
        <v>442</v>
      </c>
      <c r="G1764" s="45" t="s">
        <v>2582</v>
      </c>
      <c r="H1764" s="43">
        <v>2359</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2464</v>
      </c>
      <c r="E1765" s="45" t="s">
        <v>334</v>
      </c>
      <c r="F1765" s="6" t="s">
        <v>2468</v>
      </c>
      <c r="G1765" s="45" t="s">
        <v>2582</v>
      </c>
      <c r="H1765" s="43">
        <v>2360</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2474</v>
      </c>
      <c r="E1766" s="45" t="s">
        <v>334</v>
      </c>
      <c r="F1766" s="6" t="s">
        <v>2475</v>
      </c>
      <c r="G1766" s="45" t="s">
        <v>2582</v>
      </c>
      <c r="H1766" s="43">
        <v>2361</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ref="C1767:C1830" si="69">C$1702</f>
        <v>Additional Fuel Tax or Subsidy Rate by Fuel</v>
      </c>
      <c r="D1767" s="6" t="s">
        <v>2465</v>
      </c>
      <c r="E1767" s="45" t="s">
        <v>334</v>
      </c>
      <c r="F1767" s="6" t="s">
        <v>2469</v>
      </c>
      <c r="G1767" s="45" t="s">
        <v>2582</v>
      </c>
      <c r="H1767" s="43">
        <v>2362</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2466</v>
      </c>
      <c r="E1768" s="45" t="s">
        <v>334</v>
      </c>
      <c r="F1768" s="6" t="s">
        <v>2470</v>
      </c>
      <c r="G1768" s="45" t="s">
        <v>2582</v>
      </c>
      <c r="H1768" s="43">
        <v>2363</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6" t="s">
        <v>2467</v>
      </c>
      <c r="E1769" s="45" t="s">
        <v>334</v>
      </c>
      <c r="F1769" s="6" t="s">
        <v>2471</v>
      </c>
      <c r="G1769" s="45" t="s">
        <v>2582</v>
      </c>
      <c r="H1769" s="43">
        <v>2364</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45" t="s">
        <v>52</v>
      </c>
      <c r="E1770" s="45" t="s">
        <v>332</v>
      </c>
      <c r="F1770" s="45" t="s">
        <v>93</v>
      </c>
      <c r="G1770" s="45" t="s">
        <v>9</v>
      </c>
      <c r="H1770" s="43">
        <v>2365</v>
      </c>
      <c r="I1770" s="324"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448</v>
      </c>
      <c r="E1771" s="45" t="s">
        <v>332</v>
      </c>
      <c r="F1771" s="6" t="s">
        <v>445</v>
      </c>
      <c r="G1771" s="45" t="s">
        <v>9</v>
      </c>
      <c r="H1771" s="43">
        <v>2366</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46</v>
      </c>
      <c r="E1772" s="45" t="s">
        <v>332</v>
      </c>
      <c r="F1772" s="6" t="s">
        <v>87</v>
      </c>
      <c r="G1772" s="45" t="s">
        <v>9</v>
      </c>
      <c r="H1772" s="43">
        <v>2367</v>
      </c>
      <c r="I1772" s="325" t="s">
        <v>43</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47</v>
      </c>
      <c r="E1773" s="45" t="s">
        <v>332</v>
      </c>
      <c r="F1773" s="6" t="s">
        <v>88</v>
      </c>
      <c r="G1773" s="45" t="s">
        <v>9</v>
      </c>
      <c r="H1773" s="43">
        <v>2368</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51</v>
      </c>
      <c r="E1774" s="45" t="s">
        <v>332</v>
      </c>
      <c r="F1774" s="6" t="s">
        <v>92</v>
      </c>
      <c r="G1774" s="45" t="s">
        <v>9</v>
      </c>
      <c r="H1774" s="43">
        <v>2369</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53</v>
      </c>
      <c r="E1775" s="45" t="s">
        <v>332</v>
      </c>
      <c r="F1775" s="6" t="s">
        <v>95</v>
      </c>
      <c r="G1775" s="45" t="s">
        <v>9</v>
      </c>
      <c r="H1775" s="43">
        <v>2370</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54</v>
      </c>
      <c r="E1776" s="45" t="s">
        <v>332</v>
      </c>
      <c r="F1776" s="6" t="s">
        <v>96</v>
      </c>
      <c r="G1776" s="45" t="s">
        <v>9</v>
      </c>
      <c r="H1776" s="43">
        <v>2371</v>
      </c>
      <c r="I1776" s="325" t="s">
        <v>43</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55</v>
      </c>
      <c r="E1777" s="45" t="s">
        <v>332</v>
      </c>
      <c r="F1777" s="6" t="s">
        <v>97</v>
      </c>
      <c r="G1777" s="45" t="s">
        <v>9</v>
      </c>
      <c r="H1777" s="43">
        <v>2372</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56</v>
      </c>
      <c r="E1778" s="45" t="s">
        <v>332</v>
      </c>
      <c r="F1778" s="6" t="s">
        <v>98</v>
      </c>
      <c r="G1778" s="45" t="s">
        <v>9</v>
      </c>
      <c r="H1778" s="43">
        <v>2373</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2472</v>
      </c>
      <c r="E1779" s="45" t="s">
        <v>332</v>
      </c>
      <c r="F1779" s="6" t="s">
        <v>2473</v>
      </c>
      <c r="G1779" s="45" t="s">
        <v>9</v>
      </c>
      <c r="H1779" s="43">
        <v>2374</v>
      </c>
      <c r="I1779" s="325" t="s">
        <v>43</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75</v>
      </c>
      <c r="E1780" s="45" t="s">
        <v>332</v>
      </c>
      <c r="F1780" s="6" t="s">
        <v>99</v>
      </c>
      <c r="G1780" s="45" t="s">
        <v>9</v>
      </c>
      <c r="H1780" s="43">
        <v>2375</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441</v>
      </c>
      <c r="E1781" s="45" t="s">
        <v>332</v>
      </c>
      <c r="F1781" s="6" t="s">
        <v>442</v>
      </c>
      <c r="G1781" s="45" t="s">
        <v>9</v>
      </c>
      <c r="H1781" s="43">
        <v>2376</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2464</v>
      </c>
      <c r="E1782" s="45" t="s">
        <v>332</v>
      </c>
      <c r="F1782" s="6" t="s">
        <v>2468</v>
      </c>
      <c r="G1782" s="45" t="s">
        <v>9</v>
      </c>
      <c r="H1782" s="43">
        <v>2377</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2474</v>
      </c>
      <c r="E1783" s="45" t="s">
        <v>332</v>
      </c>
      <c r="F1783" s="6" t="s">
        <v>2475</v>
      </c>
      <c r="G1783" s="45" t="s">
        <v>9</v>
      </c>
      <c r="H1783" s="43">
        <v>2378</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2465</v>
      </c>
      <c r="E1784" s="45" t="s">
        <v>332</v>
      </c>
      <c r="F1784" s="6" t="s">
        <v>2469</v>
      </c>
      <c r="G1784" s="45" t="s">
        <v>9</v>
      </c>
      <c r="H1784" s="43">
        <v>2379</v>
      </c>
      <c r="I1784" s="325" t="s">
        <v>43</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2466</v>
      </c>
      <c r="E1785" s="45" t="s">
        <v>332</v>
      </c>
      <c r="F1785" s="6" t="s">
        <v>2470</v>
      </c>
      <c r="G1785" s="45" t="s">
        <v>9</v>
      </c>
      <c r="H1785" s="43">
        <v>2380</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6" t="s">
        <v>2467</v>
      </c>
      <c r="E1786" s="45" t="s">
        <v>332</v>
      </c>
      <c r="F1786" s="6" t="s">
        <v>2471</v>
      </c>
      <c r="G1786" s="45" t="s">
        <v>9</v>
      </c>
      <c r="H1786" s="43">
        <v>2381</v>
      </c>
      <c r="I1786" s="325"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45" t="s">
        <v>52</v>
      </c>
      <c r="E1787" s="45" t="s">
        <v>2491</v>
      </c>
      <c r="F1787" s="45" t="s">
        <v>93</v>
      </c>
      <c r="G1787" s="45" t="s">
        <v>2484</v>
      </c>
      <c r="H1787" s="43">
        <v>2382</v>
      </c>
      <c r="I1787" s="324" t="s">
        <v>43</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448</v>
      </c>
      <c r="E1788" s="45" t="s">
        <v>2491</v>
      </c>
      <c r="F1788" s="6" t="s">
        <v>445</v>
      </c>
      <c r="G1788" s="45" t="s">
        <v>2484</v>
      </c>
      <c r="H1788" s="43">
        <v>2383</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46</v>
      </c>
      <c r="E1789" s="45" t="s">
        <v>2491</v>
      </c>
      <c r="F1789" s="6" t="s">
        <v>87</v>
      </c>
      <c r="G1789" s="45" t="s">
        <v>2484</v>
      </c>
      <c r="H1789" s="43">
        <v>2384</v>
      </c>
      <c r="I1789" s="325" t="s">
        <v>43</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47</v>
      </c>
      <c r="E1790" s="45" t="s">
        <v>2491</v>
      </c>
      <c r="F1790" s="6" t="s">
        <v>88</v>
      </c>
      <c r="G1790" s="45" t="s">
        <v>2484</v>
      </c>
      <c r="H1790" s="43">
        <v>2385</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51</v>
      </c>
      <c r="E1791" s="45" t="s">
        <v>2491</v>
      </c>
      <c r="F1791" s="6" t="s">
        <v>92</v>
      </c>
      <c r="G1791" s="45" t="s">
        <v>2484</v>
      </c>
      <c r="H1791" s="43">
        <v>2386</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53</v>
      </c>
      <c r="E1792" s="45" t="s">
        <v>2491</v>
      </c>
      <c r="F1792" s="6" t="s">
        <v>95</v>
      </c>
      <c r="G1792" s="45" t="s">
        <v>2484</v>
      </c>
      <c r="H1792" s="43">
        <v>2387</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54</v>
      </c>
      <c r="E1793" s="45" t="s">
        <v>2491</v>
      </c>
      <c r="F1793" s="6" t="s">
        <v>96</v>
      </c>
      <c r="G1793" s="45" t="s">
        <v>2484</v>
      </c>
      <c r="H1793" s="43">
        <v>2388</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55</v>
      </c>
      <c r="E1794" s="45" t="s">
        <v>2491</v>
      </c>
      <c r="F1794" s="6" t="s">
        <v>97</v>
      </c>
      <c r="G1794" s="45" t="s">
        <v>2484</v>
      </c>
      <c r="H1794" s="43">
        <v>2389</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s="4" customFormat="1">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56</v>
      </c>
      <c r="E1795" s="45" t="s">
        <v>2491</v>
      </c>
      <c r="F1795" s="6" t="s">
        <v>98</v>
      </c>
      <c r="G1795" s="45" t="s">
        <v>2484</v>
      </c>
      <c r="H1795" s="43">
        <v>2390</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2472</v>
      </c>
      <c r="E1796" s="45" t="s">
        <v>2491</v>
      </c>
      <c r="F1796" s="6" t="s">
        <v>2473</v>
      </c>
      <c r="G1796" s="45" t="s">
        <v>2484</v>
      </c>
      <c r="H1796" s="43">
        <v>2391</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75</v>
      </c>
      <c r="E1797" s="45" t="s">
        <v>2491</v>
      </c>
      <c r="F1797" s="6" t="s">
        <v>99</v>
      </c>
      <c r="G1797" s="45" t="s">
        <v>2484</v>
      </c>
      <c r="H1797" s="43">
        <v>2392</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441</v>
      </c>
      <c r="E1798" s="45" t="s">
        <v>2491</v>
      </c>
      <c r="F1798" s="6" t="s">
        <v>442</v>
      </c>
      <c r="G1798" s="45" t="s">
        <v>2484</v>
      </c>
      <c r="H1798" s="43">
        <v>2393</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2464</v>
      </c>
      <c r="E1799" s="45" t="s">
        <v>2491</v>
      </c>
      <c r="F1799" s="6" t="s">
        <v>2468</v>
      </c>
      <c r="G1799" s="45" t="s">
        <v>2484</v>
      </c>
      <c r="H1799" s="43">
        <v>2394</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2474</v>
      </c>
      <c r="E1800" s="45" t="s">
        <v>2491</v>
      </c>
      <c r="F1800" s="6" t="s">
        <v>2475</v>
      </c>
      <c r="G1800" s="45" t="s">
        <v>2484</v>
      </c>
      <c r="H1800" s="43">
        <v>2395</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2465</v>
      </c>
      <c r="E1801" s="45" t="s">
        <v>2491</v>
      </c>
      <c r="F1801" s="6" t="s">
        <v>2469</v>
      </c>
      <c r="G1801" s="45" t="s">
        <v>2484</v>
      </c>
      <c r="H1801" s="43">
        <v>2396</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2466</v>
      </c>
      <c r="E1802" s="45" t="s">
        <v>2491</v>
      </c>
      <c r="F1802" s="6" t="s">
        <v>2470</v>
      </c>
      <c r="G1802" s="45" t="s">
        <v>2484</v>
      </c>
      <c r="H1802" s="43">
        <v>2397</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6" t="s">
        <v>2467</v>
      </c>
      <c r="E1803" s="45" t="s">
        <v>2491</v>
      </c>
      <c r="F1803" s="6" t="s">
        <v>2471</v>
      </c>
      <c r="G1803" s="45" t="s">
        <v>2484</v>
      </c>
      <c r="H1803" s="43">
        <v>2398</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45" t="s">
        <v>52</v>
      </c>
      <c r="E1804" s="45" t="s">
        <v>3748</v>
      </c>
      <c r="F1804" s="45" t="s">
        <v>93</v>
      </c>
      <c r="G1804" s="45" t="s">
        <v>2427</v>
      </c>
      <c r="H1804" s="43">
        <v>2399</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448</v>
      </c>
      <c r="E1805" s="45" t="s">
        <v>3748</v>
      </c>
      <c r="F1805" s="6" t="s">
        <v>445</v>
      </c>
      <c r="G1805" s="45" t="s">
        <v>2427</v>
      </c>
      <c r="H1805" s="43">
        <v>2400</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46</v>
      </c>
      <c r="E1806" s="45" t="s">
        <v>3748</v>
      </c>
      <c r="F1806" s="6" t="s">
        <v>87</v>
      </c>
      <c r="G1806" s="45" t="s">
        <v>2427</v>
      </c>
      <c r="H1806" s="43">
        <v>2401</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47</v>
      </c>
      <c r="E1807" s="45" t="s">
        <v>3748</v>
      </c>
      <c r="F1807" s="6" t="s">
        <v>88</v>
      </c>
      <c r="G1807" s="45" t="s">
        <v>2427</v>
      </c>
      <c r="H1807" s="43">
        <v>2402</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51</v>
      </c>
      <c r="E1808" s="45" t="s">
        <v>3748</v>
      </c>
      <c r="F1808" s="6" t="s">
        <v>92</v>
      </c>
      <c r="G1808" s="45" t="s">
        <v>2427</v>
      </c>
      <c r="H1808" s="43">
        <v>2403</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53</v>
      </c>
      <c r="E1809" s="45" t="s">
        <v>3748</v>
      </c>
      <c r="F1809" s="6" t="s">
        <v>95</v>
      </c>
      <c r="G1809" s="45" t="s">
        <v>2427</v>
      </c>
      <c r="H1809" s="43">
        <v>2404</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54</v>
      </c>
      <c r="E1810" s="45" t="s">
        <v>3748</v>
      </c>
      <c r="F1810" s="6" t="s">
        <v>96</v>
      </c>
      <c r="G1810" s="45" t="s">
        <v>2427</v>
      </c>
      <c r="H1810" s="43">
        <v>2405</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55</v>
      </c>
      <c r="E1811" s="45" t="s">
        <v>3748</v>
      </c>
      <c r="F1811" s="6" t="s">
        <v>97</v>
      </c>
      <c r="G1811" s="45" t="s">
        <v>2427</v>
      </c>
      <c r="H1811" s="43">
        <v>2406</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s="4" customFormat="1">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56</v>
      </c>
      <c r="E1812" s="45" t="s">
        <v>3748</v>
      </c>
      <c r="F1812" s="6" t="s">
        <v>98</v>
      </c>
      <c r="G1812" s="45" t="s">
        <v>2427</v>
      </c>
      <c r="H1812" s="43">
        <v>2407</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2472</v>
      </c>
      <c r="E1813" s="45" t="s">
        <v>3748</v>
      </c>
      <c r="F1813" s="6" t="s">
        <v>2473</v>
      </c>
      <c r="G1813" s="45" t="s">
        <v>2427</v>
      </c>
      <c r="H1813" s="43">
        <v>2408</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75</v>
      </c>
      <c r="E1814" s="45" t="s">
        <v>3748</v>
      </c>
      <c r="F1814" s="6" t="s">
        <v>99</v>
      </c>
      <c r="G1814" s="45" t="s">
        <v>2427</v>
      </c>
      <c r="H1814" s="43">
        <v>2409</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441</v>
      </c>
      <c r="E1815" s="45" t="s">
        <v>3748</v>
      </c>
      <c r="F1815" s="6" t="s">
        <v>442</v>
      </c>
      <c r="G1815" s="45" t="s">
        <v>2427</v>
      </c>
      <c r="H1815" s="43">
        <v>2410</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2464</v>
      </c>
      <c r="E1816" s="45" t="s">
        <v>3748</v>
      </c>
      <c r="F1816" s="6" t="s">
        <v>2468</v>
      </c>
      <c r="G1816" s="45" t="s">
        <v>2427</v>
      </c>
      <c r="H1816" s="43">
        <v>2411</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2474</v>
      </c>
      <c r="E1817" s="45" t="s">
        <v>3748</v>
      </c>
      <c r="F1817" s="6" t="s">
        <v>2475</v>
      </c>
      <c r="G1817" s="45" t="s">
        <v>2427</v>
      </c>
      <c r="H1817" s="43">
        <v>2412</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2465</v>
      </c>
      <c r="E1818" s="45" t="s">
        <v>3748</v>
      </c>
      <c r="F1818" s="6" t="s">
        <v>2469</v>
      </c>
      <c r="G1818" s="45" t="s">
        <v>2427</v>
      </c>
      <c r="H1818" s="43">
        <v>2413</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2466</v>
      </c>
      <c r="E1819" s="45" t="s">
        <v>3748</v>
      </c>
      <c r="F1819" s="6" t="s">
        <v>2470</v>
      </c>
      <c r="G1819" s="45" t="s">
        <v>2427</v>
      </c>
      <c r="H1819" s="43">
        <v>2414</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6" t="s">
        <v>2467</v>
      </c>
      <c r="E1820" s="45" t="s">
        <v>3748</v>
      </c>
      <c r="F1820" s="6" t="s">
        <v>2471</v>
      </c>
      <c r="G1820" s="45" t="s">
        <v>2427</v>
      </c>
      <c r="H1820" s="43">
        <v>2415</v>
      </c>
      <c r="I1820" s="324" t="s">
        <v>44</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45" t="s">
        <v>52</v>
      </c>
      <c r="E1821" s="45" t="s">
        <v>3749</v>
      </c>
      <c r="F1821" s="45" t="s">
        <v>93</v>
      </c>
      <c r="G1821" s="45" t="s">
        <v>2789</v>
      </c>
      <c r="H1821" s="43">
        <v>2416</v>
      </c>
      <c r="I1821" s="324" t="s">
        <v>43</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448</v>
      </c>
      <c r="E1822" s="45" t="s">
        <v>3749</v>
      </c>
      <c r="F1822" s="6" t="s">
        <v>445</v>
      </c>
      <c r="G1822" s="45" t="s">
        <v>2789</v>
      </c>
      <c r="H1822" s="43">
        <v>2417</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46</v>
      </c>
      <c r="E1823" s="45" t="s">
        <v>3749</v>
      </c>
      <c r="F1823" s="6" t="s">
        <v>87</v>
      </c>
      <c r="G1823" s="45" t="s">
        <v>2789</v>
      </c>
      <c r="H1823" s="43">
        <v>2418</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47</v>
      </c>
      <c r="E1824" s="45" t="s">
        <v>3749</v>
      </c>
      <c r="F1824" s="6" t="s">
        <v>88</v>
      </c>
      <c r="G1824" s="45" t="s">
        <v>2789</v>
      </c>
      <c r="H1824" s="43">
        <v>2419</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51</v>
      </c>
      <c r="E1825" s="45" t="s">
        <v>3749</v>
      </c>
      <c r="F1825" s="6" t="s">
        <v>92</v>
      </c>
      <c r="G1825" s="45" t="s">
        <v>2789</v>
      </c>
      <c r="H1825" s="43">
        <v>2420</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53</v>
      </c>
      <c r="E1826" s="45" t="s">
        <v>3749</v>
      </c>
      <c r="F1826" s="6" t="s">
        <v>95</v>
      </c>
      <c r="G1826" s="45" t="s">
        <v>2789</v>
      </c>
      <c r="H1826" s="43">
        <v>2421</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54</v>
      </c>
      <c r="E1827" s="45" t="s">
        <v>3749</v>
      </c>
      <c r="F1827" s="6" t="s">
        <v>96</v>
      </c>
      <c r="G1827" s="45" t="s">
        <v>2789</v>
      </c>
      <c r="H1827" s="43">
        <v>2422</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55</v>
      </c>
      <c r="E1828" s="45" t="s">
        <v>3749</v>
      </c>
      <c r="F1828" s="6" t="s">
        <v>97</v>
      </c>
      <c r="G1828" s="45" t="s">
        <v>2789</v>
      </c>
      <c r="H1828" s="43">
        <v>2423</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s="4" customFormat="1">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56</v>
      </c>
      <c r="E1829" s="45" t="s">
        <v>3749</v>
      </c>
      <c r="F1829" s="6" t="s">
        <v>98</v>
      </c>
      <c r="G1829" s="45" t="s">
        <v>2789</v>
      </c>
      <c r="H1829" s="43">
        <v>2424</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si="69"/>
        <v>Additional Fuel Tax or Subsidy Rate by Fuel</v>
      </c>
      <c r="D1830" s="6" t="s">
        <v>2472</v>
      </c>
      <c r="E1830" s="45" t="s">
        <v>3749</v>
      </c>
      <c r="F1830" s="6" t="s">
        <v>2473</v>
      </c>
      <c r="G1830" s="45" t="s">
        <v>2789</v>
      </c>
      <c r="H1830" s="43">
        <v>2425</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ref="C1831:C1837" si="70">C$1702</f>
        <v>Additional Fuel Tax or Subsidy Rate by Fuel</v>
      </c>
      <c r="D1831" s="6" t="s">
        <v>75</v>
      </c>
      <c r="E1831" s="45" t="s">
        <v>3749</v>
      </c>
      <c r="F1831" s="6" t="s">
        <v>99</v>
      </c>
      <c r="G1831" s="45" t="s">
        <v>2789</v>
      </c>
      <c r="H1831" s="43">
        <v>2426</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441</v>
      </c>
      <c r="E1832" s="45" t="s">
        <v>3749</v>
      </c>
      <c r="F1832" s="6" t="s">
        <v>442</v>
      </c>
      <c r="G1832" s="45" t="s">
        <v>2789</v>
      </c>
      <c r="H1832" s="43">
        <v>2427</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2464</v>
      </c>
      <c r="E1833" s="45" t="s">
        <v>3749</v>
      </c>
      <c r="F1833" s="6" t="s">
        <v>2468</v>
      </c>
      <c r="G1833" s="45" t="s">
        <v>2789</v>
      </c>
      <c r="H1833" s="43">
        <v>2428</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2474</v>
      </c>
      <c r="E1834" s="45" t="s">
        <v>3749</v>
      </c>
      <c r="F1834" s="6" t="s">
        <v>2475</v>
      </c>
      <c r="G1834" s="45" t="s">
        <v>2789</v>
      </c>
      <c r="H1834" s="43">
        <v>2429</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2465</v>
      </c>
      <c r="E1835" s="45" t="s">
        <v>3749</v>
      </c>
      <c r="F1835" s="6" t="s">
        <v>2469</v>
      </c>
      <c r="G1835" s="45" t="s">
        <v>2789</v>
      </c>
      <c r="H1835" s="43">
        <v>2430</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2466</v>
      </c>
      <c r="E1836" s="45" t="s">
        <v>3749</v>
      </c>
      <c r="F1836" s="6" t="s">
        <v>2470</v>
      </c>
      <c r="G1836" s="45" t="s">
        <v>2789</v>
      </c>
      <c r="H1836" s="43">
        <v>2431</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Fuel Taxes or Subsidies</v>
      </c>
      <c r="C1837" s="320" t="str">
        <f t="shared" si="70"/>
        <v>Additional Fuel Tax or Subsidy Rate by Fuel</v>
      </c>
      <c r="D1837" s="6" t="s">
        <v>2467</v>
      </c>
      <c r="E1837" s="45" t="s">
        <v>3749</v>
      </c>
      <c r="F1837" s="6" t="s">
        <v>2471</v>
      </c>
      <c r="G1837" s="45" t="s">
        <v>2789</v>
      </c>
      <c r="H1837" s="43">
        <v>2432</v>
      </c>
      <c r="I1837" s="325" t="s">
        <v>44</v>
      </c>
      <c r="J1837" s="255" t="str">
        <f>IF(ISBLANK(INDEX('Policy Characteristics'!D:D,MATCH($C1837,'Policy Characteristics'!$C:$C,0))),"",INDEX('Policy Characteristics'!D:D,MATCH($C1837,'Policy Characteristics'!$C:$C,0)))</f>
        <v>Fuel Taxes or Subsidies</v>
      </c>
      <c r="K1837" s="254" t="str">
        <f>IF(ISBLANK(INDEX('Policy Characteristics'!E:E,MATCH($C1837,'Policy Characteristics'!$C:$C,0))),"",INDEX('Policy Characteristics'!E:E,MATCH($C1837,'Policy Characteristics'!$C:$C,0)))</f>
        <v>cross fuel tax</v>
      </c>
      <c r="L1837" s="261">
        <f>IF(ISBLANK(INDEX('Policy Characteristics'!F:F,MATCH($C1837,'Policy Characteristics'!$C:$C,0))),"",INDEX('Policy Characteristics'!F:F,MATCH($C1837,'Policy Characteristics'!$C:$C,0)))</f>
        <v>-0.9</v>
      </c>
      <c r="M1837" s="261">
        <f>IF(ISBLANK(INDEX('Policy Characteristics'!G:G,MATCH($C1837,'Policy Characteristics'!$C:$C,0))),"",INDEX('Policy Characteristics'!G:G,MATCH($C1837,'Policy Characteristics'!$C:$C,0)))</f>
        <v>0.9</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of BAU price</v>
      </c>
      <c r="P1837" s="254"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4" t="str">
        <f>IF(ISBLANK(INDEX('Policy Characteristics'!K:K,MATCH($C1837,'Policy Characteristics'!$C:$C,0))),"",INDEX('Policy Characteristics'!K:K,MATCH($C1837,'Policy Characteristics'!$C:$C,0)))</f>
        <v>fuels.html#fuel-taxes</v>
      </c>
      <c r="R1837" s="254" t="str">
        <f>IF(ISBLANK(INDEX('Policy Characteristics'!L:L,MATCH($C1837,'Policy Characteristics'!$C:$C,0))),"",INDEX('Policy Characteristics'!L:L,MATCH($C1837,'Policy Characteristics'!$C:$C,0)))</f>
        <v>fuel-taxes.html</v>
      </c>
    </row>
    <row r="1838" spans="1:18">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Vehicle Qualification</v>
      </c>
      <c r="C1838" t="s">
        <v>3706</v>
      </c>
      <c r="H1838" s="43">
        <v>2286</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Carbon Tax Industry Qualification</v>
      </c>
      <c r="C1839" t="s">
        <v>3707</v>
      </c>
      <c r="H1839" s="43">
        <v>2287</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Non BAU CBAM Industry Qualification</v>
      </c>
      <c r="C1840" t="s">
        <v>3708</v>
      </c>
      <c r="H1840" s="43">
        <v>2288</v>
      </c>
      <c r="I1840" s="322" t="s">
        <v>43</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
      </c>
      <c r="L1840" s="359">
        <f>IF(ISBLANK(INDEX('Policy Characteristics'!F:F,MATCH($C1840,'Policy Characteristics'!$C:$C,0))),"",INDEX('Policy Characteristics'!F:F,MATCH($C1840,'Policy Characteristics'!$C:$C,0)))</f>
        <v>0</v>
      </c>
      <c r="M1840" s="359">
        <f>IF(ISBLANK(INDEX('Policy Characteristics'!G:G,MATCH($C1840,'Policy Characteristics'!$C:$C,0))),"",INDEX('Policy Characteristics'!G:G,MATCH($C1840,'Policy Characteristics'!$C:$C,0)))</f>
        <v>1</v>
      </c>
      <c r="N1840" s="359">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254" t="str">
        <f>IF(ISBLANK(INDEX('Policy Characteristics'!K:K,MATCH($C1840,'Policy Characteristics'!$C:$C,0))),"",INDEX('Policy Characteristics'!K:K,MATCH($C1840,'Policy Characteristics'!$C:$C,0)))</f>
        <v/>
      </c>
      <c r="R1840" s="254" t="str">
        <f>IF(ISBLANK(INDEX('Policy Characteristics'!L:L,MATCH($C1840,'Policy Characteristics'!$C:$C,0))),"",INDEX('Policy Characteristics'!L:L,MATCH($C1840,'Policy Characteristics'!$C:$C,0)))</f>
        <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t="s">
        <v>287</v>
      </c>
      <c r="D1841" s="45" t="s">
        <v>114</v>
      </c>
      <c r="E1841" s="45"/>
      <c r="F1841" s="45" t="s">
        <v>314</v>
      </c>
      <c r="G1841" s="45"/>
      <c r="H1841" s="43">
        <v>85</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ref="C1842:C1846" si="71">C$1841</f>
        <v>RnD Building Capital Cost Perc Reduction</v>
      </c>
      <c r="D1842" s="45" t="s">
        <v>115</v>
      </c>
      <c r="E1842" s="45"/>
      <c r="F1842" s="45" t="s">
        <v>315</v>
      </c>
      <c r="G1842" s="45"/>
      <c r="H1842" s="43">
        <v>86</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116</v>
      </c>
      <c r="E1843" s="45"/>
      <c r="F1843" s="45" t="s">
        <v>316</v>
      </c>
      <c r="G1843" s="45"/>
      <c r="H1843" s="43">
        <v>87</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117</v>
      </c>
      <c r="E1844" s="45"/>
      <c r="F1844" s="45" t="s">
        <v>317</v>
      </c>
      <c r="G1844" s="45"/>
      <c r="H1844" s="43">
        <v>88</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118</v>
      </c>
      <c r="E1845" s="45"/>
      <c r="F1845" s="45" t="s">
        <v>318</v>
      </c>
      <c r="G1845" s="45"/>
      <c r="H1845" s="43">
        <v>89</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Building Capital Cost Perc Reduction</v>
      </c>
      <c r="D1846" s="45" t="s">
        <v>119</v>
      </c>
      <c r="E1846" s="45"/>
      <c r="F1846" s="45" t="s">
        <v>319</v>
      </c>
      <c r="G1846" s="45"/>
      <c r="H1846" s="43">
        <v>90</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building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288</v>
      </c>
      <c r="D1847" s="45"/>
      <c r="E1847" s="45"/>
      <c r="F1847" s="45" t="s">
        <v>26</v>
      </c>
      <c r="G1847" s="45"/>
      <c r="H1847" s="43">
        <v>91</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CCS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t="s">
        <v>289</v>
      </c>
      <c r="D1848" s="45" t="s">
        <v>446</v>
      </c>
      <c r="E1848" s="45"/>
      <c r="F1848" s="45" t="s">
        <v>449</v>
      </c>
      <c r="G1848" s="45"/>
      <c r="H1848" s="43">
        <v>92</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ref="C1849:C1871" si="72">C$1848</f>
        <v>RnD Electricity Capital Cost Perc Reduction</v>
      </c>
      <c r="D1849" s="6" t="s">
        <v>3479</v>
      </c>
      <c r="E1849" s="45"/>
      <c r="F1849" s="6" t="s">
        <v>3491</v>
      </c>
      <c r="G1849" s="45"/>
      <c r="H1849" s="43">
        <v>93</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3480</v>
      </c>
      <c r="E1850" s="45"/>
      <c r="F1850" s="6" t="s">
        <v>3492</v>
      </c>
      <c r="G1850" s="45"/>
      <c r="H1850" s="43">
        <v>1810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76</v>
      </c>
      <c r="E1851" s="45"/>
      <c r="F1851" s="6" t="s">
        <v>3493</v>
      </c>
      <c r="G1851" s="45"/>
      <c r="H1851" s="43">
        <v>94</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77</v>
      </c>
      <c r="E1852" s="45"/>
      <c r="F1852" s="6" t="s">
        <v>320</v>
      </c>
      <c r="G1852" s="45"/>
      <c r="H1852" s="43">
        <v>95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447</v>
      </c>
      <c r="E1853" s="45"/>
      <c r="F1853" s="6" t="s">
        <v>451</v>
      </c>
      <c r="G1853" s="45"/>
      <c r="H1853" s="43">
        <v>96</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78</v>
      </c>
      <c r="E1854" s="45"/>
      <c r="F1854" s="6" t="s">
        <v>321</v>
      </c>
      <c r="G1854" s="45"/>
      <c r="H1854" s="43">
        <v>97</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79</v>
      </c>
      <c r="E1855" s="45"/>
      <c r="F1855" s="6" t="s">
        <v>322</v>
      </c>
      <c r="G1855" s="45"/>
      <c r="H1855" s="43">
        <v>98</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80</v>
      </c>
      <c r="E1856" s="45"/>
      <c r="F1856" s="6" t="s">
        <v>323</v>
      </c>
      <c r="G1856" s="45"/>
      <c r="H1856" s="43">
        <v>99</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2424</v>
      </c>
      <c r="E1857" s="45"/>
      <c r="F1857" s="6" t="s">
        <v>3494</v>
      </c>
      <c r="G1857" s="45"/>
      <c r="H1857" s="43">
        <v>192</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307</v>
      </c>
      <c r="E1858" s="45"/>
      <c r="F1858" s="6" t="s">
        <v>3495</v>
      </c>
      <c r="G1858" s="45"/>
      <c r="H1858" s="43">
        <v>180</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308</v>
      </c>
      <c r="E1859" s="45"/>
      <c r="F1859" s="6" t="s">
        <v>2256</v>
      </c>
      <c r="G1859" s="45"/>
      <c r="H1859" s="43">
        <v>183</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443</v>
      </c>
      <c r="E1860" s="45"/>
      <c r="F1860" s="6" t="s">
        <v>444</v>
      </c>
      <c r="G1860" s="45"/>
      <c r="H1860" s="43">
        <v>1811</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452</v>
      </c>
      <c r="E1861" s="45"/>
      <c r="F1861" s="6" t="s">
        <v>454</v>
      </c>
      <c r="G1861" s="45"/>
      <c r="H1861" s="43">
        <v>1812</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2744</v>
      </c>
      <c r="E1862" s="45"/>
      <c r="F1862" s="6" t="s">
        <v>3496</v>
      </c>
      <c r="G1862" s="45"/>
      <c r="H1862" s="43">
        <v>1813</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2745</v>
      </c>
      <c r="E1863" s="45"/>
      <c r="F1863" s="6" t="s">
        <v>3497</v>
      </c>
      <c r="G1863" s="45"/>
      <c r="H1863" s="43">
        <v>1814</v>
      </c>
      <c r="I1863" s="324" t="s">
        <v>44</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2746</v>
      </c>
      <c r="E1864" s="45"/>
      <c r="F1864" s="6" t="s">
        <v>3498</v>
      </c>
      <c r="G1864" s="45"/>
      <c r="H1864" s="43">
        <v>1815</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3478</v>
      </c>
      <c r="E1865" s="45"/>
      <c r="F1865" s="6" t="s">
        <v>3499</v>
      </c>
      <c r="G1865" s="45"/>
      <c r="H1865" s="43">
        <v>1816</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3481</v>
      </c>
      <c r="E1866" s="45"/>
      <c r="F1866" s="6" t="s">
        <v>3500</v>
      </c>
      <c r="G1866" s="45"/>
      <c r="H1866" s="43">
        <v>1817</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3482</v>
      </c>
      <c r="E1867" s="45"/>
      <c r="F1867" s="6" t="s">
        <v>3501</v>
      </c>
      <c r="G1867" s="45"/>
      <c r="H1867" s="43">
        <v>1818</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3483</v>
      </c>
      <c r="E1868" s="45"/>
      <c r="F1868" s="6" t="s">
        <v>3502</v>
      </c>
      <c r="G1868" s="45"/>
      <c r="H1868" s="43">
        <v>1819</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3484</v>
      </c>
      <c r="E1869" s="45"/>
      <c r="F1869" s="6" t="s">
        <v>3503</v>
      </c>
      <c r="G1869" s="45"/>
      <c r="H1869" s="43">
        <v>1820</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3572</v>
      </c>
      <c r="E1870" s="45"/>
      <c r="F1870" s="6" t="s">
        <v>3574</v>
      </c>
      <c r="G1870" s="45"/>
      <c r="H1870" s="43">
        <v>1821</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Electricity Capital Cost Perc Reduction</v>
      </c>
      <c r="D1871" s="6" t="s">
        <v>3573</v>
      </c>
      <c r="E1871" s="45"/>
      <c r="F1871" s="6" t="s">
        <v>3575</v>
      </c>
      <c r="G1871" s="45"/>
      <c r="H1871" s="43">
        <v>2245</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electricity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t="s">
        <v>290</v>
      </c>
      <c r="D1872" t="s">
        <v>3054</v>
      </c>
      <c r="E1872" s="45"/>
      <c r="F1872" s="6" t="s">
        <v>3081</v>
      </c>
      <c r="G1872" s="45"/>
      <c r="H1872" s="43">
        <v>1462</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ref="C1873:C1896" si="73">C$1872</f>
        <v>RnD Industry Capital Cost Perc Reduction</v>
      </c>
      <c r="D1873" t="s">
        <v>3055</v>
      </c>
      <c r="E1873" s="45"/>
      <c r="F1873" s="6" t="s">
        <v>3082</v>
      </c>
      <c r="G1873" s="45"/>
      <c r="H1873" s="43">
        <v>1463</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3056</v>
      </c>
      <c r="E1874" s="45"/>
      <c r="F1874" s="6" t="s">
        <v>3083</v>
      </c>
      <c r="G1874" s="45"/>
      <c r="H1874" s="43">
        <v>1464</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3057</v>
      </c>
      <c r="E1875" s="45"/>
      <c r="F1875" s="6" t="s">
        <v>3084</v>
      </c>
      <c r="G1875" s="45"/>
      <c r="H1875" s="43">
        <v>1465</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3058</v>
      </c>
      <c r="E1876" s="45"/>
      <c r="F1876" s="6" t="s">
        <v>3085</v>
      </c>
      <c r="G1876" s="45"/>
      <c r="H1876" s="43">
        <v>1466</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3059</v>
      </c>
      <c r="E1877" s="45"/>
      <c r="F1877" s="6" t="s">
        <v>3086</v>
      </c>
      <c r="G1877" s="45"/>
      <c r="H1877" s="43">
        <v>1467</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3060</v>
      </c>
      <c r="E1878" s="45"/>
      <c r="F1878" s="6" t="s">
        <v>3087</v>
      </c>
      <c r="G1878" s="45"/>
      <c r="H1878" s="43">
        <v>1468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3061</v>
      </c>
      <c r="E1879" s="45"/>
      <c r="F1879" s="6" t="s">
        <v>3088</v>
      </c>
      <c r="G1879" s="45"/>
      <c r="H1879" s="43">
        <v>1469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3062</v>
      </c>
      <c r="E1880" s="45"/>
      <c r="F1880" s="6" t="s">
        <v>3089</v>
      </c>
      <c r="G1880" s="45"/>
      <c r="H1880" s="43">
        <v>1470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3063</v>
      </c>
      <c r="E1881" s="45"/>
      <c r="F1881" s="6" t="s">
        <v>325</v>
      </c>
      <c r="G1881" s="45"/>
      <c r="H1881" s="43">
        <v>1471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3064</v>
      </c>
      <c r="E1882" s="45"/>
      <c r="F1882" s="6" t="s">
        <v>3090</v>
      </c>
      <c r="G1882" s="45"/>
      <c r="H1882" s="43">
        <v>1472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3065</v>
      </c>
      <c r="E1883" s="45"/>
      <c r="F1883" s="6" t="s">
        <v>3091</v>
      </c>
      <c r="G1883" s="45"/>
      <c r="H1883" s="43">
        <v>1473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3066</v>
      </c>
      <c r="E1884" s="45"/>
      <c r="F1884" s="6" t="s">
        <v>3092</v>
      </c>
      <c r="G1884" s="45"/>
      <c r="H1884" s="43">
        <v>1474</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3067</v>
      </c>
      <c r="E1885" s="45"/>
      <c r="F1885" s="6" t="s">
        <v>324</v>
      </c>
      <c r="G1885" s="45"/>
      <c r="H1885" s="43">
        <v>1475</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3068</v>
      </c>
      <c r="E1886" s="45"/>
      <c r="F1886" s="6" t="s">
        <v>3093</v>
      </c>
      <c r="G1886" s="45"/>
      <c r="H1886" s="43">
        <v>1476</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ht="29">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3069</v>
      </c>
      <c r="E1887" s="45"/>
      <c r="F1887" s="6" t="s">
        <v>3094</v>
      </c>
      <c r="G1887" s="45"/>
      <c r="H1887" s="43">
        <v>1477</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3070</v>
      </c>
      <c r="E1888" s="45"/>
      <c r="F1888" s="6" t="s">
        <v>3095</v>
      </c>
      <c r="G1888" s="45"/>
      <c r="H1888" s="43">
        <v>1478</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3071</v>
      </c>
      <c r="E1889" s="45"/>
      <c r="F1889" s="6" t="s">
        <v>3096</v>
      </c>
      <c r="G1889" s="45"/>
      <c r="H1889" s="43">
        <v>1479</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3072</v>
      </c>
      <c r="E1890" s="45"/>
      <c r="F1890" s="6" t="s">
        <v>3097</v>
      </c>
      <c r="G1890" s="45"/>
      <c r="H1890" s="43">
        <v>1480</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3073</v>
      </c>
      <c r="E1891" s="45"/>
      <c r="F1891" s="6" t="s">
        <v>3098</v>
      </c>
      <c r="G1891" s="45"/>
      <c r="H1891" s="43">
        <v>1481</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3074</v>
      </c>
      <c r="E1892" s="45"/>
      <c r="F1892" s="6" t="s">
        <v>3099</v>
      </c>
      <c r="G1892" s="45"/>
      <c r="H1892" s="43">
        <v>1482</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3075</v>
      </c>
      <c r="E1893" s="45"/>
      <c r="F1893" s="6" t="s">
        <v>3100</v>
      </c>
      <c r="G1893" s="45"/>
      <c r="H1893" s="43">
        <v>1483</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3076</v>
      </c>
      <c r="E1894" s="45"/>
      <c r="F1894" s="6" t="s">
        <v>3101</v>
      </c>
      <c r="G1894" s="45"/>
      <c r="H1894" s="43">
        <v>1484</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3077</v>
      </c>
      <c r="E1895" s="45"/>
      <c r="F1895" s="6" t="s">
        <v>3102</v>
      </c>
      <c r="G1895" s="45"/>
      <c r="H1895" s="43">
        <v>1485</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254" t="str">
        <f t="shared" si="73"/>
        <v>RnD Industry Capital Cost Perc Reduction</v>
      </c>
      <c r="D1896" t="s">
        <v>3078</v>
      </c>
      <c r="E1896" s="45"/>
      <c r="F1896" s="6" t="s">
        <v>3103</v>
      </c>
      <c r="G1896" s="45"/>
      <c r="H1896" s="43">
        <v>1486</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industry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317" t="s">
        <v>291</v>
      </c>
      <c r="D1897" s="45" t="s">
        <v>2244</v>
      </c>
      <c r="E1897" s="45"/>
      <c r="F1897" s="45" t="s">
        <v>469</v>
      </c>
      <c r="G1897" s="45"/>
      <c r="H1897" s="43">
        <v>108</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ref="C1898:C1903" si="74">C$1897</f>
        <v>RnD Transportation Capital Cost Perc Reduction</v>
      </c>
      <c r="D1898" s="45" t="s">
        <v>2245</v>
      </c>
      <c r="E1898" s="45"/>
      <c r="F1898" s="45" t="s">
        <v>470</v>
      </c>
      <c r="G1898" s="45"/>
      <c r="H1898" s="43">
        <v>109</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2246</v>
      </c>
      <c r="E1899" s="45"/>
      <c r="F1899" s="45" t="s">
        <v>471</v>
      </c>
      <c r="G1899" s="45"/>
      <c r="H1899" s="43">
        <v>110</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2247</v>
      </c>
      <c r="E1900" s="45"/>
      <c r="F1900" s="45" t="s">
        <v>472</v>
      </c>
      <c r="G1900" s="45"/>
      <c r="H1900" s="43">
        <v>111</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2248</v>
      </c>
      <c r="E1901" s="45"/>
      <c r="F1901" s="45" t="s">
        <v>473</v>
      </c>
      <c r="G1901" s="45"/>
      <c r="H1901" s="43">
        <v>112</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2505</v>
      </c>
      <c r="E1902" s="45"/>
      <c r="F1902" s="45" t="s">
        <v>2787</v>
      </c>
      <c r="G1902" s="45"/>
      <c r="H1902" s="43">
        <v>113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Capital Cost Reduction</v>
      </c>
      <c r="C1903" s="254" t="str">
        <f t="shared" si="74"/>
        <v>RnD Transportation Capital Cost Perc Reduction</v>
      </c>
      <c r="D1903" s="45" t="s">
        <v>2504</v>
      </c>
      <c r="E1903" s="45"/>
      <c r="F1903" s="45" t="s">
        <v>2788</v>
      </c>
      <c r="G1903" s="45"/>
      <c r="H1903" s="43">
        <v>523</v>
      </c>
      <c r="I1903" s="324" t="s">
        <v>43</v>
      </c>
      <c r="J1903" s="255" t="str">
        <f>IF(ISBLANK(INDEX('Policy Characteristics'!D:D,MATCH($C1903,'Policy Characteristics'!$C:$C,0))),"",INDEX('Policy Characteristics'!D:D,MATCH($C1903,'Policy Characteristics'!$C:$C,0)))</f>
        <v>R&amp;D Capital Cost Reductions</v>
      </c>
      <c r="K1903" s="254" t="str">
        <f>IF(ISBLANK(INDEX('Policy Characteristics'!E:E,MATCH($C1903,'Policy Characteristics'!$C:$C,0))),"",INDEX('Policy Characteristics'!E:E,MATCH($C1903,'Policy Characteristics'!$C:$C,0)))</f>
        <v>RnD transportation capital cost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cost</v>
      </c>
      <c r="P1903" s="254"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s="2" customFormat="1">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Direct Air Capture</v>
      </c>
      <c r="C1904" s="317" t="s">
        <v>2798</v>
      </c>
      <c r="D1904" s="6"/>
      <c r="E1904" s="6"/>
      <c r="F1904" s="6"/>
      <c r="G1904" s="6"/>
      <c r="H1904" s="47">
        <v>525</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direct air capture</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254" t="str">
        <f>IF(ISBLANK(INDEX('Policy Characteristics'!K:K,MATCH($C1904,'Policy Characteristics'!$C:$C,0))),"",INDEX('Policy Characteristics'!K:K,MATCH($C1904,'Policy Characteristics'!$C:$C,0)))</f>
        <v>direct-air-capture.html#dac</v>
      </c>
      <c r="R1904" s="254" t="str">
        <f>IF(ISBLANK(INDEX('Policy Characteristics'!L:L,MATCH($C1904,'Policy Characteristics'!$C:$C,0))),"",INDEX('Policy Characteristics'!L:L,MATCH($C1904,'Policy Characteristics'!$C:$C,0)))</f>
        <v>direct-air-capture.html</v>
      </c>
    </row>
    <row r="1905" spans="1:18" s="2" customFormat="1">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Enhanced Rock Weathering</v>
      </c>
      <c r="C1905" s="317" t="s">
        <v>3738</v>
      </c>
      <c r="D1905" s="6"/>
      <c r="E1905" s="6"/>
      <c r="F1905" s="6"/>
      <c r="G1905" s="6"/>
      <c r="H1905" s="47">
        <v>2313</v>
      </c>
      <c r="I1905" s="325" t="s">
        <v>43</v>
      </c>
      <c r="J1905" s="255" t="str">
        <f>IF(ISBLANK(INDEX('Policy Characteristics'!D:D,MATCH($C1905,'Policy Characteristics'!$C:$C,0))),"",INDEX('Policy Characteristics'!D:D,MATCH($C1905,'Policy Characteristics'!$C:$C,0)))</f>
        <v>Carbon Dioxide Removal</v>
      </c>
      <c r="K1905" s="254" t="str">
        <f>IF(ISBLANK(INDEX('Policy Characteristics'!E:E,MATCH($C1905,'Policy Characteristics'!$C:$C,0))),"",INDEX('Policy Characteristics'!E:E,MATCH($C1905,'Policy Characteristics'!$C:$C,0)))</f>
        <v>geoeng enhanced rock weathering</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1</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potential achieved</v>
      </c>
      <c r="P1905" s="254"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254" t="str">
        <f>IF(ISBLANK(INDEX('Policy Characteristics'!K:K,MATCH($C1905,'Policy Characteristics'!$C:$C,0))),"",INDEX('Policy Characteristics'!K:K,MATCH($C1905,'Policy Characteristics'!$C:$C,0)))</f>
        <v/>
      </c>
      <c r="R1905" s="254" t="str">
        <f>IF(ISBLANK(INDEX('Policy Characteristics'!L:L,MATCH($C1905,'Policy Characteristics'!$C:$C,0))),"",INDEX('Policy Characteristics'!L:L,MATCH($C1905,'Policy Characteristics'!$C:$C,0)))</f>
        <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t="s">
        <v>292</v>
      </c>
      <c r="D1906" s="45" t="s">
        <v>114</v>
      </c>
      <c r="E1906" s="45"/>
      <c r="F1906" s="45" t="s">
        <v>314</v>
      </c>
      <c r="G1906" s="45"/>
      <c r="H1906" s="43">
        <v>114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ref="C1907:C1911" si="75">C$1906</f>
        <v>RnD Building Fuel Use Perc Reduction</v>
      </c>
      <c r="D1907" s="45" t="s">
        <v>115</v>
      </c>
      <c r="E1907" s="45"/>
      <c r="F1907" s="45" t="s">
        <v>315</v>
      </c>
      <c r="G1907" s="45"/>
      <c r="H1907" s="43">
        <v>115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116</v>
      </c>
      <c r="E1908" s="45"/>
      <c r="F1908" s="45" t="s">
        <v>316</v>
      </c>
      <c r="G1908" s="45"/>
      <c r="H1908" s="43">
        <v>750</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117</v>
      </c>
      <c r="E1909" s="45"/>
      <c r="F1909" s="45" t="s">
        <v>317</v>
      </c>
      <c r="G1909" s="45"/>
      <c r="H1909" s="43">
        <v>117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118</v>
      </c>
      <c r="E1910" s="45"/>
      <c r="F1910" s="45" t="s">
        <v>318</v>
      </c>
      <c r="G1910" s="45"/>
      <c r="H1910" s="43">
        <v>118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5"/>
        <v>RnD Building Fuel Use Perc Reduction</v>
      </c>
      <c r="D1911" s="45" t="s">
        <v>119</v>
      </c>
      <c r="E1911" s="45"/>
      <c r="F1911" s="45" t="s">
        <v>319</v>
      </c>
      <c r="G1911" s="45"/>
      <c r="H1911" s="43">
        <v>119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building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293</v>
      </c>
      <c r="D1912" s="45"/>
      <c r="E1912" s="45"/>
      <c r="F1912" s="45" t="s">
        <v>26</v>
      </c>
      <c r="G1912" s="45"/>
      <c r="H1912" s="43">
        <v>120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CCS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t="s">
        <v>294</v>
      </c>
      <c r="D1913" s="45" t="s">
        <v>446</v>
      </c>
      <c r="E1913" s="45"/>
      <c r="F1913" s="45" t="s">
        <v>449</v>
      </c>
      <c r="G1913" s="45"/>
      <c r="H1913" s="43">
        <v>121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ref="C1914:C1921" si="76">C$1913</f>
        <v>RnD Electricity Fuel Use Perc Reduction</v>
      </c>
      <c r="D1914" s="6" t="s">
        <v>3479</v>
      </c>
      <c r="E1914" s="45"/>
      <c r="F1914" s="6" t="s">
        <v>3491</v>
      </c>
      <c r="G1914" s="45"/>
      <c r="H1914" s="43">
        <v>122</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3480</v>
      </c>
      <c r="E1915" s="45"/>
      <c r="F1915" s="6" t="s">
        <v>3492</v>
      </c>
      <c r="G1915" s="45"/>
      <c r="H1915" s="43">
        <v>123</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76</v>
      </c>
      <c r="E1916" s="45"/>
      <c r="F1916" s="6" t="s">
        <v>3493</v>
      </c>
      <c r="G1916" s="45"/>
      <c r="H1916" s="43">
        <v>751</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77</v>
      </c>
      <c r="E1917" s="45"/>
      <c r="F1917" s="6" t="s">
        <v>320</v>
      </c>
      <c r="G1917" s="45"/>
      <c r="H1917" s="43">
        <v>752</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447</v>
      </c>
      <c r="E1918" s="45"/>
      <c r="F1918" s="6" t="s">
        <v>451</v>
      </c>
      <c r="G1918" s="45"/>
      <c r="H1918" s="43">
        <v>753</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78</v>
      </c>
      <c r="E1919" s="45"/>
      <c r="F1919" s="6" t="s">
        <v>321</v>
      </c>
      <c r="G1919" s="45"/>
      <c r="H1919" s="43">
        <v>754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79</v>
      </c>
      <c r="E1920" s="45"/>
      <c r="F1920" s="6" t="s">
        <v>322</v>
      </c>
      <c r="G1920" s="45"/>
      <c r="H1920" s="43">
        <v>124</v>
      </c>
      <c r="I1920" s="324" t="s">
        <v>44</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6"/>
        <v>RnD Electricity Fuel Use Perc Reduction</v>
      </c>
      <c r="D1921" s="6" t="s">
        <v>80</v>
      </c>
      <c r="E1921" s="45"/>
      <c r="F1921" s="6" t="s">
        <v>323</v>
      </c>
      <c r="G1921" s="45"/>
      <c r="H1921" s="43">
        <v>193</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ref="C1922:C1936" si="77">C$1913</f>
        <v>RnD Electricity Fuel Use Perc Reduction</v>
      </c>
      <c r="D1922" s="6" t="s">
        <v>2424</v>
      </c>
      <c r="E1922" s="45"/>
      <c r="F1922" s="6" t="s">
        <v>3494</v>
      </c>
      <c r="G1922" s="45"/>
      <c r="H1922" s="43">
        <v>181</v>
      </c>
      <c r="I1922" s="324" t="s">
        <v>44</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307</v>
      </c>
      <c r="E1923" s="45"/>
      <c r="F1923" s="6" t="s">
        <v>3495</v>
      </c>
      <c r="G1923" s="45"/>
      <c r="H1923" s="43">
        <v>755</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308</v>
      </c>
      <c r="E1924" s="45"/>
      <c r="F1924" s="6" t="s">
        <v>2256</v>
      </c>
      <c r="G1924" s="45"/>
      <c r="H1924" s="43">
        <v>1822</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443</v>
      </c>
      <c r="E1925" s="45"/>
      <c r="F1925" s="6" t="s">
        <v>444</v>
      </c>
      <c r="G1925" s="45"/>
      <c r="H1925" s="43">
        <v>1823</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452</v>
      </c>
      <c r="E1926" s="45"/>
      <c r="F1926" s="6" t="s">
        <v>454</v>
      </c>
      <c r="G1926" s="45"/>
      <c r="H1926" s="43">
        <v>1824</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2744</v>
      </c>
      <c r="E1927" s="45"/>
      <c r="F1927" s="6" t="s">
        <v>3496</v>
      </c>
      <c r="G1927" s="45"/>
      <c r="H1927" s="43">
        <v>1825</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2745</v>
      </c>
      <c r="E1928" s="45"/>
      <c r="F1928" s="6" t="s">
        <v>3497</v>
      </c>
      <c r="G1928" s="45"/>
      <c r="H1928" s="43">
        <v>1826</v>
      </c>
      <c r="I1928" s="324" t="s">
        <v>44</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2746</v>
      </c>
      <c r="E1929" s="45"/>
      <c r="F1929" s="6" t="s">
        <v>3498</v>
      </c>
      <c r="G1929" s="45"/>
      <c r="H1929" s="43">
        <v>1827</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3478</v>
      </c>
      <c r="E1930" s="45"/>
      <c r="F1930" s="6" t="s">
        <v>3499</v>
      </c>
      <c r="G1930" s="45"/>
      <c r="H1930" s="43">
        <v>1828</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3481</v>
      </c>
      <c r="E1931" s="45"/>
      <c r="F1931" s="6" t="s">
        <v>3500</v>
      </c>
      <c r="G1931" s="45"/>
      <c r="H1931" s="43">
        <v>1829</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3482</v>
      </c>
      <c r="E1932" s="45"/>
      <c r="F1932" s="6" t="s">
        <v>3501</v>
      </c>
      <c r="G1932" s="45"/>
      <c r="H1932" s="43">
        <v>1830</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3483</v>
      </c>
      <c r="E1933" s="45"/>
      <c r="F1933" s="6" t="s">
        <v>3502</v>
      </c>
      <c r="G1933" s="45"/>
      <c r="H1933" s="43">
        <v>1831</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3484</v>
      </c>
      <c r="E1934" s="45"/>
      <c r="F1934" s="6" t="s">
        <v>3503</v>
      </c>
      <c r="G1934" s="45"/>
      <c r="H1934" s="43">
        <v>1832</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3572</v>
      </c>
      <c r="E1935" s="45"/>
      <c r="F1935" s="6" t="s">
        <v>3574</v>
      </c>
      <c r="G1935" s="45"/>
      <c r="H1935" s="43">
        <v>1833</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Electricity Fuel Use Perc Reduction</v>
      </c>
      <c r="D1936" s="6" t="s">
        <v>3573</v>
      </c>
      <c r="E1936" s="45"/>
      <c r="F1936" s="6" t="s">
        <v>3575</v>
      </c>
      <c r="G1936" s="45"/>
      <c r="H1936" s="43">
        <v>2246</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electricity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t="s">
        <v>295</v>
      </c>
      <c r="D1937" t="s">
        <v>3054</v>
      </c>
      <c r="E1937" s="45"/>
      <c r="F1937" s="6" t="s">
        <v>3081</v>
      </c>
      <c r="G1937" s="45"/>
      <c r="H1937" s="43">
        <v>1487</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ref="C1938:C1961" si="78">C$1937</f>
        <v>RnD Industry Fuel Use Perc Reduction</v>
      </c>
      <c r="D1938" t="s">
        <v>3055</v>
      </c>
      <c r="E1938" s="45"/>
      <c r="F1938" s="6" t="s">
        <v>3082</v>
      </c>
      <c r="G1938" s="45"/>
      <c r="H1938" s="43">
        <v>1488</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3056</v>
      </c>
      <c r="E1939" s="45"/>
      <c r="F1939" s="6" t="s">
        <v>3083</v>
      </c>
      <c r="G1939" s="45"/>
      <c r="H1939" s="43">
        <v>1489</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3057</v>
      </c>
      <c r="E1940" s="45"/>
      <c r="F1940" s="6" t="s">
        <v>3084</v>
      </c>
      <c r="G1940" s="45"/>
      <c r="H1940" s="43">
        <v>1490</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3058</v>
      </c>
      <c r="E1941" s="45"/>
      <c r="F1941" s="6" t="s">
        <v>3085</v>
      </c>
      <c r="G1941" s="45"/>
      <c r="H1941" s="43">
        <v>1491</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3059</v>
      </c>
      <c r="E1942" s="45"/>
      <c r="F1942" s="6" t="s">
        <v>3086</v>
      </c>
      <c r="G1942" s="45"/>
      <c r="H1942" s="43">
        <v>1492</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3060</v>
      </c>
      <c r="E1943" s="45"/>
      <c r="F1943" s="6" t="s">
        <v>3087</v>
      </c>
      <c r="G1943" s="45"/>
      <c r="H1943" s="43">
        <v>1493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3061</v>
      </c>
      <c r="E1944" s="45"/>
      <c r="F1944" s="6" t="s">
        <v>3088</v>
      </c>
      <c r="G1944" s="45"/>
      <c r="H1944" s="43">
        <v>1494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3062</v>
      </c>
      <c r="E1945" s="45"/>
      <c r="F1945" s="6" t="s">
        <v>3089</v>
      </c>
      <c r="G1945" s="45"/>
      <c r="H1945" s="43">
        <v>1495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3063</v>
      </c>
      <c r="E1946" s="45"/>
      <c r="F1946" s="6" t="s">
        <v>325</v>
      </c>
      <c r="G1946" s="45"/>
      <c r="H1946" s="43">
        <v>1496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3064</v>
      </c>
      <c r="E1947" s="45"/>
      <c r="F1947" s="6" t="s">
        <v>3090</v>
      </c>
      <c r="G1947" s="45"/>
      <c r="H1947" s="43">
        <v>1497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3065</v>
      </c>
      <c r="E1948" s="45"/>
      <c r="F1948" s="6" t="s">
        <v>3091</v>
      </c>
      <c r="G1948" s="45"/>
      <c r="H1948" s="43">
        <v>1498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3066</v>
      </c>
      <c r="E1949" s="45"/>
      <c r="F1949" s="6" t="s">
        <v>3092</v>
      </c>
      <c r="G1949" s="45"/>
      <c r="H1949" s="43">
        <v>1499</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3067</v>
      </c>
      <c r="E1950" s="45"/>
      <c r="F1950" s="6" t="s">
        <v>324</v>
      </c>
      <c r="G1950" s="45"/>
      <c r="H1950" s="43">
        <v>1500</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3068</v>
      </c>
      <c r="E1951" s="45"/>
      <c r="F1951" s="6" t="s">
        <v>3093</v>
      </c>
      <c r="G1951" s="45"/>
      <c r="H1951" s="43">
        <v>1501</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ht="29">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3069</v>
      </c>
      <c r="E1952" s="45"/>
      <c r="F1952" s="6" t="s">
        <v>3094</v>
      </c>
      <c r="G1952" s="45"/>
      <c r="H1952" s="43">
        <v>1502</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3070</v>
      </c>
      <c r="E1953" s="45"/>
      <c r="F1953" s="6" t="s">
        <v>3095</v>
      </c>
      <c r="G1953" s="45"/>
      <c r="H1953" s="43">
        <v>1503</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3071</v>
      </c>
      <c r="E1954" s="45"/>
      <c r="F1954" s="6" t="s">
        <v>3096</v>
      </c>
      <c r="G1954" s="45"/>
      <c r="H1954" s="43">
        <v>1504</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3072</v>
      </c>
      <c r="E1955" s="45"/>
      <c r="F1955" s="6" t="s">
        <v>3097</v>
      </c>
      <c r="G1955" s="45"/>
      <c r="H1955" s="43">
        <v>1505</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3073</v>
      </c>
      <c r="E1956" s="45"/>
      <c r="F1956" s="6" t="s">
        <v>3098</v>
      </c>
      <c r="G1956" s="45"/>
      <c r="H1956" s="43">
        <v>1506</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3074</v>
      </c>
      <c r="E1957" s="45"/>
      <c r="F1957" s="6" t="s">
        <v>3099</v>
      </c>
      <c r="G1957" s="45"/>
      <c r="H1957" s="43">
        <v>1507</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3075</v>
      </c>
      <c r="E1958" s="45"/>
      <c r="F1958" s="6" t="s">
        <v>3100</v>
      </c>
      <c r="G1958" s="45"/>
      <c r="H1958" s="43">
        <v>1508</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3076</v>
      </c>
      <c r="E1959" s="45"/>
      <c r="F1959" s="6" t="s">
        <v>3101</v>
      </c>
      <c r="G1959" s="45"/>
      <c r="H1959" s="43">
        <v>1509</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3077</v>
      </c>
      <c r="E1960" s="45"/>
      <c r="F1960" s="6" t="s">
        <v>3102</v>
      </c>
      <c r="G1960" s="45"/>
      <c r="H1960" s="43">
        <v>1510</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s="254" t="str">
        <f t="shared" si="78"/>
        <v>RnD Industry Fuel Use Perc Reduction</v>
      </c>
      <c r="D1961" t="s">
        <v>3078</v>
      </c>
      <c r="E1961" s="45"/>
      <c r="F1961" s="6" t="s">
        <v>3103</v>
      </c>
      <c r="G1961" s="45"/>
      <c r="H1961" s="43">
        <v>1511</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industry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t="s">
        <v>296</v>
      </c>
      <c r="D1962" s="45" t="s">
        <v>2244</v>
      </c>
      <c r="E1962" s="45"/>
      <c r="F1962" s="45" t="s">
        <v>469</v>
      </c>
      <c r="G1962" s="45"/>
      <c r="H1962" s="43">
        <v>133</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ref="C1963:C1968" si="79">C$1962</f>
        <v>RnD Transportation Fuel Use Perc Reduction</v>
      </c>
      <c r="D1963" s="45" t="s">
        <v>2245</v>
      </c>
      <c r="E1963" s="45"/>
      <c r="F1963" s="45" t="s">
        <v>470</v>
      </c>
      <c r="G1963" s="45"/>
      <c r="H1963" s="43">
        <v>134</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2246</v>
      </c>
      <c r="E1964" s="45"/>
      <c r="F1964" s="45" t="s">
        <v>471</v>
      </c>
      <c r="G1964" s="45"/>
      <c r="H1964" s="43">
        <v>135</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2247</v>
      </c>
      <c r="E1965" s="45"/>
      <c r="F1965" s="45" t="s">
        <v>472</v>
      </c>
      <c r="G1965" s="45"/>
      <c r="H1965" s="43">
        <v>136</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2248</v>
      </c>
      <c r="E1966" s="45"/>
      <c r="F1966" s="45" t="s">
        <v>473</v>
      </c>
      <c r="G1966" s="45"/>
      <c r="H1966" s="43">
        <v>137</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2505</v>
      </c>
      <c r="E1967" s="45"/>
      <c r="F1967" s="45" t="s">
        <v>2787</v>
      </c>
      <c r="G1967" s="45"/>
      <c r="H1967" s="43">
        <v>138</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c r="A1968" s="254" t="str">
        <f>IF(ISBLANK(INDEX('Policy Characteristics'!A:A,MATCH($C1968,'Policy Characteristics'!$C:$C,0))),"",INDEX('Policy Characteristics'!A:A,MATCH($C1968,'Policy Characteristics'!$C:$C,0)))</f>
        <v>Research and Development</v>
      </c>
      <c r="B1968" s="262" t="str">
        <f>IF(ISBLANK(INDEX('Policy Characteristics'!B:B,MATCH($C1968,'Policy Characteristics'!$C:$C,0))),"",INDEX('Policy Characteristics'!B:B,MATCH($C1968,'Policy Characteristics'!$C:$C,0)))</f>
        <v>Fuel Use Reduction</v>
      </c>
      <c r="C1968" s="254" t="str">
        <f t="shared" si="79"/>
        <v>RnD Transportation Fuel Use Perc Reduction</v>
      </c>
      <c r="D1968" s="45" t="s">
        <v>2504</v>
      </c>
      <c r="E1968" s="45"/>
      <c r="F1968" s="45" t="s">
        <v>2788</v>
      </c>
      <c r="G1968" s="45"/>
      <c r="H1968" s="43">
        <v>524</v>
      </c>
      <c r="I1968" s="324" t="s">
        <v>43</v>
      </c>
      <c r="J1968" s="255" t="str">
        <f>IF(ISBLANK(INDEX('Policy Characteristics'!D:D,MATCH($C1968,'Policy Characteristics'!$C:$C,0))),"",INDEX('Policy Characteristics'!D:D,MATCH($C1968,'Policy Characteristics'!$C:$C,0)))</f>
        <v>R&amp;D Fuel Use Reductions</v>
      </c>
      <c r="K1968" s="254" t="str">
        <f>IF(ISBLANK(INDEX('Policy Characteristics'!E:E,MATCH($C1968,'Policy Characteristics'!$C:$C,0))),"",INDEX('Policy Characteristics'!E:E,MATCH($C1968,'Policy Characteristics'!$C:$C,0)))</f>
        <v>RnD transportation fuel use reduction</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0.4</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fuel use</v>
      </c>
      <c r="P1968" s="254"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4" t="str">
        <f>IF(ISBLANK(INDEX('Policy Characteristics'!K:K,MATCH($C1968,'Policy Characteristics'!$C:$C,0))),"",INDEX('Policy Characteristics'!K:K,MATCH($C1968,'Policy Characteristics'!$C:$C,0)))</f>
        <v>architectural-design.html#rnd</v>
      </c>
      <c r="R1968" s="254" t="str">
        <f>IF(ISBLANK(INDEX('Policy Characteristics'!L:L,MATCH($C1968,'Policy Characteristics'!$C:$C,0))),"",INDEX('Policy Characteristics'!L:L,MATCH($C1968,'Policy Characteristics'!$C:$C,0)))</f>
        <v>research-and-development.html</v>
      </c>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t="s">
        <v>2947</v>
      </c>
      <c r="D1969" s="1" t="s">
        <v>2955</v>
      </c>
      <c r="F1969" s="1" t="s">
        <v>2960</v>
      </c>
      <c r="H1969" s="43">
        <v>545</v>
      </c>
      <c r="I1969" s="322" t="s">
        <v>43</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 si="80">C$1969</f>
        <v>GRA for Carbon Tax Revenue</v>
      </c>
      <c r="D1970" s="1" t="s">
        <v>2956</v>
      </c>
      <c r="F1970" s="1" t="s">
        <v>2971</v>
      </c>
      <c r="H1970" s="43">
        <v>546</v>
      </c>
      <c r="I1970" s="326" t="str">
        <f t="shared" ref="I1970:I1973" si="81">I$1969</f>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ref="C1971:C1973" si="82">C$1969</f>
        <v>GRA for Carbon Tax Revenue</v>
      </c>
      <c r="D1971" s="1" t="s">
        <v>2957</v>
      </c>
      <c r="F1971" s="1" t="s">
        <v>2961</v>
      </c>
      <c r="H1971" s="43">
        <v>547</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2958</v>
      </c>
      <c r="F1972" s="1" t="s">
        <v>2962</v>
      </c>
      <c r="H1972" s="43">
        <v>548</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Carbon Tax Revenue</v>
      </c>
      <c r="C1973" s="254" t="str">
        <f t="shared" si="82"/>
        <v>GRA for Carbon Tax Revenue</v>
      </c>
      <c r="D1973" s="1" t="s">
        <v>2959</v>
      </c>
      <c r="F1973" s="1" t="s">
        <v>2963</v>
      </c>
      <c r="H1973" s="43">
        <v>549</v>
      </c>
      <c r="I1973" s="326" t="str">
        <f t="shared" si="81"/>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carbon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t="s">
        <v>2948</v>
      </c>
      <c r="D1974" s="1" t="s">
        <v>2955</v>
      </c>
      <c r="F1974" s="1" t="s">
        <v>2960</v>
      </c>
      <c r="H1974" s="43">
        <v>550</v>
      </c>
      <c r="I1974" s="322" t="s">
        <v>43</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ref="C1975:C1978" si="83">C$1974</f>
        <v>GRA for Fuel Tax Revenue</v>
      </c>
      <c r="D1975" s="1" t="s">
        <v>2956</v>
      </c>
      <c r="F1975" s="1" t="s">
        <v>2971</v>
      </c>
      <c r="H1975" s="43">
        <v>551</v>
      </c>
      <c r="I1975" s="326" t="str">
        <f t="shared" ref="I1975:I1978" si="84">I$1974</f>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2957</v>
      </c>
      <c r="F1976" s="1" t="s">
        <v>2961</v>
      </c>
      <c r="H1976" s="43">
        <v>552</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2958</v>
      </c>
      <c r="F1977" s="1" t="s">
        <v>2962</v>
      </c>
      <c r="H1977" s="43">
        <v>553</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Fuel Tax Revenue</v>
      </c>
      <c r="C1978" s="254" t="str">
        <f t="shared" si="83"/>
        <v>GRA for Fuel Tax Revenue</v>
      </c>
      <c r="D1978" s="1" t="s">
        <v>2959</v>
      </c>
      <c r="F1978" s="1" t="s">
        <v>2963</v>
      </c>
      <c r="H1978" s="43">
        <v>554</v>
      </c>
      <c r="I1978" s="326" t="str">
        <f t="shared" si="84"/>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fuel tax revenue</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t="s">
        <v>3611</v>
      </c>
      <c r="D1979" s="1" t="s">
        <v>2955</v>
      </c>
      <c r="F1979" s="1" t="s">
        <v>2960</v>
      </c>
      <c r="H1979" s="43">
        <v>555</v>
      </c>
      <c r="I1979" s="322" t="s">
        <v>43</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ref="C1980:C1983" si="85">C$1979</f>
        <v>GRA for Vehicle Subsidy</v>
      </c>
      <c r="D1980" s="1" t="s">
        <v>2956</v>
      </c>
      <c r="F1980" s="1" t="s">
        <v>2971</v>
      </c>
      <c r="H1980" s="43">
        <v>556</v>
      </c>
      <c r="I1980" s="326" t="str">
        <f t="shared" ref="I1980:I1988" si="86">I$1979</f>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2957</v>
      </c>
      <c r="F1981" s="1" t="s">
        <v>2961</v>
      </c>
      <c r="H1981" s="43">
        <v>557</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2958</v>
      </c>
      <c r="F1982" s="1" t="s">
        <v>2962</v>
      </c>
      <c r="H1982" s="43">
        <v>558</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Subsidy</v>
      </c>
      <c r="C1983" s="254" t="str">
        <f t="shared" si="85"/>
        <v>GRA for Vehicle Subsidy</v>
      </c>
      <c r="D1983" s="1" t="s">
        <v>2959</v>
      </c>
      <c r="F1983" s="1" t="s">
        <v>2963</v>
      </c>
      <c r="H1983" s="43">
        <v>559</v>
      </c>
      <c r="I1983" s="326" t="str">
        <f t="shared" si="86"/>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EV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Battery Production Subsidy</v>
      </c>
      <c r="C1984" t="s">
        <v>3891</v>
      </c>
      <c r="D1984" s="1" t="s">
        <v>2955</v>
      </c>
      <c r="F1984" s="1" t="s">
        <v>2960</v>
      </c>
      <c r="H1984" s="43">
        <v>2247</v>
      </c>
      <c r="I1984" s="322" t="s">
        <v>43</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battery production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Battery Production Subsidy</v>
      </c>
      <c r="C1985" s="254" t="str">
        <f>C$1984</f>
        <v>GRA for Battery Production Subsidy</v>
      </c>
      <c r="D1985" s="1" t="s">
        <v>2956</v>
      </c>
      <c r="F1985" s="1" t="s">
        <v>2971</v>
      </c>
      <c r="H1985" s="43">
        <v>2248</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battery production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Battery Production Subsidy</v>
      </c>
      <c r="C1986" s="254" t="str">
        <f t="shared" ref="C1986:C1988" si="87">C$1984</f>
        <v>GRA for Battery Production Subsidy</v>
      </c>
      <c r="D1986" s="1" t="s">
        <v>2957</v>
      </c>
      <c r="F1986" s="1" t="s">
        <v>2961</v>
      </c>
      <c r="H1986" s="43">
        <v>2249</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battery production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Battery Production Subsidy</v>
      </c>
      <c r="C1987" s="254" t="str">
        <f t="shared" si="87"/>
        <v>GRA for Battery Production Subsidy</v>
      </c>
      <c r="D1987" s="1" t="s">
        <v>2958</v>
      </c>
      <c r="F1987" s="1" t="s">
        <v>2962</v>
      </c>
      <c r="H1987" s="43">
        <v>2250</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battery production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Battery Production Subsidy</v>
      </c>
      <c r="C1988" s="254" t="str">
        <f t="shared" si="87"/>
        <v>GRA for Battery Production Subsidy</v>
      </c>
      <c r="D1988" s="1" t="s">
        <v>2959</v>
      </c>
      <c r="F1988" s="1" t="s">
        <v>2963</v>
      </c>
      <c r="H1988" s="43">
        <v>2251</v>
      </c>
      <c r="I1988" s="326" t="str">
        <f t="shared" si="86"/>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battery production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t="s">
        <v>2949</v>
      </c>
      <c r="D1989" s="1" t="s">
        <v>2955</v>
      </c>
      <c r="F1989" s="1" t="s">
        <v>2960</v>
      </c>
      <c r="H1989" s="43">
        <v>560</v>
      </c>
      <c r="I1989" s="322" t="s">
        <v>43</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ref="C1990:C1993" si="88">C$1989</f>
        <v>GRA for Electricity Generation Subsidies</v>
      </c>
      <c r="D1990" s="1" t="s">
        <v>2956</v>
      </c>
      <c r="F1990" s="1" t="s">
        <v>2971</v>
      </c>
      <c r="H1990" s="43">
        <v>561</v>
      </c>
      <c r="I1990" s="326" t="str">
        <f t="shared" ref="I1990:I1993" si="89">I$1989</f>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2957</v>
      </c>
      <c r="F1991" s="1" t="s">
        <v>2961</v>
      </c>
      <c r="H1991" s="43">
        <v>562</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2958</v>
      </c>
      <c r="F1992" s="1" t="s">
        <v>2962</v>
      </c>
      <c r="H1992" s="43">
        <v>563</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Generation Subsidy</v>
      </c>
      <c r="C1993" s="254" t="str">
        <f t="shared" si="88"/>
        <v>GRA for Electricity Generation Subsidies</v>
      </c>
      <c r="D1993" s="1" t="s">
        <v>2959</v>
      </c>
      <c r="F1993" s="1" t="s">
        <v>2963</v>
      </c>
      <c r="H1993" s="43">
        <v>564</v>
      </c>
      <c r="I1993" s="326" t="str">
        <f t="shared" si="89"/>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gen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t="s">
        <v>2950</v>
      </c>
      <c r="D1994" s="1" t="s">
        <v>2955</v>
      </c>
      <c r="F1994" s="1" t="s">
        <v>2960</v>
      </c>
      <c r="H1994" s="43">
        <v>565</v>
      </c>
      <c r="I1994" s="322" t="s">
        <v>43</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ref="C1995:C1998" si="90">C$1994</f>
        <v>GRA for Electricity Capacity Construction Subsidies</v>
      </c>
      <c r="D1995" s="1" t="s">
        <v>2956</v>
      </c>
      <c r="F1995" s="1" t="s">
        <v>2971</v>
      </c>
      <c r="H1995" s="43">
        <v>566</v>
      </c>
      <c r="I1995" s="326" t="str">
        <f t="shared" ref="I1995:I1998" si="91">I$1994</f>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2957</v>
      </c>
      <c r="F1996" s="1" t="s">
        <v>2961</v>
      </c>
      <c r="H1996" s="43">
        <v>567</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2958</v>
      </c>
      <c r="F1997" s="1" t="s">
        <v>2962</v>
      </c>
      <c r="H1997" s="43">
        <v>568</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Electricity Capacity Construction Subsidy</v>
      </c>
      <c r="C1998" s="254" t="str">
        <f t="shared" si="90"/>
        <v>GRA for Electricity Capacity Construction Subsidies</v>
      </c>
      <c r="D1998" s="1" t="s">
        <v>2959</v>
      </c>
      <c r="F1998" s="1" t="s">
        <v>2963</v>
      </c>
      <c r="H1998" s="43">
        <v>569</v>
      </c>
      <c r="I1998" s="326" t="str">
        <f t="shared" si="91"/>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elec cap const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t="s">
        <v>2951</v>
      </c>
      <c r="D1999" s="1" t="s">
        <v>2955</v>
      </c>
      <c r="F1999" s="1" t="s">
        <v>2960</v>
      </c>
      <c r="H1999" s="43">
        <v>570</v>
      </c>
      <c r="I1999" s="322" t="s">
        <v>43</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ref="C2000:C2003" si="92">C$1999</f>
        <v>GRA for Distributed Solar Subsidy</v>
      </c>
      <c r="D2000" s="1" t="s">
        <v>2956</v>
      </c>
      <c r="F2000" s="1" t="s">
        <v>2971</v>
      </c>
      <c r="H2000" s="43">
        <v>571</v>
      </c>
      <c r="I2000" s="326" t="str">
        <f t="shared" ref="I2000:I2003" si="93">I$1999</f>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2957</v>
      </c>
      <c r="F2001" s="1" t="s">
        <v>2961</v>
      </c>
      <c r="H2001" s="43">
        <v>572</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2958</v>
      </c>
      <c r="F2002" s="1" t="s">
        <v>2962</v>
      </c>
      <c r="H2002" s="43">
        <v>573</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Distributed Solar Subsidy</v>
      </c>
      <c r="C2003" s="254" t="str">
        <f t="shared" si="92"/>
        <v>GRA for Distributed Solar Subsidy</v>
      </c>
      <c r="D2003" s="1" t="s">
        <v>2959</v>
      </c>
      <c r="F2003" s="1" t="s">
        <v>2963</v>
      </c>
      <c r="H2003" s="43">
        <v>574</v>
      </c>
      <c r="I2003" s="326" t="str">
        <f t="shared" si="93"/>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dist solar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t="s">
        <v>2952</v>
      </c>
      <c r="D2004" s="1" t="s">
        <v>2955</v>
      </c>
      <c r="F2004" s="1" t="s">
        <v>2960</v>
      </c>
      <c r="H2004" s="43">
        <v>575</v>
      </c>
      <c r="I2004" s="322" t="s">
        <v>43</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ref="C2005:C2008" si="94">C$2004</f>
        <v>GRA for Fuel Subsidies</v>
      </c>
      <c r="D2005" s="1" t="s">
        <v>2956</v>
      </c>
      <c r="F2005" s="1" t="s">
        <v>2971</v>
      </c>
      <c r="H2005" s="43">
        <v>576</v>
      </c>
      <c r="I2005" s="326" t="str">
        <f t="shared" ref="I2005:I2013" si="95">I$2004</f>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2957</v>
      </c>
      <c r="F2006" s="1" t="s">
        <v>2961</v>
      </c>
      <c r="H2006" s="43">
        <v>577</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2958</v>
      </c>
      <c r="F2007" s="1" t="s">
        <v>2962</v>
      </c>
      <c r="H2007" s="43">
        <v>578</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Fuel Subsidy</v>
      </c>
      <c r="C2008" s="254" t="str">
        <f t="shared" si="94"/>
        <v>GRA for Fuel Subsidies</v>
      </c>
      <c r="D2008" s="1" t="s">
        <v>2959</v>
      </c>
      <c r="F2008" s="1" t="s">
        <v>2963</v>
      </c>
      <c r="H2008" s="43">
        <v>579</v>
      </c>
      <c r="I2008" s="326" t="str">
        <f t="shared" si="95"/>
        <v>Yes</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fuel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t="s">
        <v>3613</v>
      </c>
      <c r="D2009" s="1" t="s">
        <v>2955</v>
      </c>
      <c r="F2009" s="1" t="s">
        <v>2960</v>
      </c>
      <c r="H2009" s="43">
        <v>2252</v>
      </c>
      <c r="I2009" s="322" t="s">
        <v>43</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C$2009</f>
        <v>GRA for CCS Subsidies</v>
      </c>
      <c r="D2010" s="1" t="s">
        <v>2956</v>
      </c>
      <c r="F2010" s="1" t="s">
        <v>2971</v>
      </c>
      <c r="H2010" s="43">
        <v>2253</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ref="C2011:C2013" si="96">C$2009</f>
        <v>GRA for CCS Subsidies</v>
      </c>
      <c r="D2011" s="1" t="s">
        <v>2957</v>
      </c>
      <c r="F2011" s="1" t="s">
        <v>2961</v>
      </c>
      <c r="H2011" s="43">
        <v>2254</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2958</v>
      </c>
      <c r="F2012" s="1" t="s">
        <v>2962</v>
      </c>
      <c r="H2012" s="43">
        <v>2255</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CCS Subsidy</v>
      </c>
      <c r="C2013" s="254" t="str">
        <f t="shared" si="96"/>
        <v>GRA for CCS Subsidies</v>
      </c>
      <c r="D2013" s="1" t="s">
        <v>2959</v>
      </c>
      <c r="F2013" s="1" t="s">
        <v>2963</v>
      </c>
      <c r="H2013" s="43">
        <v>2256</v>
      </c>
      <c r="I2013" s="326" t="str">
        <f t="shared" si="95"/>
        <v>Yes</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CCS subsidy</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t="s">
        <v>2953</v>
      </c>
      <c r="D2014" s="1" t="s">
        <v>2955</v>
      </c>
      <c r="F2014" s="1" t="s">
        <v>2960</v>
      </c>
      <c r="H2014" s="43">
        <v>580</v>
      </c>
      <c r="I2014" s="322" t="s">
        <v>43</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ref="C2015:C2018" si="97">C$2014</f>
        <v>GRA for National Debt Interest</v>
      </c>
      <c r="D2015" s="1" t="s">
        <v>2956</v>
      </c>
      <c r="F2015" s="1" t="s">
        <v>2971</v>
      </c>
      <c r="H2015" s="43">
        <v>581</v>
      </c>
      <c r="I2015" s="326" t="str">
        <f t="shared" ref="I2015:I2018" si="98">I$2014</f>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2957</v>
      </c>
      <c r="F2016" s="1" t="s">
        <v>2961</v>
      </c>
      <c r="H2016" s="43">
        <v>582</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2958</v>
      </c>
      <c r="F2017" s="1" t="s">
        <v>2962</v>
      </c>
      <c r="H2017" s="43">
        <v>583</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National Debt Interest</v>
      </c>
      <c r="C2018" s="254" t="str">
        <f t="shared" si="97"/>
        <v>GRA for National Debt Interest</v>
      </c>
      <c r="D2018" s="1" t="s">
        <v>2959</v>
      </c>
      <c r="F2018" s="1" t="s">
        <v>2963</v>
      </c>
      <c r="H2018" s="43">
        <v>584</v>
      </c>
      <c r="I2018" s="326" t="str">
        <f t="shared" si="98"/>
        <v>Yes</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national debt interest</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t="s">
        <v>2954</v>
      </c>
      <c r="D2019" s="1" t="s">
        <v>2955</v>
      </c>
      <c r="F2019" s="1" t="s">
        <v>2960</v>
      </c>
      <c r="H2019" s="43">
        <v>585</v>
      </c>
      <c r="I2019" s="322" t="s">
        <v>43</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 si="99">C$2019</f>
        <v>GRA for Remaining Government Cash Flow Changes</v>
      </c>
      <c r="D2020" s="1" t="s">
        <v>2956</v>
      </c>
      <c r="F2020" s="1" t="s">
        <v>2971</v>
      </c>
      <c r="H2020" s="43">
        <v>586</v>
      </c>
      <c r="I2020" s="326" t="str">
        <f t="shared" ref="I2020:I2023" si="100">I$2019</f>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ref="C2021:C2023" si="101">C$2019</f>
        <v>GRA for Remaining Government Cash Flow Changes</v>
      </c>
      <c r="D2021" s="1" t="s">
        <v>2957</v>
      </c>
      <c r="F2021" s="1" t="s">
        <v>2961</v>
      </c>
      <c r="H2021" s="43">
        <v>587</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2958</v>
      </c>
      <c r="F2022" s="1" t="s">
        <v>2962</v>
      </c>
      <c r="H2022" s="43">
        <v>588</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Government Revenue Accounting</v>
      </c>
      <c r="B2023" s="262" t="str">
        <f>IF(ISBLANK(INDEX('Policy Characteristics'!B:B,MATCH($C2023,'Policy Characteristics'!$C:$C,0))),"",INDEX('Policy Characteristics'!B:B,MATCH($C2023,'Policy Characteristics'!$C:$C,0)))</f>
        <v>Remaining Government Cash Flows</v>
      </c>
      <c r="C2023" s="254" t="str">
        <f t="shared" si="101"/>
        <v>GRA for Remaining Government Cash Flow Changes</v>
      </c>
      <c r="D2023" s="1" t="s">
        <v>2959</v>
      </c>
      <c r="F2023" s="1" t="s">
        <v>2963</v>
      </c>
      <c r="H2023" s="43">
        <v>589</v>
      </c>
      <c r="I2023" s="326" t="str">
        <f t="shared" si="100"/>
        <v>Yes</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GRA remaining cash flow changes</v>
      </c>
      <c r="L2023" s="254">
        <f>IF(ISBLANK(INDEX('Policy Characteristics'!F:F,MATCH($C2023,'Policy Characteristics'!$C:$C,0))),"",INDEX('Policy Characteristics'!F:F,MATCH($C2023,'Policy Characteristics'!$C:$C,0)))</f>
        <v>0</v>
      </c>
      <c r="M2023" s="254">
        <f>IF(ISBLANK(INDEX('Policy Characteristics'!G:G,MATCH($C2023,'Policy Characteristics'!$C:$C,0))),"",INDEX('Policy Characteristics'!G:G,MATCH($C2023,'Policy Characteristics'!$C:$C,0)))</f>
        <v>10</v>
      </c>
      <c r="N2023" s="254">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weight</v>
      </c>
      <c r="P2023" s="254"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254" t="str">
        <f>IF(ISBLANK(INDEX('Policy Characteristics'!K:K,MATCH($C2023,'Policy Characteristics'!$C:$C,0))),"",INDEX('Policy Characteristics'!K:K,MATCH($C2023,'Policy Characteristics'!$C:$C,0)))</f>
        <v>io-model.html</v>
      </c>
      <c r="R2023" s="254" t="str">
        <f>IF(ISBLANK(INDEX('Policy Characteristics'!L:L,MATCH($C2023,'Policy Characteristics'!$C:$C,0))),"",INDEX('Policy Characteristics'!L:L,MATCH($C2023,'Policy Characteristics'!$C:$C,0)))</f>
        <v/>
      </c>
    </row>
    <row r="2024" spans="1:18">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COVID-19 Recession</v>
      </c>
      <c r="C2024" s="1" t="s">
        <v>3413</v>
      </c>
      <c r="H2024" s="43">
        <v>543</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settings exogenous GDP adjustment</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row r="2025" spans="1:18">
      <c r="A2025" s="254" t="str">
        <f>IF(ISBLANK(INDEX('Policy Characteristics'!A:A,MATCH($C2025,'Policy Characteristics'!$C:$C,0))),"",INDEX('Policy Characteristics'!A:A,MATCH($C2025,'Policy Characteristics'!$C:$C,0)))</f>
        <v>Control Settings</v>
      </c>
      <c r="B2025" s="262" t="str">
        <f>IF(ISBLANK(INDEX('Policy Characteristics'!B:B,MATCH($C2025,'Policy Characteristics'!$C:$C,0))),"",INDEX('Policy Characteristics'!B:B,MATCH($C2025,'Policy Characteristics'!$C:$C,0)))</f>
        <v>Use 20-Year GWP Values</v>
      </c>
      <c r="C2025" t="s">
        <v>3275</v>
      </c>
      <c r="H2025" s="43">
        <v>1601</v>
      </c>
      <c r="I2025" s="322" t="s">
        <v>44</v>
      </c>
      <c r="J2025" s="255" t="str">
        <f>IF(ISBLANK(INDEX('Policy Characteristics'!D:D,MATCH($C2025,'Policy Characteristics'!$C:$C,0))),"",INDEX('Policy Characteristics'!D:D,MATCH($C2025,'Policy Characteristics'!$C:$C,0)))</f>
        <v/>
      </c>
      <c r="K2025" s="254" t="str">
        <f>IF(ISBLANK(INDEX('Policy Characteristics'!E:E,MATCH($C2025,'Policy Characteristics'!$C:$C,0))),"",INDEX('Policy Characteristics'!E:E,MATCH($C2025,'Policy Characteristics'!$C:$C,0)))</f>
        <v/>
      </c>
      <c r="L2025" s="359">
        <f>IF(ISBLANK(INDEX('Policy Characteristics'!F:F,MATCH($C2025,'Policy Characteristics'!$C:$C,0))),"",INDEX('Policy Characteristics'!F:F,MATCH($C2025,'Policy Characteristics'!$C:$C,0)))</f>
        <v>0</v>
      </c>
      <c r="M2025" s="359">
        <f>IF(ISBLANK(INDEX('Policy Characteristics'!G:G,MATCH($C2025,'Policy Characteristics'!$C:$C,0))),"",INDEX('Policy Characteristics'!G:G,MATCH($C2025,'Policy Characteristics'!$C:$C,0)))</f>
        <v>1</v>
      </c>
      <c r="N2025" s="359">
        <f>IF(ISBLANK(INDEX('Policy Characteristics'!H:H,MATCH($C2025,'Policy Characteristics'!$C:$C,0))),"",INDEX('Policy Characteristics'!H:H,MATCH($C2025,'Policy Characteristics'!$C:$C,0)))</f>
        <v>1</v>
      </c>
      <c r="O2025" s="254" t="str">
        <f>IF(ISBLANK(INDEX('Policy Characteristics'!I:I,MATCH($C2025,'Policy Characteristics'!$C:$C,0))),"",INDEX('Policy Characteristics'!I:I,MATCH($C2025,'Policy Characteristics'!$C:$C,0)))</f>
        <v>on/off</v>
      </c>
      <c r="P2025" s="254"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254" t="str">
        <f>IF(ISBLANK(INDEX('Policy Characteristics'!K:K,MATCH($C2025,'Policy Characteristics'!$C:$C,0))),"",INDEX('Policy Characteristics'!K:K,MATCH($C2025,'Policy Characteristics'!$C:$C,0)))</f>
        <v/>
      </c>
      <c r="R2025" s="254"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I2024:I2025 I2029:I1048576">
    <cfRule type="containsText" dxfId="5" priority="3" operator="containsText" text="No">
      <formula>NOT(ISERROR(SEARCH("No",I1)))</formula>
    </cfRule>
  </conditionalFormatting>
  <conditionalFormatting sqref="I1974 I1979 I1989 I1994 I1999 I2004 I2014 I2019">
    <cfRule type="containsText" dxfId="4" priority="133" operator="containsText" text="No">
      <formula>NOT(ISERROR(SEARCH("No",I1974)))</formula>
    </cfRule>
  </conditionalFormatting>
  <conditionalFormatting sqref="I1984">
    <cfRule type="containsText" dxfId="3" priority="2" operator="containsText" text="No">
      <formula>NOT(ISERROR(SEARCH("No",I1984)))</formula>
    </cfRule>
  </conditionalFormatting>
  <conditionalFormatting sqref="I2009">
    <cfRule type="containsText" dxfId="2" priority="1" operator="containsText" text="No">
      <formula>NOT(ISERROR(SEARCH("No",I2009)))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cols>
    <col min="1" max="2" width="76.81640625" customWidth="1"/>
  </cols>
  <sheetData>
    <row r="1" spans="1:2">
      <c r="A1" s="412" t="s">
        <v>2810</v>
      </c>
      <c r="B1" s="412"/>
    </row>
    <row r="2" spans="1:2">
      <c r="A2" s="195" t="s">
        <v>2811</v>
      </c>
      <c r="B2" s="195" t="s">
        <v>2812</v>
      </c>
    </row>
    <row r="3" spans="1:2">
      <c r="A3" s="196" t="s">
        <v>351</v>
      </c>
      <c r="B3" t="str">
        <f>A3</f>
        <v>million metric tons / year</v>
      </c>
    </row>
    <row r="4" spans="1:2">
      <c r="A4" s="196" t="s">
        <v>3468</v>
      </c>
      <c r="B4" t="str">
        <f>A4</f>
        <v>million metric tons</v>
      </c>
    </row>
    <row r="5" spans="1:2">
      <c r="A5" s="196" t="s">
        <v>3668</v>
      </c>
      <c r="B5" t="str">
        <f>A5</f>
        <v>g CO2e / 2023 dollar</v>
      </c>
    </row>
    <row r="6" spans="1:2">
      <c r="A6" s="197" t="s">
        <v>2319</v>
      </c>
      <c r="B6" t="str">
        <f t="shared" ref="B6:B46" si="0">A6</f>
        <v>thousand metric tons / year</v>
      </c>
    </row>
    <row r="7" spans="1:2">
      <c r="A7" s="197" t="s">
        <v>3669</v>
      </c>
      <c r="B7" t="str">
        <f>A7</f>
        <v>g CO2 / 2023 dollar</v>
      </c>
    </row>
    <row r="8" spans="1:2" ht="29">
      <c r="A8" s="197" t="s">
        <v>3670</v>
      </c>
      <c r="B8" t="str">
        <f t="shared" si="0"/>
        <v>2023 dollars / metric ton CO2e abated, Annual average abatement (million metric tons CO2e)</v>
      </c>
    </row>
    <row r="9" spans="1:2">
      <c r="A9" s="197" t="s">
        <v>3671</v>
      </c>
      <c r="B9" t="str">
        <f t="shared" si="0"/>
        <v>billion 2023 dollars / year</v>
      </c>
    </row>
    <row r="10" spans="1:2">
      <c r="A10" s="197" t="s">
        <v>3672</v>
      </c>
      <c r="B10" t="str">
        <f t="shared" si="0"/>
        <v>billion 2023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3673</v>
      </c>
      <c r="B14" t="str">
        <f t="shared" si="0"/>
        <v>2023 dollars / employee-year</v>
      </c>
    </row>
    <row r="15" spans="1:2">
      <c r="A15" s="197" t="s">
        <v>352</v>
      </c>
      <c r="B15" t="str">
        <f t="shared" si="0"/>
        <v>lives / year</v>
      </c>
    </row>
    <row r="16" spans="1:2">
      <c r="A16" s="197" t="s">
        <v>353</v>
      </c>
      <c r="B16" t="str">
        <f t="shared" si="0"/>
        <v>terawatt-hours (TWh) / year</v>
      </c>
    </row>
    <row r="17" spans="1:2">
      <c r="A17" s="197" t="s">
        <v>3546</v>
      </c>
      <c r="B17" t="str">
        <f t="shared" si="0"/>
        <v>terawatt-hours (TWh)</v>
      </c>
    </row>
    <row r="18" spans="1:2">
      <c r="A18" s="197" t="s">
        <v>3319</v>
      </c>
      <c r="B18" t="str">
        <f t="shared" si="0"/>
        <v>%</v>
      </c>
    </row>
    <row r="19" spans="1:2">
      <c r="A19" s="197" t="s">
        <v>3320</v>
      </c>
      <c r="B19" t="str">
        <f t="shared" si="0"/>
        <v>metric tons CO2e / megawatt-hour (MWh)</v>
      </c>
    </row>
    <row r="20" spans="1:2">
      <c r="A20" s="197" t="s">
        <v>3674</v>
      </c>
      <c r="B20" t="str">
        <f t="shared" si="0"/>
        <v>kilowatt-hour / 2023 dollar</v>
      </c>
    </row>
    <row r="21" spans="1:2">
      <c r="A21" s="197" t="s">
        <v>354</v>
      </c>
      <c r="B21" t="str">
        <f t="shared" si="0"/>
        <v>gigawatts (GW) / year</v>
      </c>
    </row>
    <row r="22" spans="1:2">
      <c r="A22" s="197" t="s">
        <v>3675</v>
      </c>
      <c r="B22" t="str">
        <f t="shared" si="0"/>
        <v>2023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3676</v>
      </c>
      <c r="B31" t="str">
        <f>A31</f>
        <v>thousand BTU / 2023 dollar</v>
      </c>
    </row>
    <row r="32" spans="1:2">
      <c r="A32" s="197" t="s">
        <v>2361</v>
      </c>
      <c r="B32" t="str">
        <f t="shared" si="0"/>
        <v>millions of short tons / year</v>
      </c>
    </row>
    <row r="33" spans="1:2">
      <c r="A33" s="197" t="s">
        <v>2362</v>
      </c>
      <c r="B33" t="str">
        <f t="shared" si="0"/>
        <v>trillion cubic feet / year</v>
      </c>
    </row>
    <row r="34" spans="1:2">
      <c r="A34" s="197" t="s">
        <v>3289</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3677</v>
      </c>
      <c r="B37" t="str">
        <f t="shared" si="0"/>
        <v>2023 dollars / short ton</v>
      </c>
    </row>
    <row r="38" spans="1:2">
      <c r="A38" s="197" t="s">
        <v>3678</v>
      </c>
      <c r="B38" t="str">
        <f t="shared" si="0"/>
        <v>2023 dollars / thousand cubic feet</v>
      </c>
    </row>
    <row r="39" spans="1:2">
      <c r="A39" s="197" t="s">
        <v>3679</v>
      </c>
      <c r="B39" t="str">
        <f t="shared" si="0"/>
        <v>2023 dollars / gallon</v>
      </c>
    </row>
    <row r="40" spans="1:2">
      <c r="A40" s="197" t="s">
        <v>3680</v>
      </c>
      <c r="B40" t="str">
        <f t="shared" si="0"/>
        <v>2023 dollars / barrel of oil</v>
      </c>
    </row>
    <row r="41" spans="1:2">
      <c r="A41" s="197" t="s">
        <v>3681</v>
      </c>
      <c r="B41" t="str">
        <f t="shared" si="0"/>
        <v>2023 dollars / kg</v>
      </c>
    </row>
    <row r="42" spans="1:2">
      <c r="A42" s="197" t="s">
        <v>3682</v>
      </c>
      <c r="B42" t="str">
        <f t="shared" si="0"/>
        <v>2023 dollars / kilowatt-hour (kWh)</v>
      </c>
    </row>
    <row r="43" spans="1:2">
      <c r="A43" s="197" t="s">
        <v>3675</v>
      </c>
      <c r="B43" t="str">
        <f t="shared" ref="B43" si="1">A43</f>
        <v>2023 dollars / megawatt-hour (MWh)</v>
      </c>
    </row>
    <row r="44" spans="1:2">
      <c r="A44" s="197" t="s">
        <v>3278</v>
      </c>
      <c r="B44" t="str">
        <f t="shared" si="0"/>
        <v>cost of eqpt. to capture 1 metric ton CO2e/yr (2020 dollars)</v>
      </c>
    </row>
    <row r="45" spans="1:2">
      <c r="A45" s="197" t="s">
        <v>3683</v>
      </c>
      <c r="B45" t="str">
        <f t="shared" si="0"/>
        <v>million 2023 dollars / megawatt (MW)</v>
      </c>
    </row>
    <row r="46" spans="1:2">
      <c r="A46" s="197" t="s">
        <v>3684</v>
      </c>
      <c r="B46" t="str">
        <f t="shared" si="0"/>
        <v>cost of eqpt. to produce 1 kg H2/yr (2023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0" zoomScale="70" zoomScaleNormal="70" workbookViewId="0">
      <selection activeCell="I50" sqref="I50"/>
    </sheetView>
  </sheetViews>
  <sheetFormatPr defaultColWidth="9.1796875" defaultRowHeight="14.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c r="A1" s="164" t="s">
        <v>2310</v>
      </c>
      <c r="B1" s="165" t="s">
        <v>2311</v>
      </c>
      <c r="C1" s="198" t="s">
        <v>2813</v>
      </c>
      <c r="D1" s="165" t="s">
        <v>60</v>
      </c>
      <c r="E1" s="165" t="s">
        <v>62</v>
      </c>
      <c r="F1" s="165" t="s">
        <v>438</v>
      </c>
      <c r="G1" s="165" t="s">
        <v>61</v>
      </c>
      <c r="H1" s="165" t="s">
        <v>2320</v>
      </c>
      <c r="I1" s="166" t="s">
        <v>302</v>
      </c>
      <c r="J1" s="44" t="s">
        <v>3556</v>
      </c>
    </row>
    <row r="2" spans="1:10">
      <c r="A2" s="2" t="s">
        <v>2325</v>
      </c>
      <c r="B2" s="1" t="s">
        <v>2326</v>
      </c>
      <c r="C2" s="43">
        <v>1</v>
      </c>
      <c r="D2" s="1" t="s">
        <v>63</v>
      </c>
      <c r="E2" s="1" t="s">
        <v>64</v>
      </c>
      <c r="F2" s="1" t="str">
        <f>UnitControlCenter!$B$3</f>
        <v>million metric tons / year</v>
      </c>
      <c r="G2" s="1" t="s">
        <v>173</v>
      </c>
      <c r="J2" s="1" t="s">
        <v>3562</v>
      </c>
    </row>
    <row r="3" spans="1:10">
      <c r="A3" s="2" t="s">
        <v>2325</v>
      </c>
      <c r="B3" s="1" t="s">
        <v>2327</v>
      </c>
      <c r="C3" s="47">
        <v>1</v>
      </c>
      <c r="D3" s="2" t="s">
        <v>63</v>
      </c>
      <c r="E3" s="2" t="s">
        <v>64</v>
      </c>
      <c r="F3" s="1" t="str">
        <f>UnitControlCenter!$B$3</f>
        <v>million metric tons / year</v>
      </c>
      <c r="G3" s="1" t="s">
        <v>2309</v>
      </c>
    </row>
    <row r="4" spans="1:10" ht="29">
      <c r="A4" s="2" t="s">
        <v>2325</v>
      </c>
      <c r="B4" s="1" t="s">
        <v>3466</v>
      </c>
      <c r="C4" s="43">
        <v>1</v>
      </c>
      <c r="D4" s="1" t="s">
        <v>63</v>
      </c>
      <c r="E4" s="1" t="s">
        <v>64</v>
      </c>
      <c r="F4" s="1" t="str">
        <f>UnitControlCenter!B4</f>
        <v>million metric tons</v>
      </c>
      <c r="G4" s="1" t="s">
        <v>3469</v>
      </c>
      <c r="J4" s="1" t="s">
        <v>3563</v>
      </c>
    </row>
    <row r="5" spans="1:10" ht="29">
      <c r="A5" s="2" t="s">
        <v>2325</v>
      </c>
      <c r="B5" s="1" t="s">
        <v>3467</v>
      </c>
      <c r="C5" s="47">
        <v>1</v>
      </c>
      <c r="D5" s="2" t="s">
        <v>63</v>
      </c>
      <c r="E5" s="2" t="s">
        <v>64</v>
      </c>
      <c r="F5" s="1" t="str">
        <f>UnitControlCenter!B4</f>
        <v>million metric tons</v>
      </c>
      <c r="G5" s="1" t="s">
        <v>3470</v>
      </c>
    </row>
    <row r="6" spans="1:10" ht="72.5">
      <c r="A6" s="2" t="s">
        <v>2325</v>
      </c>
      <c r="B6" s="2" t="s">
        <v>2328</v>
      </c>
      <c r="C6" s="43">
        <v>1</v>
      </c>
      <c r="D6" s="1" t="s">
        <v>65</v>
      </c>
      <c r="E6" s="1" t="s">
        <v>66</v>
      </c>
      <c r="F6" s="1" t="str">
        <f>UnitControlCenter!$B$3</f>
        <v>million metric tons / year</v>
      </c>
      <c r="G6" s="1" t="s">
        <v>2791</v>
      </c>
      <c r="H6" s="1" t="s">
        <v>2792</v>
      </c>
      <c r="I6" s="1" t="s">
        <v>2793</v>
      </c>
    </row>
    <row r="7" spans="1:10" ht="29">
      <c r="A7" s="2" t="s">
        <v>2325</v>
      </c>
      <c r="B7" s="2" t="s">
        <v>2329</v>
      </c>
      <c r="C7" s="43">
        <v>1</v>
      </c>
      <c r="D7" s="1" t="s">
        <v>65</v>
      </c>
      <c r="E7" s="1" t="s">
        <v>66</v>
      </c>
      <c r="F7" s="1" t="str">
        <f>UnitControlCenter!$B$3</f>
        <v>million metric tons / year</v>
      </c>
      <c r="G7" s="1" t="s">
        <v>2794</v>
      </c>
      <c r="H7" s="1" t="s">
        <v>2795</v>
      </c>
      <c r="I7" s="1" t="s">
        <v>2796</v>
      </c>
    </row>
    <row r="8" spans="1:10" ht="29">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2023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63" thickBot="1">
      <c r="A18" s="192" t="s">
        <v>2325</v>
      </c>
      <c r="B18" s="192" t="s">
        <v>3685</v>
      </c>
      <c r="C18" s="199">
        <v>1</v>
      </c>
      <c r="D18" s="193" t="s">
        <v>65</v>
      </c>
      <c r="E18" s="193" t="s">
        <v>66</v>
      </c>
      <c r="F18" s="193" t="s">
        <v>351</v>
      </c>
      <c r="G18" s="193" t="s">
        <v>3686</v>
      </c>
      <c r="H18" s="193" t="s">
        <v>3724</v>
      </c>
      <c r="I18" s="193" t="s">
        <v>3687</v>
      </c>
      <c r="J18" s="193"/>
    </row>
    <row r="19" spans="1:10" ht="101.5">
      <c r="A19" s="2" t="s">
        <v>2331</v>
      </c>
      <c r="B19" s="2" t="s">
        <v>2218</v>
      </c>
      <c r="C19" s="43">
        <v>1</v>
      </c>
      <c r="D19" s="1" t="s">
        <v>65</v>
      </c>
      <c r="E19" s="1" t="s">
        <v>66</v>
      </c>
      <c r="F19" s="1" t="str">
        <f>UnitControlCenter!$B$3</f>
        <v>million metric tons / year</v>
      </c>
      <c r="G19" s="1" t="s">
        <v>3294</v>
      </c>
      <c r="H19" s="1" t="s">
        <v>2792</v>
      </c>
      <c r="I19" s="1" t="s">
        <v>2793</v>
      </c>
    </row>
    <row r="20" spans="1:10" ht="101.5">
      <c r="A20" s="2" t="s">
        <v>2331</v>
      </c>
      <c r="B20" s="2" t="s">
        <v>2234</v>
      </c>
      <c r="C20" s="43">
        <v>1</v>
      </c>
      <c r="D20" s="1" t="s">
        <v>65</v>
      </c>
      <c r="E20" s="1" t="s">
        <v>66</v>
      </c>
      <c r="F20" s="1" t="str">
        <f>UnitControlCenter!$B$3</f>
        <v>million metric tons / year</v>
      </c>
      <c r="G20" s="1" t="s">
        <v>3306</v>
      </c>
      <c r="H20" s="1" t="s">
        <v>2792</v>
      </c>
      <c r="I20" s="1" t="s">
        <v>3295</v>
      </c>
    </row>
    <row r="21" spans="1:10" ht="101.5">
      <c r="A21" s="2" t="s">
        <v>2331</v>
      </c>
      <c r="B21" s="2" t="s">
        <v>2236</v>
      </c>
      <c r="C21" s="43">
        <v>1</v>
      </c>
      <c r="D21" s="1" t="s">
        <v>65</v>
      </c>
      <c r="E21" s="1" t="s">
        <v>66</v>
      </c>
      <c r="F21" s="1" t="str">
        <f>UnitControlCenter!$B$3</f>
        <v>million metric tons / year</v>
      </c>
      <c r="G21" s="1" t="s">
        <v>3307</v>
      </c>
      <c r="H21" s="1" t="s">
        <v>2792</v>
      </c>
      <c r="I21" s="1" t="s">
        <v>3296</v>
      </c>
    </row>
    <row r="22" spans="1:10" ht="101.5">
      <c r="A22" s="2" t="s">
        <v>2331</v>
      </c>
      <c r="B22" s="2" t="s">
        <v>2318</v>
      </c>
      <c r="C22" s="43">
        <v>1</v>
      </c>
      <c r="D22" s="1" t="s">
        <v>65</v>
      </c>
      <c r="E22" s="1" t="s">
        <v>66</v>
      </c>
      <c r="F22" s="1" t="str">
        <f>UnitControlCenter!$B$3</f>
        <v>million metric tons / year</v>
      </c>
      <c r="G22" s="1" t="s">
        <v>3308</v>
      </c>
      <c r="H22" s="1" t="s">
        <v>2792</v>
      </c>
      <c r="I22" s="1" t="s">
        <v>3297</v>
      </c>
    </row>
    <row r="23" spans="1:10" ht="101.5">
      <c r="A23" s="2" t="s">
        <v>2331</v>
      </c>
      <c r="B23" s="2" t="s">
        <v>2317</v>
      </c>
      <c r="C23" s="43">
        <v>1</v>
      </c>
      <c r="D23" s="1" t="s">
        <v>65</v>
      </c>
      <c r="E23" s="1" t="s">
        <v>66</v>
      </c>
      <c r="F23" s="1" t="str">
        <f>UnitControlCenter!$B$6</f>
        <v>thousand metric tons / year</v>
      </c>
      <c r="G23" s="1" t="s">
        <v>3309</v>
      </c>
      <c r="H23" s="1" t="s">
        <v>2792</v>
      </c>
      <c r="I23" s="1" t="s">
        <v>3298</v>
      </c>
    </row>
    <row r="24" spans="1:10" ht="101.5">
      <c r="A24" s="2" t="s">
        <v>2331</v>
      </c>
      <c r="B24" s="2" t="s">
        <v>2225</v>
      </c>
      <c r="C24" s="43">
        <v>1</v>
      </c>
      <c r="D24" s="1" t="s">
        <v>65</v>
      </c>
      <c r="E24" s="1" t="s">
        <v>66</v>
      </c>
      <c r="F24" s="1" t="str">
        <f>UnitControlCenter!$B$6</f>
        <v>thousand metric tons / year</v>
      </c>
      <c r="G24" s="1" t="s">
        <v>3310</v>
      </c>
      <c r="H24" s="1" t="s">
        <v>2792</v>
      </c>
      <c r="I24" s="1" t="s">
        <v>3299</v>
      </c>
    </row>
    <row r="25" spans="1:10" ht="87">
      <c r="A25" s="2" t="s">
        <v>2331</v>
      </c>
      <c r="B25" s="2" t="s">
        <v>2230</v>
      </c>
      <c r="C25" s="43">
        <v>1</v>
      </c>
      <c r="D25" s="1" t="s">
        <v>65</v>
      </c>
      <c r="E25" s="1" t="s">
        <v>66</v>
      </c>
      <c r="F25" s="1" t="str">
        <f>UnitControlCenter!$B$6</f>
        <v>thousand metric tons / year</v>
      </c>
      <c r="G25" s="1" t="s">
        <v>3311</v>
      </c>
      <c r="H25" s="1" t="s">
        <v>2792</v>
      </c>
      <c r="I25" s="1" t="s">
        <v>3300</v>
      </c>
    </row>
    <row r="26" spans="1:10" ht="101.5">
      <c r="A26" s="2" t="s">
        <v>2331</v>
      </c>
      <c r="B26" s="2" t="s">
        <v>2232</v>
      </c>
      <c r="C26" s="43">
        <v>1</v>
      </c>
      <c r="D26" s="1" t="s">
        <v>65</v>
      </c>
      <c r="E26" s="1" t="s">
        <v>66</v>
      </c>
      <c r="F26" s="1" t="str">
        <f>UnitControlCenter!$B$6</f>
        <v>thousand metric tons / year</v>
      </c>
      <c r="G26" s="1" t="s">
        <v>3312</v>
      </c>
      <c r="H26" s="1" t="s">
        <v>2792</v>
      </c>
      <c r="I26" s="1" t="s">
        <v>3301</v>
      </c>
    </row>
    <row r="27" spans="1:10" ht="101.5">
      <c r="A27" s="2" t="s">
        <v>2331</v>
      </c>
      <c r="B27" s="2" t="s">
        <v>2223</v>
      </c>
      <c r="C27" s="43">
        <v>1</v>
      </c>
      <c r="D27" s="1" t="s">
        <v>65</v>
      </c>
      <c r="E27" s="1" t="s">
        <v>66</v>
      </c>
      <c r="F27" s="1" t="str">
        <f>UnitControlCenter!$B$3</f>
        <v>million metric tons / year</v>
      </c>
      <c r="G27" s="1" t="s">
        <v>3313</v>
      </c>
      <c r="H27" s="1" t="s">
        <v>2792</v>
      </c>
      <c r="I27" s="1" t="s">
        <v>3302</v>
      </c>
    </row>
    <row r="28" spans="1:10" ht="101.5">
      <c r="A28" s="2" t="s">
        <v>2331</v>
      </c>
      <c r="B28" s="2" t="s">
        <v>2220</v>
      </c>
      <c r="C28" s="43">
        <v>1</v>
      </c>
      <c r="D28" s="1" t="s">
        <v>65</v>
      </c>
      <c r="E28" s="1" t="s">
        <v>66</v>
      </c>
      <c r="F28" s="1" t="str">
        <f>UnitControlCenter!$B$6</f>
        <v>thousand metric tons / year</v>
      </c>
      <c r="G28" s="1" t="s">
        <v>3314</v>
      </c>
      <c r="H28" s="1" t="s">
        <v>2792</v>
      </c>
      <c r="I28" s="1" t="s">
        <v>3303</v>
      </c>
    </row>
    <row r="29" spans="1:10" ht="101.5">
      <c r="A29" s="2" t="s">
        <v>2331</v>
      </c>
      <c r="B29" s="2" t="s">
        <v>2228</v>
      </c>
      <c r="C29" s="43">
        <v>1</v>
      </c>
      <c r="D29" s="1" t="s">
        <v>65</v>
      </c>
      <c r="E29" s="1" t="s">
        <v>66</v>
      </c>
      <c r="F29" s="1" t="str">
        <f>UnitControlCenter!$B$3</f>
        <v>million metric tons / year</v>
      </c>
      <c r="G29" s="1" t="s">
        <v>3315</v>
      </c>
      <c r="H29" s="1" t="s">
        <v>2792</v>
      </c>
      <c r="I29" s="1" t="s">
        <v>3304</v>
      </c>
    </row>
    <row r="30" spans="1:10" ht="102" thickBot="1">
      <c r="A30" s="192" t="s">
        <v>2331</v>
      </c>
      <c r="B30" s="192" t="s">
        <v>483</v>
      </c>
      <c r="C30" s="199">
        <v>1</v>
      </c>
      <c r="D30" s="1" t="s">
        <v>65</v>
      </c>
      <c r="E30" s="1" t="s">
        <v>66</v>
      </c>
      <c r="F30" s="193" t="str">
        <f>UnitControlCenter!$B$3</f>
        <v>million metric tons / year</v>
      </c>
      <c r="G30" s="1" t="s">
        <v>3316</v>
      </c>
      <c r="H30" s="1" t="s">
        <v>2792</v>
      </c>
      <c r="I30" s="1" t="s">
        <v>3305</v>
      </c>
    </row>
    <row r="31" spans="1:10" ht="72.5">
      <c r="A31" s="2" t="s">
        <v>2332</v>
      </c>
      <c r="B31" s="2" t="s">
        <v>2328</v>
      </c>
      <c r="C31" s="43">
        <v>1</v>
      </c>
      <c r="D31" s="1" t="s">
        <v>65</v>
      </c>
      <c r="E31" s="1" t="s">
        <v>66</v>
      </c>
      <c r="F31" s="1" t="str">
        <f>UnitControlCenter!$B$3</f>
        <v>million metric tons / year</v>
      </c>
      <c r="G31" s="1" t="s">
        <v>2874</v>
      </c>
      <c r="H31" s="1" t="s">
        <v>2875</v>
      </c>
      <c r="I31" s="1" t="s">
        <v>2876</v>
      </c>
    </row>
    <row r="32" spans="1:10" ht="87">
      <c r="A32" s="2" t="s">
        <v>2332</v>
      </c>
      <c r="B32" s="2" t="s">
        <v>2493</v>
      </c>
      <c r="C32" s="43">
        <v>1</v>
      </c>
      <c r="D32" s="1" t="s">
        <v>65</v>
      </c>
      <c r="E32" s="1" t="s">
        <v>66</v>
      </c>
      <c r="F32" s="1" t="str">
        <f>UnitControlCenter!$B$3</f>
        <v>million metric tons / year</v>
      </c>
      <c r="G32" s="1" t="s">
        <v>2877</v>
      </c>
      <c r="H32" s="1" t="s">
        <v>2878</v>
      </c>
      <c r="I32" s="1" t="s">
        <v>2879</v>
      </c>
    </row>
    <row r="33" spans="1:10" ht="58">
      <c r="A33" s="2" t="s">
        <v>2332</v>
      </c>
      <c r="B33" s="2" t="s">
        <v>2333</v>
      </c>
      <c r="C33" s="43">
        <v>1</v>
      </c>
      <c r="D33" s="1" t="s">
        <v>65</v>
      </c>
      <c r="E33" s="1" t="s">
        <v>66</v>
      </c>
      <c r="F33" s="1" t="str">
        <f>UnitControlCenter!$B$3</f>
        <v>million metric tons / year</v>
      </c>
      <c r="G33" s="1" t="s">
        <v>2880</v>
      </c>
      <c r="H33" s="1" t="s">
        <v>2881</v>
      </c>
      <c r="I33" s="1" t="s">
        <v>2882</v>
      </c>
    </row>
    <row r="34" spans="1:10" ht="15" thickBot="1">
      <c r="A34" s="192" t="s">
        <v>2332</v>
      </c>
      <c r="B34" s="192" t="s">
        <v>2862</v>
      </c>
      <c r="C34" s="199">
        <v>0</v>
      </c>
      <c r="D34" s="193" t="s">
        <v>63</v>
      </c>
      <c r="E34" s="193" t="s">
        <v>64</v>
      </c>
      <c r="F34" s="193" t="str">
        <f>UnitControlCenter!$B$7</f>
        <v>g CO2 / 2023 dollar</v>
      </c>
      <c r="G34" s="193" t="s">
        <v>2815</v>
      </c>
      <c r="H34" s="193"/>
      <c r="I34" s="193"/>
      <c r="J34" s="193"/>
    </row>
    <row r="35" spans="1:10" ht="87">
      <c r="A35" s="2" t="s">
        <v>2724</v>
      </c>
      <c r="B35" s="2" t="s">
        <v>2563</v>
      </c>
      <c r="C35" s="43">
        <v>1</v>
      </c>
      <c r="D35" s="1" t="s">
        <v>63</v>
      </c>
      <c r="E35" s="1" t="s">
        <v>2967</v>
      </c>
      <c r="F35" s="1" t="str">
        <f>UnitControlCenter!$B$3</f>
        <v>million metric tons / year</v>
      </c>
      <c r="G35" s="1" t="s">
        <v>3007</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29">
      <c r="A40" s="2" t="s">
        <v>2724</v>
      </c>
      <c r="B40" s="2" t="s">
        <v>9</v>
      </c>
      <c r="C40" s="43">
        <v>1</v>
      </c>
      <c r="D40" s="1" t="s">
        <v>63</v>
      </c>
      <c r="E40" s="1" t="s">
        <v>2967</v>
      </c>
      <c r="F40" s="1" t="str">
        <f>UnitControlCenter!$B$3</f>
        <v>million metric tons / year</v>
      </c>
      <c r="G40" s="1" t="s">
        <v>3008</v>
      </c>
    </row>
    <row r="41" spans="1:10" ht="15" thickBot="1">
      <c r="A41" s="192" t="s">
        <v>2724</v>
      </c>
      <c r="B41" s="192" t="s">
        <v>4</v>
      </c>
      <c r="C41" s="199">
        <v>1</v>
      </c>
      <c r="D41" s="193" t="s">
        <v>63</v>
      </c>
      <c r="E41" s="193" t="s">
        <v>2967</v>
      </c>
      <c r="F41" s="193" t="str">
        <f>UnitControlCenter!$B$3</f>
        <v>million metric tons / year</v>
      </c>
      <c r="G41" s="193" t="s">
        <v>2432</v>
      </c>
      <c r="H41" s="193"/>
      <c r="I41" s="193"/>
      <c r="J41" s="193"/>
    </row>
    <row r="42" spans="1:10" ht="43.5">
      <c r="A42" s="2" t="s">
        <v>355</v>
      </c>
      <c r="B42" s="2" t="s">
        <v>2934</v>
      </c>
      <c r="C42" s="43">
        <v>1</v>
      </c>
      <c r="D42" s="1" t="s">
        <v>65</v>
      </c>
      <c r="E42" s="1" t="s">
        <v>437</v>
      </c>
      <c r="F42" s="1" t="str">
        <f>UnitControlCenter!$B$8</f>
        <v>2023 dollars / metric ton CO2e abated, Annual average abatement (million metric tons CO2e)</v>
      </c>
      <c r="G42" s="1" t="s">
        <v>3009</v>
      </c>
    </row>
    <row r="43" spans="1:10" ht="44" thickBot="1">
      <c r="A43" s="192" t="s">
        <v>355</v>
      </c>
      <c r="B43" s="192" t="s">
        <v>2935</v>
      </c>
      <c r="C43" s="199">
        <v>1</v>
      </c>
      <c r="D43" s="193" t="s">
        <v>65</v>
      </c>
      <c r="E43" s="193" t="s">
        <v>437</v>
      </c>
      <c r="F43" s="193" t="str">
        <f>UnitControlCenter!$B$8</f>
        <v>2023 dollars / metric ton CO2e abated, Annual average abatement (million metric tons CO2e)</v>
      </c>
      <c r="G43" s="193" t="s">
        <v>3009</v>
      </c>
      <c r="H43" s="193"/>
      <c r="I43" s="193"/>
      <c r="J43" s="193"/>
    </row>
    <row r="44" spans="1:10" ht="43.5">
      <c r="A44" s="2" t="s">
        <v>2334</v>
      </c>
      <c r="B44" s="2" t="s">
        <v>2938</v>
      </c>
      <c r="C44" s="43">
        <v>1</v>
      </c>
      <c r="D44" s="1" t="s">
        <v>65</v>
      </c>
      <c r="E44" s="1" t="s">
        <v>64</v>
      </c>
      <c r="F44" s="1" t="str">
        <f>UnitControlCenter!$B$9</f>
        <v>billion 2023 dollars / year</v>
      </c>
      <c r="G44" s="1" t="s">
        <v>2936</v>
      </c>
      <c r="H44" s="1" t="s">
        <v>2412</v>
      </c>
      <c r="I44" s="1" t="s">
        <v>2396</v>
      </c>
    </row>
    <row r="45" spans="1:10">
      <c r="A45" s="2" t="s">
        <v>2334</v>
      </c>
      <c r="B45" s="191" t="s">
        <v>2743</v>
      </c>
      <c r="C45" s="43">
        <v>1</v>
      </c>
      <c r="D45" s="1" t="s">
        <v>63</v>
      </c>
      <c r="E45" s="1" t="s">
        <v>64</v>
      </c>
      <c r="F45" s="1" t="str">
        <f>UnitControlCenter!$B$9</f>
        <v>billion 2023 dollars / year</v>
      </c>
      <c r="G45" s="1" t="s">
        <v>2737</v>
      </c>
    </row>
    <row r="46" spans="1:10" ht="58">
      <c r="A46" s="2" t="s">
        <v>2334</v>
      </c>
      <c r="B46" s="2" t="s">
        <v>2925</v>
      </c>
      <c r="C46" s="43">
        <v>1</v>
      </c>
      <c r="D46" s="1" t="s">
        <v>65</v>
      </c>
      <c r="E46" s="1" t="s">
        <v>66</v>
      </c>
      <c r="F46" s="1" t="str">
        <f>UnitControlCenter!$B$9</f>
        <v>billion 2023 dollars / year</v>
      </c>
      <c r="G46" s="1" t="s">
        <v>2926</v>
      </c>
      <c r="H46" s="1" t="s">
        <v>2927</v>
      </c>
      <c r="I46" s="1" t="s">
        <v>2928</v>
      </c>
    </row>
    <row r="47" spans="1:10" ht="29">
      <c r="A47" s="2" t="s">
        <v>2334</v>
      </c>
      <c r="B47" s="191" t="s">
        <v>2929</v>
      </c>
      <c r="C47" s="43">
        <v>1</v>
      </c>
      <c r="D47" s="1" t="s">
        <v>63</v>
      </c>
      <c r="E47" s="1" t="s">
        <v>64</v>
      </c>
      <c r="F47" s="1" t="str">
        <f>UnitControlCenter!$B$10</f>
        <v>billion 2023 dollars</v>
      </c>
      <c r="G47" s="1" t="s">
        <v>2930</v>
      </c>
    </row>
    <row r="48" spans="1:10" ht="29">
      <c r="A48" s="2" t="s">
        <v>2334</v>
      </c>
      <c r="B48" s="191" t="s">
        <v>2931</v>
      </c>
      <c r="C48" s="43">
        <v>1</v>
      </c>
      <c r="D48" s="1" t="s">
        <v>63</v>
      </c>
      <c r="E48" s="1" t="s">
        <v>64</v>
      </c>
      <c r="F48" s="1" t="str">
        <f>UnitControlCenter!$B$9</f>
        <v>billion 2023 dollars / year</v>
      </c>
      <c r="G48" s="1" t="s">
        <v>2932</v>
      </c>
    </row>
    <row r="49" spans="1:10" ht="145.5" thickBot="1">
      <c r="A49" s="192" t="s">
        <v>2334</v>
      </c>
      <c r="B49" s="194" t="s">
        <v>3005</v>
      </c>
      <c r="C49" s="199">
        <v>1</v>
      </c>
      <c r="D49" s="193" t="s">
        <v>65</v>
      </c>
      <c r="E49" s="193" t="s">
        <v>64</v>
      </c>
      <c r="F49" s="193" t="str">
        <f>UnitControlCenter!$B$9</f>
        <v>billion 2023 dollars / year</v>
      </c>
      <c r="G49" s="193" t="s">
        <v>3887</v>
      </c>
      <c r="H49" s="193" t="s">
        <v>3886</v>
      </c>
      <c r="I49" s="193" t="s">
        <v>3889</v>
      </c>
      <c r="J49" s="193"/>
    </row>
    <row r="50" spans="1:10" ht="29">
      <c r="A50" s="2" t="s">
        <v>2849</v>
      </c>
      <c r="B50" s="191" t="s">
        <v>2866</v>
      </c>
      <c r="C50" s="43">
        <v>1</v>
      </c>
      <c r="D50" s="1" t="s">
        <v>65</v>
      </c>
      <c r="E50" s="1" t="s">
        <v>64</v>
      </c>
      <c r="F50" s="1" t="str">
        <f>UnitControlCenter!$B$11</f>
        <v>jobs</v>
      </c>
      <c r="G50" s="1" t="s">
        <v>2857</v>
      </c>
      <c r="H50" s="1" t="s">
        <v>2856</v>
      </c>
      <c r="I50" s="1" t="s">
        <v>2397</v>
      </c>
    </row>
    <row r="51" spans="1:10" ht="29">
      <c r="A51" s="2" t="s">
        <v>2849</v>
      </c>
      <c r="B51" s="191" t="s">
        <v>3258</v>
      </c>
      <c r="C51" s="43">
        <v>0</v>
      </c>
      <c r="D51" s="1" t="s">
        <v>65</v>
      </c>
      <c r="E51" s="1" t="s">
        <v>66</v>
      </c>
      <c r="F51" s="1" t="str">
        <f>UnitControlCenter!$B$11</f>
        <v>jobs</v>
      </c>
      <c r="G51" s="1" t="s">
        <v>3145</v>
      </c>
      <c r="H51" s="1" t="s">
        <v>3146</v>
      </c>
      <c r="I51" s="1" t="s">
        <v>3147</v>
      </c>
    </row>
    <row r="52" spans="1:10" ht="29">
      <c r="A52" s="2" t="s">
        <v>2849</v>
      </c>
      <c r="B52" s="191" t="s">
        <v>3259</v>
      </c>
      <c r="C52" s="43">
        <v>0</v>
      </c>
      <c r="D52" s="1" t="s">
        <v>65</v>
      </c>
      <c r="E52" s="1" t="s">
        <v>64</v>
      </c>
      <c r="F52" s="1" t="str">
        <f>UnitControlCenter!$B$13</f>
        <v>% change</v>
      </c>
      <c r="G52" s="1" t="s">
        <v>3164</v>
      </c>
      <c r="H52" s="1" t="s">
        <v>3146</v>
      </c>
      <c r="I52" s="1" t="s">
        <v>3147</v>
      </c>
    </row>
    <row r="53" spans="1:10" ht="43.5">
      <c r="A53" s="2" t="s">
        <v>2849</v>
      </c>
      <c r="B53" s="191" t="s">
        <v>3129</v>
      </c>
      <c r="C53" s="43">
        <v>0</v>
      </c>
      <c r="D53" s="1" t="s">
        <v>65</v>
      </c>
      <c r="E53" s="1" t="s">
        <v>66</v>
      </c>
      <c r="F53" s="1" t="str">
        <f>UnitControlCenter!$B$11</f>
        <v>jobs</v>
      </c>
      <c r="G53" s="1" t="s">
        <v>3168</v>
      </c>
      <c r="H53" s="1" t="s">
        <v>3148</v>
      </c>
      <c r="I53" s="20" t="s">
        <v>3149</v>
      </c>
      <c r="J53" s="20"/>
    </row>
    <row r="54" spans="1:10" ht="43.5">
      <c r="A54" s="2" t="s">
        <v>2849</v>
      </c>
      <c r="B54" s="191" t="s">
        <v>3161</v>
      </c>
      <c r="C54" s="43">
        <v>0</v>
      </c>
      <c r="D54" s="1" t="s">
        <v>65</v>
      </c>
      <c r="E54" s="1" t="s">
        <v>64</v>
      </c>
      <c r="F54" s="1" t="str">
        <f>UnitControlCenter!$B$13</f>
        <v>% change</v>
      </c>
      <c r="G54" s="1" t="s">
        <v>3167</v>
      </c>
      <c r="H54" s="1" t="s">
        <v>3148</v>
      </c>
      <c r="I54" s="20" t="s">
        <v>3149</v>
      </c>
      <c r="J54" s="20"/>
    </row>
    <row r="55" spans="1:10" ht="29">
      <c r="A55" s="2" t="s">
        <v>2849</v>
      </c>
      <c r="B55" s="191" t="s">
        <v>3134</v>
      </c>
      <c r="C55" s="43">
        <v>0</v>
      </c>
      <c r="D55" s="1" t="s">
        <v>65</v>
      </c>
      <c r="E55" s="1" t="s">
        <v>66</v>
      </c>
      <c r="F55" s="1" t="str">
        <f>UnitControlCenter!$B$11</f>
        <v>jobs</v>
      </c>
      <c r="G55" s="1" t="s">
        <v>3150</v>
      </c>
      <c r="H55" s="1" t="s">
        <v>3151</v>
      </c>
      <c r="I55" s="1" t="s">
        <v>3152</v>
      </c>
    </row>
    <row r="56" spans="1:10" ht="29">
      <c r="A56" s="2" t="s">
        <v>2849</v>
      </c>
      <c r="B56" s="191" t="s">
        <v>3162</v>
      </c>
      <c r="C56" s="43">
        <v>0</v>
      </c>
      <c r="D56" s="1" t="s">
        <v>65</v>
      </c>
      <c r="E56" s="1" t="s">
        <v>64</v>
      </c>
      <c r="F56" s="1" t="str">
        <f>UnitControlCenter!$B$13</f>
        <v>% change</v>
      </c>
      <c r="G56" s="1" t="s">
        <v>3165</v>
      </c>
      <c r="H56" s="1" t="s">
        <v>3151</v>
      </c>
      <c r="I56" s="1" t="s">
        <v>3152</v>
      </c>
    </row>
    <row r="57" spans="1:10" ht="72.5">
      <c r="A57" s="2" t="s">
        <v>2849</v>
      </c>
      <c r="B57" s="191" t="s">
        <v>3137</v>
      </c>
      <c r="C57" s="43">
        <v>0</v>
      </c>
      <c r="D57" s="1" t="s">
        <v>65</v>
      </c>
      <c r="E57" s="1" t="s">
        <v>66</v>
      </c>
      <c r="F57" s="1" t="str">
        <f>UnitControlCenter!$B$11</f>
        <v>jobs</v>
      </c>
      <c r="G57" s="1" t="s">
        <v>3153</v>
      </c>
      <c r="H57" s="1" t="s">
        <v>3154</v>
      </c>
      <c r="I57" s="1" t="s">
        <v>3155</v>
      </c>
    </row>
    <row r="58" spans="1:10" ht="72.5">
      <c r="A58" s="2" t="s">
        <v>2849</v>
      </c>
      <c r="B58" s="191" t="s">
        <v>3163</v>
      </c>
      <c r="C58" s="43">
        <v>0</v>
      </c>
      <c r="D58" s="1" t="s">
        <v>65</v>
      </c>
      <c r="E58" s="1" t="s">
        <v>64</v>
      </c>
      <c r="F58" s="1" t="str">
        <f>UnitControlCenter!$B$13</f>
        <v>% change</v>
      </c>
      <c r="G58" s="1" t="s">
        <v>3166</v>
      </c>
      <c r="H58" s="1" t="s">
        <v>3154</v>
      </c>
      <c r="I58" s="1" t="s">
        <v>3155</v>
      </c>
    </row>
    <row r="59" spans="1:10" ht="29">
      <c r="A59" s="2" t="s">
        <v>2849</v>
      </c>
      <c r="B59" s="191" t="s">
        <v>3217</v>
      </c>
      <c r="C59" s="43">
        <v>1</v>
      </c>
      <c r="D59" s="1" t="s">
        <v>65</v>
      </c>
      <c r="E59" s="1" t="s">
        <v>66</v>
      </c>
      <c r="F59" s="1" t="str">
        <f>UnitControlCenter!$B$11</f>
        <v>jobs</v>
      </c>
      <c r="G59" s="1" t="s">
        <v>3218</v>
      </c>
      <c r="H59" s="1" t="s">
        <v>3219</v>
      </c>
      <c r="I59" s="1" t="s">
        <v>3220</v>
      </c>
    </row>
    <row r="60" spans="1:10" ht="29">
      <c r="A60" s="2" t="s">
        <v>2849</v>
      </c>
      <c r="B60" s="191" t="s">
        <v>3221</v>
      </c>
      <c r="C60" s="43">
        <v>1</v>
      </c>
      <c r="D60" s="1" t="s">
        <v>65</v>
      </c>
      <c r="E60" s="1" t="s">
        <v>64</v>
      </c>
      <c r="F60" s="1" t="str">
        <f>UnitControlCenter!$B$13</f>
        <v>% change</v>
      </c>
      <c r="G60" s="1" t="s">
        <v>3222</v>
      </c>
      <c r="H60" s="1" t="s">
        <v>3219</v>
      </c>
      <c r="I60" s="1" t="s">
        <v>3220</v>
      </c>
    </row>
    <row r="61" spans="1:10" ht="29">
      <c r="A61" s="2" t="s">
        <v>2849</v>
      </c>
      <c r="B61" s="191" t="s">
        <v>2910</v>
      </c>
      <c r="C61" s="43">
        <v>1</v>
      </c>
      <c r="D61" s="1" t="s">
        <v>65</v>
      </c>
      <c r="E61" s="1" t="s">
        <v>64</v>
      </c>
      <c r="F61" s="1" t="str">
        <f>UnitControlCenter!$B$11</f>
        <v>jobs</v>
      </c>
      <c r="G61" s="1" t="s">
        <v>2914</v>
      </c>
      <c r="H61" s="1" t="s">
        <v>2913</v>
      </c>
      <c r="I61" s="1" t="s">
        <v>2924</v>
      </c>
    </row>
    <row r="62" spans="1:10" ht="43.5">
      <c r="A62" s="2" t="s">
        <v>2849</v>
      </c>
      <c r="B62" s="191" t="s">
        <v>2965</v>
      </c>
      <c r="C62" s="43">
        <v>1</v>
      </c>
      <c r="D62" s="1" t="s">
        <v>65</v>
      </c>
      <c r="E62" s="1" t="s">
        <v>64</v>
      </c>
      <c r="F62" s="1" t="str">
        <f>UnitControlCenter!$B$11</f>
        <v>jobs</v>
      </c>
      <c r="G62" s="1" t="s">
        <v>2964</v>
      </c>
      <c r="H62" s="1" t="s">
        <v>2856</v>
      </c>
      <c r="I62" s="1" t="s">
        <v>2397</v>
      </c>
    </row>
    <row r="63" spans="1:10" ht="43.5">
      <c r="A63" s="2" t="s">
        <v>2849</v>
      </c>
      <c r="B63" s="191" t="s">
        <v>2851</v>
      </c>
      <c r="C63" s="43">
        <v>1</v>
      </c>
      <c r="D63" s="1" t="s">
        <v>65</v>
      </c>
      <c r="E63" s="1" t="s">
        <v>64</v>
      </c>
      <c r="F63" s="1" t="str">
        <f>UnitControlCenter!$B$9</f>
        <v>billion 2023 dollars / year</v>
      </c>
      <c r="G63" s="1" t="s">
        <v>2858</v>
      </c>
      <c r="H63" s="1" t="s">
        <v>2860</v>
      </c>
      <c r="I63" s="1" t="s">
        <v>2397</v>
      </c>
    </row>
    <row r="64" spans="1:10" ht="43.5">
      <c r="A64" s="2" t="s">
        <v>2849</v>
      </c>
      <c r="B64" s="191" t="s">
        <v>2870</v>
      </c>
      <c r="C64" s="43">
        <v>1</v>
      </c>
      <c r="D64" s="1" t="s">
        <v>65</v>
      </c>
      <c r="E64" s="1" t="s">
        <v>64</v>
      </c>
      <c r="F64" s="1" t="str">
        <f>UnitControlCenter!$B$13</f>
        <v>% change</v>
      </c>
      <c r="G64" s="1" t="s">
        <v>2872</v>
      </c>
      <c r="H64" s="1" t="s">
        <v>2860</v>
      </c>
      <c r="I64" s="1" t="s">
        <v>2397</v>
      </c>
    </row>
    <row r="65" spans="1:10" ht="29">
      <c r="A65" s="2" t="s">
        <v>2849</v>
      </c>
      <c r="B65" s="191" t="s">
        <v>2911</v>
      </c>
      <c r="C65" s="43">
        <v>1</v>
      </c>
      <c r="D65" s="1" t="s">
        <v>65</v>
      </c>
      <c r="E65" s="1" t="s">
        <v>64</v>
      </c>
      <c r="F65" s="1" t="str">
        <f>UnitControlCenter!$B$9</f>
        <v>billion 2023 dollars / year</v>
      </c>
      <c r="G65" s="1" t="s">
        <v>2915</v>
      </c>
      <c r="H65" s="1" t="s">
        <v>2913</v>
      </c>
      <c r="I65" s="1" t="s">
        <v>2924</v>
      </c>
    </row>
    <row r="66" spans="1:10" ht="43.5">
      <c r="A66" s="2" t="s">
        <v>2849</v>
      </c>
      <c r="B66" s="191" t="s">
        <v>2865</v>
      </c>
      <c r="C66" s="43">
        <v>1</v>
      </c>
      <c r="D66" s="1" t="s">
        <v>65</v>
      </c>
      <c r="E66" s="1" t="s">
        <v>64</v>
      </c>
      <c r="F66" s="1" t="str">
        <f>UnitControlCenter!$B$9</f>
        <v>billion 2023 dollars / year</v>
      </c>
      <c r="G66" s="1" t="s">
        <v>2861</v>
      </c>
      <c r="H66" s="1" t="s">
        <v>2859</v>
      </c>
      <c r="I66" s="1" t="s">
        <v>2397</v>
      </c>
    </row>
    <row r="67" spans="1:10" ht="29">
      <c r="A67" s="2" t="s">
        <v>2849</v>
      </c>
      <c r="B67" s="191" t="s">
        <v>2863</v>
      </c>
      <c r="C67" s="43">
        <v>1</v>
      </c>
      <c r="D67" s="1" t="s">
        <v>63</v>
      </c>
      <c r="E67" s="1" t="s">
        <v>64</v>
      </c>
      <c r="F67" s="1" t="str">
        <f>UnitControlCenter!$B$14</f>
        <v>2023 dollars / employee-year</v>
      </c>
      <c r="G67" s="1" t="s">
        <v>2864</v>
      </c>
    </row>
    <row r="68" spans="1:10" ht="29.5" thickBot="1">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87">
      <c r="A69" s="2" t="s">
        <v>2850</v>
      </c>
      <c r="B69" s="2" t="s">
        <v>2656</v>
      </c>
      <c r="C69" s="43">
        <v>0</v>
      </c>
      <c r="D69" s="1" t="s">
        <v>65</v>
      </c>
      <c r="E69" s="1" t="s">
        <v>64</v>
      </c>
      <c r="F69" s="1" t="str">
        <f>UnitControlCenter!$B$9</f>
        <v>billion 2023 dollars / year</v>
      </c>
      <c r="G69" s="1" t="s">
        <v>2657</v>
      </c>
      <c r="H69" s="1" t="s">
        <v>2658</v>
      </c>
      <c r="I69" s="1" t="s">
        <v>2637</v>
      </c>
    </row>
    <row r="70" spans="1:10" ht="43.5">
      <c r="A70" s="2" t="s">
        <v>2850</v>
      </c>
      <c r="B70" s="2" t="s">
        <v>2660</v>
      </c>
      <c r="C70" s="43">
        <v>0</v>
      </c>
      <c r="D70" s="1" t="s">
        <v>65</v>
      </c>
      <c r="E70" s="1" t="s">
        <v>64</v>
      </c>
      <c r="F70" s="1" t="str">
        <f>UnitControlCenter!$B$9</f>
        <v>billion 2023 dollars / year</v>
      </c>
      <c r="G70" s="1" t="s">
        <v>2670</v>
      </c>
      <c r="H70" s="1" t="s">
        <v>2671</v>
      </c>
      <c r="I70" s="1" t="s">
        <v>2672</v>
      </c>
    </row>
    <row r="71" spans="1:10" ht="58">
      <c r="A71" s="2" t="s">
        <v>2850</v>
      </c>
      <c r="B71" s="2" t="s">
        <v>2661</v>
      </c>
      <c r="C71" s="43">
        <v>0</v>
      </c>
      <c r="D71" s="1" t="s">
        <v>65</v>
      </c>
      <c r="E71" s="1" t="s">
        <v>64</v>
      </c>
      <c r="F71" s="1" t="str">
        <f>UnitControlCenter!$B$9</f>
        <v>billion 2023 dollars / year</v>
      </c>
      <c r="G71" s="1" t="s">
        <v>2681</v>
      </c>
      <c r="H71" s="1" t="s">
        <v>2679</v>
      </c>
      <c r="I71" s="1" t="s">
        <v>2680</v>
      </c>
    </row>
    <row r="72" spans="1:10" ht="43.5">
      <c r="A72" s="2" t="s">
        <v>2850</v>
      </c>
      <c r="B72" s="2" t="s">
        <v>2662</v>
      </c>
      <c r="C72" s="43">
        <v>0</v>
      </c>
      <c r="D72" s="1" t="s">
        <v>65</v>
      </c>
      <c r="E72" s="1" t="s">
        <v>64</v>
      </c>
      <c r="F72" s="1" t="str">
        <f>UnitControlCenter!$B$9</f>
        <v>billion 2023 dollars / year</v>
      </c>
      <c r="G72" s="1" t="s">
        <v>2675</v>
      </c>
      <c r="H72" s="1" t="s">
        <v>2671</v>
      </c>
      <c r="I72" s="1" t="s">
        <v>2673</v>
      </c>
    </row>
    <row r="73" spans="1:10" ht="43.5">
      <c r="A73" s="2" t="s">
        <v>2850</v>
      </c>
      <c r="B73" s="2" t="s">
        <v>2663</v>
      </c>
      <c r="C73" s="43">
        <v>0</v>
      </c>
      <c r="D73" s="1" t="s">
        <v>65</v>
      </c>
      <c r="E73" s="1" t="s">
        <v>64</v>
      </c>
      <c r="F73" s="1" t="str">
        <f>UnitControlCenter!$B$9</f>
        <v>billion 2023 dollars / year</v>
      </c>
      <c r="G73" s="1" t="s">
        <v>2676</v>
      </c>
      <c r="H73" s="1" t="s">
        <v>2671</v>
      </c>
      <c r="I73" s="1" t="s">
        <v>2674</v>
      </c>
    </row>
    <row r="74" spans="1:10" ht="58">
      <c r="A74" s="2" t="s">
        <v>2850</v>
      </c>
      <c r="B74" s="2" t="s">
        <v>2664</v>
      </c>
      <c r="C74" s="43">
        <v>0</v>
      </c>
      <c r="D74" s="1" t="s">
        <v>65</v>
      </c>
      <c r="E74" s="1" t="s">
        <v>64</v>
      </c>
      <c r="F74" s="1" t="str">
        <f>UnitControlCenter!$B$9</f>
        <v>billion 2023 dollars / year</v>
      </c>
      <c r="G74" s="1" t="s">
        <v>2682</v>
      </c>
      <c r="H74" s="1" t="s">
        <v>2679</v>
      </c>
      <c r="I74" s="1" t="s">
        <v>2680</v>
      </c>
    </row>
    <row r="75" spans="1:10" ht="58">
      <c r="A75" s="2" t="s">
        <v>2850</v>
      </c>
      <c r="B75" s="2" t="s">
        <v>2665</v>
      </c>
      <c r="C75" s="43">
        <v>0</v>
      </c>
      <c r="D75" s="1" t="s">
        <v>65</v>
      </c>
      <c r="E75" s="1" t="s">
        <v>64</v>
      </c>
      <c r="F75" s="1" t="str">
        <f>UnitControlCenter!$B$9</f>
        <v>billion 2023 dollars / year</v>
      </c>
      <c r="G75" s="1" t="s">
        <v>2683</v>
      </c>
      <c r="H75" s="1" t="s">
        <v>2679</v>
      </c>
      <c r="I75" s="1" t="s">
        <v>2680</v>
      </c>
    </row>
    <row r="76" spans="1:10" ht="72.5">
      <c r="A76" s="2" t="s">
        <v>2850</v>
      </c>
      <c r="B76" s="2" t="s">
        <v>2666</v>
      </c>
      <c r="C76" s="43">
        <v>0</v>
      </c>
      <c r="D76" s="1" t="s">
        <v>65</v>
      </c>
      <c r="E76" s="1" t="s">
        <v>64</v>
      </c>
      <c r="F76" s="1" t="str">
        <f>UnitControlCenter!$B$9</f>
        <v>billion 2023 dollars / year</v>
      </c>
      <c r="G76" s="1" t="s">
        <v>2684</v>
      </c>
      <c r="H76" s="1" t="s">
        <v>2679</v>
      </c>
      <c r="I76" s="1" t="s">
        <v>2680</v>
      </c>
    </row>
    <row r="77" spans="1:10" ht="58">
      <c r="A77" s="2" t="s">
        <v>2850</v>
      </c>
      <c r="B77" s="2" t="s">
        <v>2689</v>
      </c>
      <c r="C77" s="43">
        <v>0</v>
      </c>
      <c r="D77" s="1" t="s">
        <v>65</v>
      </c>
      <c r="E77" s="1" t="s">
        <v>64</v>
      </c>
      <c r="F77" s="1" t="str">
        <f>UnitControlCenter!$B$9</f>
        <v>billion 2023 dollars / year</v>
      </c>
      <c r="G77" s="1" t="s">
        <v>2687</v>
      </c>
      <c r="H77" s="1" t="s">
        <v>2679</v>
      </c>
      <c r="I77" s="1" t="s">
        <v>2685</v>
      </c>
    </row>
    <row r="78" spans="1:10" ht="58.5" thickBot="1">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29">
      <c r="A79" s="2" t="s">
        <v>2335</v>
      </c>
      <c r="B79" s="2" t="s">
        <v>2966</v>
      </c>
      <c r="C79" s="43">
        <v>1</v>
      </c>
      <c r="D79" s="1" t="s">
        <v>63</v>
      </c>
      <c r="E79" s="1" t="s">
        <v>2968</v>
      </c>
      <c r="F79" s="1" t="str">
        <f>UnitControlCenter!$B$12</f>
        <v>incidents / year</v>
      </c>
      <c r="G79" s="1" t="s">
        <v>2895</v>
      </c>
    </row>
    <row r="80" spans="1:10">
      <c r="A80" s="2" t="s">
        <v>2335</v>
      </c>
      <c r="B80" s="2" t="s">
        <v>3174</v>
      </c>
      <c r="C80" s="43">
        <v>1</v>
      </c>
      <c r="D80" s="1" t="s">
        <v>63</v>
      </c>
      <c r="E80" s="1" t="s">
        <v>64</v>
      </c>
      <c r="F80" s="1" t="str">
        <f>UnitControlCenter!$B$13</f>
        <v>% change</v>
      </c>
      <c r="G80" s="1" t="s">
        <v>3175</v>
      </c>
    </row>
    <row r="81" spans="1:10" ht="29">
      <c r="A81" s="2" t="s">
        <v>2335</v>
      </c>
      <c r="B81" s="2" t="s">
        <v>3256</v>
      </c>
      <c r="C81" s="43">
        <v>1</v>
      </c>
      <c r="D81" s="1" t="s">
        <v>65</v>
      </c>
      <c r="E81" s="1" t="s">
        <v>66</v>
      </c>
      <c r="F81" s="1" t="str">
        <f>UnitControlCenter!$B$12</f>
        <v>incidents / year</v>
      </c>
      <c r="G81" s="1" t="s">
        <v>3158</v>
      </c>
      <c r="H81" s="1" t="s">
        <v>3146</v>
      </c>
      <c r="I81" s="1" t="s">
        <v>3147</v>
      </c>
    </row>
    <row r="82" spans="1:10" ht="29">
      <c r="A82" s="2" t="s">
        <v>2335</v>
      </c>
      <c r="B82" s="2" t="s">
        <v>3257</v>
      </c>
      <c r="C82" s="43">
        <v>1</v>
      </c>
      <c r="D82" s="1" t="s">
        <v>65</v>
      </c>
      <c r="E82" s="1" t="s">
        <v>64</v>
      </c>
      <c r="F82" s="1" t="str">
        <f>UnitControlCenter!$B$13</f>
        <v>% change</v>
      </c>
      <c r="G82" s="1" t="s">
        <v>3169</v>
      </c>
      <c r="H82" s="1" t="s">
        <v>3146</v>
      </c>
      <c r="I82" s="1" t="s">
        <v>3147</v>
      </c>
    </row>
    <row r="83" spans="1:10" ht="43.5">
      <c r="A83" s="2" t="s">
        <v>2335</v>
      </c>
      <c r="B83" s="2" t="s">
        <v>3156</v>
      </c>
      <c r="C83" s="43">
        <v>1</v>
      </c>
      <c r="D83" s="1" t="s">
        <v>65</v>
      </c>
      <c r="E83" s="1" t="s">
        <v>66</v>
      </c>
      <c r="F83" s="1" t="str">
        <f>UnitControlCenter!$B$12</f>
        <v>incidents / year</v>
      </c>
      <c r="G83" s="1" t="s">
        <v>3159</v>
      </c>
      <c r="H83" s="1" t="s">
        <v>3148</v>
      </c>
      <c r="I83" s="20" t="s">
        <v>3149</v>
      </c>
      <c r="J83" s="20"/>
    </row>
    <row r="84" spans="1:10" ht="43.5">
      <c r="A84" s="2" t="s">
        <v>2335</v>
      </c>
      <c r="B84" s="2" t="s">
        <v>3172</v>
      </c>
      <c r="C84" s="43">
        <v>1</v>
      </c>
      <c r="D84" s="1" t="s">
        <v>65</v>
      </c>
      <c r="E84" s="1" t="s">
        <v>64</v>
      </c>
      <c r="F84" s="1" t="str">
        <f>UnitControlCenter!$B$13</f>
        <v>% change</v>
      </c>
      <c r="G84" s="1" t="s">
        <v>3170</v>
      </c>
      <c r="H84" s="1" t="s">
        <v>3148</v>
      </c>
      <c r="I84" s="20" t="s">
        <v>3149</v>
      </c>
      <c r="J84" s="20"/>
    </row>
    <row r="85" spans="1:10" ht="29">
      <c r="A85" s="2" t="s">
        <v>2335</v>
      </c>
      <c r="B85" s="2" t="s">
        <v>3157</v>
      </c>
      <c r="C85" s="43">
        <v>1</v>
      </c>
      <c r="D85" s="1" t="s">
        <v>65</v>
      </c>
      <c r="E85" s="1" t="s">
        <v>66</v>
      </c>
      <c r="F85" s="1" t="str">
        <f>UnitControlCenter!$B$12</f>
        <v>incidents / year</v>
      </c>
      <c r="G85" s="1" t="s">
        <v>3160</v>
      </c>
      <c r="H85" s="1" t="s">
        <v>3151</v>
      </c>
      <c r="I85" s="1" t="s">
        <v>3152</v>
      </c>
    </row>
    <row r="86" spans="1:10" ht="29">
      <c r="A86" s="2" t="s">
        <v>2335</v>
      </c>
      <c r="B86" s="2" t="s">
        <v>3173</v>
      </c>
      <c r="C86" s="43">
        <v>1</v>
      </c>
      <c r="D86" s="1" t="s">
        <v>65</v>
      </c>
      <c r="E86" s="1" t="s">
        <v>64</v>
      </c>
      <c r="F86" s="1" t="str">
        <f>UnitControlCenter!$B$13</f>
        <v>% change</v>
      </c>
      <c r="G86" s="1" t="s">
        <v>3171</v>
      </c>
      <c r="H86" s="1" t="s">
        <v>3151</v>
      </c>
      <c r="I86" s="1" t="s">
        <v>3152</v>
      </c>
    </row>
    <row r="87" spans="1:10">
      <c r="A87" s="2" t="s">
        <v>2335</v>
      </c>
      <c r="B87" s="2" t="s">
        <v>2887</v>
      </c>
      <c r="C87" s="43">
        <v>0</v>
      </c>
      <c r="D87" s="1" t="s">
        <v>63</v>
      </c>
      <c r="E87" s="1" t="s">
        <v>64</v>
      </c>
      <c r="F87" s="1" t="str">
        <f>UnitControlCenter!$B$12</f>
        <v>incidents / year</v>
      </c>
      <c r="G87" s="1" t="s">
        <v>2895</v>
      </c>
    </row>
    <row r="88" spans="1:10" ht="29">
      <c r="A88" s="2" t="s">
        <v>2335</v>
      </c>
      <c r="B88" s="2" t="s">
        <v>2336</v>
      </c>
      <c r="C88" s="43">
        <v>1</v>
      </c>
      <c r="D88" s="1" t="s">
        <v>63</v>
      </c>
      <c r="E88" s="1" t="s">
        <v>64</v>
      </c>
      <c r="F88" s="1" t="str">
        <f>UnitControlCenter!$B$9</f>
        <v>billion 2023 dollars / year</v>
      </c>
      <c r="G88" s="1" t="s">
        <v>67</v>
      </c>
    </row>
    <row r="89" spans="1:10">
      <c r="A89" s="2" t="s">
        <v>2335</v>
      </c>
      <c r="B89" s="2" t="s">
        <v>2888</v>
      </c>
      <c r="C89" s="43">
        <v>1</v>
      </c>
      <c r="D89" s="1" t="s">
        <v>63</v>
      </c>
      <c r="E89" s="1" t="s">
        <v>64</v>
      </c>
      <c r="F89" s="1" t="str">
        <f>UnitControlCenter!$B$12</f>
        <v>incidents / year</v>
      </c>
      <c r="G89" s="1" t="s">
        <v>2896</v>
      </c>
    </row>
    <row r="90" spans="1:10" ht="29">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29.5" thickBot="1">
      <c r="A95" s="192" t="s">
        <v>2335</v>
      </c>
      <c r="B95" s="192" t="s">
        <v>2893</v>
      </c>
      <c r="C95" s="199">
        <v>1</v>
      </c>
      <c r="D95" s="193" t="s">
        <v>63</v>
      </c>
      <c r="E95" s="193" t="s">
        <v>64</v>
      </c>
      <c r="F95" s="193" t="str">
        <f>UnitControlCenter!$B$12</f>
        <v>incidents / year</v>
      </c>
      <c r="G95" s="193" t="s">
        <v>2901</v>
      </c>
      <c r="H95" s="193"/>
      <c r="I95" s="193"/>
      <c r="J95" s="193"/>
    </row>
    <row r="96" spans="1:10" ht="217.5">
      <c r="A96" s="2" t="s">
        <v>2462</v>
      </c>
      <c r="B96" s="2" t="s">
        <v>2337</v>
      </c>
      <c r="C96" s="43">
        <v>1</v>
      </c>
      <c r="D96" s="1" t="s">
        <v>65</v>
      </c>
      <c r="E96" s="1" t="s">
        <v>66</v>
      </c>
      <c r="F96" s="1" t="str">
        <f>UnitControlCenter!$B$16</f>
        <v>terawatt-hours (TWh) / year</v>
      </c>
      <c r="G96" s="1" t="s">
        <v>3783</v>
      </c>
      <c r="H96" s="1" t="s">
        <v>3784</v>
      </c>
      <c r="I96" s="1" t="s">
        <v>3785</v>
      </c>
    </row>
    <row r="97" spans="1:10" ht="261">
      <c r="A97" s="2" t="s">
        <v>2462</v>
      </c>
      <c r="B97" s="2" t="s">
        <v>2338</v>
      </c>
      <c r="C97" s="43">
        <v>1</v>
      </c>
      <c r="D97" s="1" t="s">
        <v>65</v>
      </c>
      <c r="E97" s="1" t="s">
        <v>64</v>
      </c>
      <c r="F97" s="1" t="str">
        <f>UnitControlCenter!$B$16</f>
        <v>terawatt-hours (TWh) / year</v>
      </c>
      <c r="G97" s="1" t="s">
        <v>3807</v>
      </c>
      <c r="H97" s="1" t="s">
        <v>3784</v>
      </c>
      <c r="I97" s="1" t="s">
        <v>3785</v>
      </c>
    </row>
    <row r="98" spans="1:10" ht="217.5">
      <c r="A98" s="2" t="s">
        <v>2462</v>
      </c>
      <c r="B98" s="2" t="s">
        <v>2339</v>
      </c>
      <c r="C98" s="43">
        <v>1</v>
      </c>
      <c r="D98" s="1" t="s">
        <v>65</v>
      </c>
      <c r="E98" s="1" t="s">
        <v>66</v>
      </c>
      <c r="F98" s="1" t="str">
        <f>UnitControlCenter!$B$21</f>
        <v>gigawatts (GW) / year</v>
      </c>
      <c r="G98" s="1" t="s">
        <v>3782</v>
      </c>
      <c r="H98" s="1" t="s">
        <v>3780</v>
      </c>
      <c r="I98" s="1" t="s">
        <v>3781</v>
      </c>
    </row>
    <row r="99" spans="1:10" ht="261">
      <c r="A99" s="2" t="s">
        <v>2462</v>
      </c>
      <c r="B99" s="2" t="s">
        <v>2340</v>
      </c>
      <c r="C99" s="43">
        <v>1</v>
      </c>
      <c r="D99" s="1" t="s">
        <v>65</v>
      </c>
      <c r="E99" s="1" t="s">
        <v>64</v>
      </c>
      <c r="F99" s="1" t="str">
        <f>UnitControlCenter!$B$21</f>
        <v>gigawatts (GW) / year</v>
      </c>
      <c r="G99" s="1" t="s">
        <v>3808</v>
      </c>
      <c r="H99" s="1" t="s">
        <v>3780</v>
      </c>
      <c r="I99" s="1" t="s">
        <v>3781</v>
      </c>
    </row>
    <row r="100" spans="1:10" ht="72.5">
      <c r="A100" s="2" t="s">
        <v>2462</v>
      </c>
      <c r="B100" s="2" t="s">
        <v>2463</v>
      </c>
      <c r="C100" s="43">
        <v>1</v>
      </c>
      <c r="D100" s="1" t="s">
        <v>65</v>
      </c>
      <c r="E100" s="1" t="s">
        <v>66</v>
      </c>
      <c r="F100" s="1" t="str">
        <f>UnitControlCenter!$B$16</f>
        <v>terawatt-hours (TWh) / year</v>
      </c>
      <c r="G100" s="1" t="s">
        <v>3777</v>
      </c>
      <c r="H100" s="1" t="s">
        <v>3778</v>
      </c>
      <c r="I100" s="1" t="s">
        <v>3779</v>
      </c>
    </row>
    <row r="101" spans="1:10" ht="29">
      <c r="A101" s="2" t="s">
        <v>2462</v>
      </c>
      <c r="B101" s="2" t="s">
        <v>3752</v>
      </c>
      <c r="C101" s="43">
        <v>1</v>
      </c>
      <c r="D101" s="1" t="s">
        <v>63</v>
      </c>
      <c r="E101" s="1" t="s">
        <v>64</v>
      </c>
      <c r="F101" s="1" t="str">
        <f>UnitControlCenter!B18</f>
        <v>%</v>
      </c>
      <c r="G101" s="1" t="s">
        <v>3321</v>
      </c>
    </row>
    <row r="102" spans="1:10" ht="29">
      <c r="A102" s="2" t="s">
        <v>2462</v>
      </c>
      <c r="B102" s="2" t="s">
        <v>3323</v>
      </c>
      <c r="C102" s="43">
        <v>1</v>
      </c>
      <c r="D102" s="1" t="s">
        <v>63</v>
      </c>
      <c r="E102" s="1" t="s">
        <v>64</v>
      </c>
      <c r="F102" s="1" t="str">
        <f>UnitControlCenter!B19</f>
        <v>metric tons CO2e / megawatt-hour (MWh)</v>
      </c>
      <c r="G102" s="1" t="s">
        <v>3322</v>
      </c>
    </row>
    <row r="103" spans="1:10" ht="29.5" thickBot="1">
      <c r="A103" s="192" t="s">
        <v>2462</v>
      </c>
      <c r="B103" s="192" t="s">
        <v>3330</v>
      </c>
      <c r="C103" s="199">
        <v>1</v>
      </c>
      <c r="D103" s="193" t="s">
        <v>63</v>
      </c>
      <c r="E103" s="193" t="s">
        <v>64</v>
      </c>
      <c r="F103" s="193" t="str">
        <f>UnitControlCenter!B20</f>
        <v>kilowatt-hour / 2023 dollar</v>
      </c>
      <c r="G103" s="193" t="s">
        <v>3331</v>
      </c>
      <c r="H103" s="193"/>
      <c r="I103" s="193"/>
      <c r="J103" s="193"/>
    </row>
    <row r="104" spans="1:10" ht="188.5">
      <c r="A104" s="2" t="s">
        <v>3105</v>
      </c>
      <c r="B104" s="2" t="s">
        <v>2341</v>
      </c>
      <c r="C104" s="43">
        <v>1</v>
      </c>
      <c r="D104" s="1" t="s">
        <v>65</v>
      </c>
      <c r="E104" s="1" t="s">
        <v>2353</v>
      </c>
      <c r="F104" s="1" t="str">
        <f>UnitControlCenter!$B$22</f>
        <v>2023 dollars / megawatt-hour (MWh)</v>
      </c>
      <c r="G104" s="1" t="s">
        <v>3576</v>
      </c>
      <c r="H104" s="1" t="s">
        <v>3644</v>
      </c>
      <c r="I104" s="43" t="s">
        <v>3646</v>
      </c>
    </row>
    <row r="105" spans="1:10" ht="29">
      <c r="A105" s="2" t="s">
        <v>3105</v>
      </c>
      <c r="B105" s="2" t="s">
        <v>3786</v>
      </c>
      <c r="C105" s="43">
        <v>1</v>
      </c>
      <c r="D105" s="1" t="s">
        <v>63</v>
      </c>
      <c r="E105" s="1" t="s">
        <v>64</v>
      </c>
      <c r="F105" s="1" t="str">
        <f>UnitControlCenter!B22</f>
        <v>2023 dollars / megawatt-hour (MWh)</v>
      </c>
      <c r="G105" s="1" t="s">
        <v>3787</v>
      </c>
    </row>
    <row r="106" spans="1:10" ht="29">
      <c r="A106" s="2" t="s">
        <v>3105</v>
      </c>
      <c r="B106" s="2" t="s">
        <v>2342</v>
      </c>
      <c r="C106" s="43">
        <v>1</v>
      </c>
      <c r="D106" s="1" t="s">
        <v>65</v>
      </c>
      <c r="E106" s="1" t="s">
        <v>66</v>
      </c>
      <c r="F106" s="1" t="str">
        <f>UnitControlCenter!$B$16</f>
        <v>terawatt-hours (TWh) / year</v>
      </c>
      <c r="G106" s="1" t="s">
        <v>2761</v>
      </c>
      <c r="H106" s="1" t="s">
        <v>2762</v>
      </c>
      <c r="I106" s="1" t="s">
        <v>2763</v>
      </c>
    </row>
    <row r="107" spans="1:10" ht="101.5">
      <c r="A107" s="2" t="s">
        <v>3105</v>
      </c>
      <c r="B107" s="2" t="s">
        <v>3106</v>
      </c>
      <c r="C107" s="43">
        <v>1</v>
      </c>
      <c r="D107" s="1" t="s">
        <v>65</v>
      </c>
      <c r="E107" s="1" t="s">
        <v>66</v>
      </c>
      <c r="F107" s="1" t="str">
        <f>UnitControlCenter!$B$3</f>
        <v>million metric tons / year</v>
      </c>
      <c r="G107" s="1" t="s">
        <v>3578</v>
      </c>
      <c r="H107" s="1" t="s">
        <v>3645</v>
      </c>
      <c r="I107" s="43" t="s">
        <v>3647</v>
      </c>
    </row>
    <row r="108" spans="1:10" ht="188.5">
      <c r="A108" s="2" t="s">
        <v>3105</v>
      </c>
      <c r="B108" s="2" t="s">
        <v>2456</v>
      </c>
      <c r="C108" s="43">
        <v>1</v>
      </c>
      <c r="D108" s="1" t="s">
        <v>65</v>
      </c>
      <c r="E108" s="1" t="s">
        <v>66</v>
      </c>
      <c r="F108" s="1" t="str">
        <f>UnitControlCenter!$B$23</f>
        <v>cubic km / yr</v>
      </c>
      <c r="G108" s="1" t="s">
        <v>3577</v>
      </c>
      <c r="H108" s="1" t="s">
        <v>3644</v>
      </c>
      <c r="I108" s="43" t="s">
        <v>3646</v>
      </c>
    </row>
    <row r="109" spans="1:10" s="193" customFormat="1" ht="189" thickBot="1">
      <c r="A109" s="192" t="s">
        <v>3105</v>
      </c>
      <c r="B109" s="192" t="s">
        <v>2457</v>
      </c>
      <c r="C109" s="199">
        <v>1</v>
      </c>
      <c r="D109" s="193" t="s">
        <v>65</v>
      </c>
      <c r="E109" s="193" t="s">
        <v>66</v>
      </c>
      <c r="F109" s="193" t="str">
        <f>UnitControlCenter!$B$23</f>
        <v>cubic km / yr</v>
      </c>
      <c r="G109" s="193" t="s">
        <v>3579</v>
      </c>
      <c r="H109" s="1" t="s">
        <v>3644</v>
      </c>
      <c r="I109" s="43" t="s">
        <v>3646</v>
      </c>
    </row>
    <row r="110" spans="1:10" ht="409.5">
      <c r="A110" s="2" t="s">
        <v>3537</v>
      </c>
      <c r="B110" s="2" t="s">
        <v>3538</v>
      </c>
      <c r="C110" s="43">
        <v>1</v>
      </c>
      <c r="D110" s="1" t="s">
        <v>65</v>
      </c>
      <c r="E110" s="1" t="s">
        <v>3544</v>
      </c>
      <c r="F110" s="1" t="str">
        <f>UnitControlCenter!$B$17</f>
        <v>terawatt-hours (TWh)</v>
      </c>
      <c r="G110" s="1" t="s">
        <v>3605</v>
      </c>
      <c r="H110" s="1" t="s">
        <v>3725</v>
      </c>
      <c r="I110" s="1" t="s">
        <v>3602</v>
      </c>
    </row>
    <row r="111" spans="1:10" ht="406">
      <c r="A111" s="2" t="s">
        <v>3537</v>
      </c>
      <c r="B111" s="2" t="s">
        <v>3539</v>
      </c>
      <c r="C111" s="43">
        <v>1</v>
      </c>
      <c r="D111" s="1" t="s">
        <v>65</v>
      </c>
      <c r="E111" s="1" t="s">
        <v>3544</v>
      </c>
      <c r="F111" s="1" t="str">
        <f>UnitControlCenter!$B$17</f>
        <v>terawatt-hours (TWh)</v>
      </c>
      <c r="G111" s="1" t="s">
        <v>3606</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3537</v>
      </c>
      <c r="B112" s="2" t="s">
        <v>3540</v>
      </c>
      <c r="C112" s="43">
        <v>1</v>
      </c>
      <c r="D112" s="1" t="s">
        <v>65</v>
      </c>
      <c r="E112" s="1" t="s">
        <v>3544</v>
      </c>
      <c r="F112" s="1" t="str">
        <f>UnitControlCenter!$B$17</f>
        <v>terawatt-hours (TWh)</v>
      </c>
      <c r="G112" s="1" t="s">
        <v>3607</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3537</v>
      </c>
      <c r="B113" s="2" t="s">
        <v>3541</v>
      </c>
      <c r="C113" s="43">
        <v>1</v>
      </c>
      <c r="D113" s="1" t="s">
        <v>65</v>
      </c>
      <c r="E113" s="1" t="s">
        <v>3544</v>
      </c>
      <c r="F113" s="1" t="str">
        <f>UnitControlCenter!$B$17</f>
        <v>terawatt-hours (TWh)</v>
      </c>
      <c r="G113" s="1" t="s">
        <v>3608</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3537</v>
      </c>
      <c r="B114" s="2" t="s">
        <v>3542</v>
      </c>
      <c r="C114" s="43">
        <v>1</v>
      </c>
      <c r="D114" s="1" t="s">
        <v>65</v>
      </c>
      <c r="E114" s="1" t="s">
        <v>3544</v>
      </c>
      <c r="F114" s="1" t="str">
        <f>UnitControlCenter!$B$17</f>
        <v>terawatt-hours (TWh)</v>
      </c>
      <c r="G114" s="1" t="s">
        <v>3603</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3537</v>
      </c>
      <c r="B115" s="2" t="s">
        <v>3543</v>
      </c>
      <c r="C115" s="43">
        <v>1</v>
      </c>
      <c r="D115" s="1" t="s">
        <v>65</v>
      </c>
      <c r="E115" s="1" t="s">
        <v>3544</v>
      </c>
      <c r="F115" s="1" t="str">
        <f>UnitControlCenter!$B$17</f>
        <v>terawatt-hours (TWh)</v>
      </c>
      <c r="G115" s="1" t="s">
        <v>3604</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3537</v>
      </c>
      <c r="B116" s="2" t="s">
        <v>3547</v>
      </c>
      <c r="C116" s="43">
        <v>1</v>
      </c>
      <c r="D116" s="1" t="s">
        <v>65</v>
      </c>
      <c r="E116" s="1" t="s">
        <v>3545</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c r="A117" s="2" t="s">
        <v>3537</v>
      </c>
      <c r="B117" s="2" t="s">
        <v>3548</v>
      </c>
      <c r="C117" s="43">
        <v>1</v>
      </c>
      <c r="D117" s="1" t="s">
        <v>65</v>
      </c>
      <c r="E117" s="1" t="s">
        <v>3545</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3537</v>
      </c>
      <c r="B118" s="2" t="s">
        <v>3549</v>
      </c>
      <c r="C118" s="43">
        <v>1</v>
      </c>
      <c r="D118" s="1" t="s">
        <v>65</v>
      </c>
      <c r="E118" s="1" t="s">
        <v>3545</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3537</v>
      </c>
      <c r="B119" s="2" t="s">
        <v>3550</v>
      </c>
      <c r="C119" s="43">
        <v>1</v>
      </c>
      <c r="D119" s="1" t="s">
        <v>65</v>
      </c>
      <c r="E119" s="1" t="s">
        <v>3545</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3537</v>
      </c>
      <c r="B120" s="2" t="s">
        <v>3551</v>
      </c>
      <c r="C120" s="43">
        <v>1</v>
      </c>
      <c r="D120" s="1" t="s">
        <v>65</v>
      </c>
      <c r="E120" s="1" t="s">
        <v>3545</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3537</v>
      </c>
      <c r="B121" s="192" t="s">
        <v>3552</v>
      </c>
      <c r="C121" s="199">
        <v>1</v>
      </c>
      <c r="D121" s="193" t="s">
        <v>65</v>
      </c>
      <c r="E121" s="193" t="s">
        <v>3545</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c r="A122" s="2" t="s">
        <v>2738</v>
      </c>
      <c r="B122" s="2" t="s">
        <v>2739</v>
      </c>
      <c r="C122" s="43">
        <v>1</v>
      </c>
      <c r="D122" s="1" t="s">
        <v>65</v>
      </c>
      <c r="E122" s="1" t="s">
        <v>66</v>
      </c>
      <c r="F122" s="1" t="str">
        <f>UnitControlCenter!$B$26</f>
        <v>million vehicles / year</v>
      </c>
      <c r="G122" s="1" t="s">
        <v>2603</v>
      </c>
      <c r="H122" s="1" t="s">
        <v>2604</v>
      </c>
      <c r="I122" s="1" t="s">
        <v>2605</v>
      </c>
    </row>
    <row r="123" spans="1:10" ht="72.5">
      <c r="A123" s="2" t="s">
        <v>2738</v>
      </c>
      <c r="B123" s="2" t="s">
        <v>2740</v>
      </c>
      <c r="C123" s="43">
        <v>1</v>
      </c>
      <c r="D123" s="1" t="s">
        <v>65</v>
      </c>
      <c r="E123" s="1" t="s">
        <v>66</v>
      </c>
      <c r="F123" s="1" t="str">
        <f>UnitControlCenter!$B$27</f>
        <v>thousand vehicles / year</v>
      </c>
      <c r="G123" s="1" t="s">
        <v>2606</v>
      </c>
      <c r="H123" s="1" t="s">
        <v>2607</v>
      </c>
      <c r="I123" s="1" t="s">
        <v>2608</v>
      </c>
    </row>
    <row r="124" spans="1:10" ht="72.5">
      <c r="A124" s="2" t="s">
        <v>2738</v>
      </c>
      <c r="B124" s="2" t="s">
        <v>3107</v>
      </c>
      <c r="C124" s="43">
        <v>1</v>
      </c>
      <c r="D124" s="1" t="s">
        <v>65</v>
      </c>
      <c r="E124" s="1" t="s">
        <v>66</v>
      </c>
      <c r="F124" s="1" t="str">
        <f>UnitControlCenter!$B$27</f>
        <v>thousand vehicles / year</v>
      </c>
      <c r="G124" s="1" t="s">
        <v>2609</v>
      </c>
      <c r="H124" s="1" t="s">
        <v>2604</v>
      </c>
      <c r="I124" s="1" t="s">
        <v>2605</v>
      </c>
    </row>
    <row r="125" spans="1:10" ht="72.5">
      <c r="A125" s="2" t="s">
        <v>2738</v>
      </c>
      <c r="B125" s="2" t="s">
        <v>3110</v>
      </c>
      <c r="C125" s="43">
        <v>1</v>
      </c>
      <c r="D125" s="1" t="s">
        <v>65</v>
      </c>
      <c r="E125" s="1" t="s">
        <v>66</v>
      </c>
      <c r="F125" s="1" t="str">
        <f>UnitControlCenter!$B$27</f>
        <v>thousand vehicles / year</v>
      </c>
      <c r="G125" s="1" t="s">
        <v>2610</v>
      </c>
      <c r="H125" s="1" t="s">
        <v>2607</v>
      </c>
      <c r="I125" s="1" t="s">
        <v>2608</v>
      </c>
    </row>
    <row r="126" spans="1:10" ht="29">
      <c r="A126" s="2" t="s">
        <v>2738</v>
      </c>
      <c r="B126" s="2" t="s">
        <v>3353</v>
      </c>
      <c r="C126" s="43">
        <v>1</v>
      </c>
      <c r="D126" s="1" t="s">
        <v>65</v>
      </c>
      <c r="E126" s="1" t="s">
        <v>66</v>
      </c>
      <c r="F126" s="1" t="str">
        <f>UnitControlCenter!$B$27</f>
        <v>thousand vehicles / year</v>
      </c>
      <c r="G126" s="1" t="s">
        <v>2494</v>
      </c>
      <c r="H126" s="1" t="s">
        <v>2495</v>
      </c>
      <c r="I126" s="1" t="s">
        <v>2594</v>
      </c>
    </row>
    <row r="127" spans="1:10" ht="29">
      <c r="A127" s="2" t="s">
        <v>2738</v>
      </c>
      <c r="B127" s="2" t="s">
        <v>3354</v>
      </c>
      <c r="C127" s="43">
        <v>0</v>
      </c>
      <c r="D127" s="1" t="s">
        <v>65</v>
      </c>
      <c r="E127" s="1" t="s">
        <v>66</v>
      </c>
      <c r="F127" s="1" t="str">
        <f>UnitControlCenter!$B$27</f>
        <v>thousand vehicles / year</v>
      </c>
      <c r="G127" s="1" t="s">
        <v>3355</v>
      </c>
      <c r="H127" s="1" t="s">
        <v>2495</v>
      </c>
      <c r="I127" s="1" t="s">
        <v>2594</v>
      </c>
    </row>
    <row r="128" spans="1:10" ht="72.5">
      <c r="A128" s="2" t="s">
        <v>2738</v>
      </c>
      <c r="B128" s="2" t="s">
        <v>2741</v>
      </c>
      <c r="C128" s="43">
        <v>1</v>
      </c>
      <c r="D128" s="1" t="s">
        <v>65</v>
      </c>
      <c r="E128" s="1" t="s">
        <v>66</v>
      </c>
      <c r="F128" s="1" t="str">
        <f>UnitControlCenter!$B$28</f>
        <v>million vehicles</v>
      </c>
      <c r="G128" s="1" t="s">
        <v>2611</v>
      </c>
      <c r="H128" s="1" t="s">
        <v>2604</v>
      </c>
      <c r="I128" s="1" t="s">
        <v>2605</v>
      </c>
    </row>
    <row r="129" spans="1:10" ht="72.5">
      <c r="A129" s="2" t="s">
        <v>2738</v>
      </c>
      <c r="B129" s="2" t="s">
        <v>2742</v>
      </c>
      <c r="C129" s="43">
        <v>1</v>
      </c>
      <c r="D129" s="1" t="s">
        <v>65</v>
      </c>
      <c r="E129" s="1" t="s">
        <v>66</v>
      </c>
      <c r="F129" s="1" t="str">
        <f>UnitControlCenter!$B$29</f>
        <v>thousand vehicles</v>
      </c>
      <c r="G129" s="1" t="s">
        <v>2821</v>
      </c>
      <c r="H129" s="1" t="s">
        <v>2607</v>
      </c>
      <c r="I129" s="1" t="s">
        <v>2608</v>
      </c>
    </row>
    <row r="130" spans="1:10" ht="58">
      <c r="A130" s="2" t="s">
        <v>2738</v>
      </c>
      <c r="B130" s="2" t="s">
        <v>3108</v>
      </c>
      <c r="C130" s="43">
        <v>1</v>
      </c>
      <c r="D130" s="1" t="s">
        <v>65</v>
      </c>
      <c r="E130" s="1" t="s">
        <v>66</v>
      </c>
      <c r="F130" s="1" t="str">
        <f>UnitControlCenter!$B$28</f>
        <v>million vehicles</v>
      </c>
      <c r="G130" s="1" t="s">
        <v>2612</v>
      </c>
      <c r="H130" s="1" t="s">
        <v>2604</v>
      </c>
      <c r="I130" s="1" t="s">
        <v>2605</v>
      </c>
    </row>
    <row r="131" spans="1:10" ht="58">
      <c r="A131" s="2" t="s">
        <v>2738</v>
      </c>
      <c r="B131" s="2" t="s">
        <v>3111</v>
      </c>
      <c r="C131" s="43">
        <v>1</v>
      </c>
      <c r="D131" s="1" t="s">
        <v>65</v>
      </c>
      <c r="E131" s="1" t="s">
        <v>66</v>
      </c>
      <c r="F131" s="1" t="str">
        <f>UnitControlCenter!$B$28</f>
        <v>million vehicles</v>
      </c>
      <c r="G131" s="1" t="s">
        <v>2613</v>
      </c>
      <c r="H131" s="1" t="s">
        <v>2607</v>
      </c>
      <c r="I131" s="1" t="s">
        <v>2608</v>
      </c>
    </row>
    <row r="132" spans="1:10" ht="29">
      <c r="A132" s="2" t="s">
        <v>2738</v>
      </c>
      <c r="B132" s="2" t="s">
        <v>3356</v>
      </c>
      <c r="C132" s="43">
        <v>1</v>
      </c>
      <c r="D132" s="1" t="s">
        <v>65</v>
      </c>
      <c r="E132" s="1" t="s">
        <v>66</v>
      </c>
      <c r="F132" s="1" t="str">
        <f>UnitControlCenter!$B$28</f>
        <v>million vehicles</v>
      </c>
      <c r="G132" s="1" t="s">
        <v>2595</v>
      </c>
      <c r="H132" s="1" t="s">
        <v>2495</v>
      </c>
      <c r="I132" s="1" t="s">
        <v>2594</v>
      </c>
    </row>
    <row r="133" spans="1:10" s="193" customFormat="1" ht="29.5" thickBot="1">
      <c r="A133" s="192" t="s">
        <v>2738</v>
      </c>
      <c r="B133" s="192" t="s">
        <v>3357</v>
      </c>
      <c r="C133" s="199">
        <v>0</v>
      </c>
      <c r="D133" s="193" t="s">
        <v>65</v>
      </c>
      <c r="E133" s="193" t="s">
        <v>66</v>
      </c>
      <c r="F133" s="193" t="str">
        <f>UnitControlCenter!$B$28</f>
        <v>million vehicles</v>
      </c>
      <c r="G133" s="193" t="s">
        <v>3358</v>
      </c>
      <c r="H133" s="193" t="s">
        <v>2495</v>
      </c>
      <c r="I133" s="193" t="s">
        <v>2594</v>
      </c>
    </row>
    <row r="134" spans="1:10" ht="130.5">
      <c r="A134" s="2" t="s">
        <v>2846</v>
      </c>
      <c r="B134" s="2" t="s">
        <v>2344</v>
      </c>
      <c r="C134" s="43">
        <v>1</v>
      </c>
      <c r="D134" s="1" t="s">
        <v>65</v>
      </c>
      <c r="E134" s="1" t="s">
        <v>66</v>
      </c>
      <c r="F134" s="1" t="str">
        <f>UnitControlCenter!$B$3</f>
        <v>million metric tons / year</v>
      </c>
      <c r="G134" s="1" t="s">
        <v>3261</v>
      </c>
      <c r="H134" s="1" t="s">
        <v>3260</v>
      </c>
      <c r="I134" s="1" t="s">
        <v>2596</v>
      </c>
    </row>
    <row r="135" spans="1:10" ht="87">
      <c r="A135" s="2" t="s">
        <v>2846</v>
      </c>
      <c r="B135" s="2" t="s">
        <v>2345</v>
      </c>
      <c r="C135" s="43">
        <v>1</v>
      </c>
      <c r="D135" s="1" t="s">
        <v>65</v>
      </c>
      <c r="E135" s="1" t="s">
        <v>66</v>
      </c>
      <c r="F135" s="1" t="str">
        <f>UnitControlCenter!$B$30</f>
        <v>quads / year</v>
      </c>
      <c r="G135" s="1" t="s">
        <v>2760</v>
      </c>
      <c r="H135" s="1" t="s">
        <v>2614</v>
      </c>
      <c r="I135" s="1" t="s">
        <v>2615</v>
      </c>
    </row>
    <row r="136" spans="1:10" ht="116">
      <c r="A136" s="2" t="s">
        <v>2846</v>
      </c>
      <c r="B136" s="2" t="s">
        <v>2395</v>
      </c>
      <c r="C136" s="43">
        <v>1</v>
      </c>
      <c r="D136" s="1" t="s">
        <v>65</v>
      </c>
      <c r="E136" s="1" t="s">
        <v>66</v>
      </c>
      <c r="F136" s="1" t="str">
        <f>UnitControlCenter!$B$30</f>
        <v>quads / year</v>
      </c>
      <c r="G136" s="1" t="s">
        <v>3262</v>
      </c>
      <c r="H136" s="1" t="s">
        <v>3260</v>
      </c>
      <c r="I136" s="1" t="s">
        <v>2596</v>
      </c>
    </row>
    <row r="137" spans="1:10" ht="29">
      <c r="A137" s="2" t="s">
        <v>2846</v>
      </c>
      <c r="B137" s="2" t="s">
        <v>3268</v>
      </c>
      <c r="C137" s="43">
        <v>1</v>
      </c>
      <c r="D137" s="1" t="s">
        <v>63</v>
      </c>
      <c r="E137" s="1" t="s">
        <v>64</v>
      </c>
      <c r="F137" s="1" t="str">
        <f>UnitControlCenter!$B$30</f>
        <v>quads / year</v>
      </c>
      <c r="G137" s="1" t="s">
        <v>3269</v>
      </c>
    </row>
    <row r="138" spans="1:10" ht="43.5">
      <c r="A138" s="2" t="s">
        <v>2846</v>
      </c>
      <c r="B138" s="2" t="s">
        <v>2847</v>
      </c>
      <c r="C138" s="43">
        <v>1</v>
      </c>
      <c r="D138" s="1" t="s">
        <v>65</v>
      </c>
      <c r="E138" s="1" t="s">
        <v>66</v>
      </c>
      <c r="F138" s="1" t="str">
        <f>UnitControlCenter!$B$24</f>
        <v>trillion passenger-miles / year</v>
      </c>
      <c r="G138" s="1" t="s">
        <v>2354</v>
      </c>
      <c r="H138" s="1" t="s">
        <v>2555</v>
      </c>
      <c r="I138" s="1" t="s">
        <v>2556</v>
      </c>
    </row>
    <row r="139" spans="1:10" ht="44" thickBot="1">
      <c r="A139" s="192" t="s">
        <v>2846</v>
      </c>
      <c r="B139" s="192" t="s">
        <v>2848</v>
      </c>
      <c r="C139" s="199">
        <v>1</v>
      </c>
      <c r="D139" s="193" t="s">
        <v>65</v>
      </c>
      <c r="E139" s="193" t="s">
        <v>66</v>
      </c>
      <c r="F139" s="193" t="str">
        <f>UnitControlCenter!$B$25</f>
        <v>trillion freight ton-miles / year</v>
      </c>
      <c r="G139" s="193" t="s">
        <v>2592</v>
      </c>
      <c r="H139" s="193" t="s">
        <v>3115</v>
      </c>
      <c r="I139" s="193" t="s">
        <v>2593</v>
      </c>
      <c r="J139" s="193"/>
    </row>
    <row r="140" spans="1:10" ht="275.5">
      <c r="A140" s="2" t="s">
        <v>2346</v>
      </c>
      <c r="B140" s="2" t="s">
        <v>2730</v>
      </c>
      <c r="C140" s="43">
        <v>1</v>
      </c>
      <c r="D140" s="1" t="s">
        <v>65</v>
      </c>
      <c r="E140" s="1" t="s">
        <v>66</v>
      </c>
      <c r="F140" s="1" t="str">
        <f>UnitControlCenter!$B$30</f>
        <v>quads / year</v>
      </c>
      <c r="G140" s="1" t="s">
        <v>3051</v>
      </c>
      <c r="H140" s="1" t="s">
        <v>3049</v>
      </c>
      <c r="I140" s="208" t="s">
        <v>3050</v>
      </c>
      <c r="J140" s="208"/>
    </row>
    <row r="141" spans="1:10" ht="101.5">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3270</v>
      </c>
      <c r="C142" s="43">
        <v>1</v>
      </c>
      <c r="D142" s="1" t="s">
        <v>63</v>
      </c>
      <c r="E142" s="1" t="s">
        <v>64</v>
      </c>
      <c r="F142" s="1" t="str">
        <f>UnitControlCenter!$B$30</f>
        <v>quads / year</v>
      </c>
      <c r="G142" s="1" t="s">
        <v>3271</v>
      </c>
    </row>
    <row r="143" spans="1:10" ht="217.5">
      <c r="A143" s="2" t="s">
        <v>2346</v>
      </c>
      <c r="B143" s="2" t="s">
        <v>2728</v>
      </c>
      <c r="C143" s="43">
        <v>1</v>
      </c>
      <c r="D143" s="1" t="s">
        <v>65</v>
      </c>
      <c r="E143" s="1" t="s">
        <v>66</v>
      </c>
      <c r="F143" s="1" t="str">
        <f>UnitControlCenter!$B$30</f>
        <v>quads / year</v>
      </c>
      <c r="G143" s="1" t="s">
        <v>3048</v>
      </c>
      <c r="H143" s="1" t="s">
        <v>3049</v>
      </c>
      <c r="I143" s="208" t="s">
        <v>3050</v>
      </c>
      <c r="J143" s="208"/>
    </row>
    <row r="144" spans="1:10" ht="72.5">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3272</v>
      </c>
      <c r="C145" s="43">
        <v>1</v>
      </c>
      <c r="D145" s="1" t="s">
        <v>63</v>
      </c>
      <c r="E145" s="1" t="s">
        <v>64</v>
      </c>
      <c r="F145" s="1" t="str">
        <f>UnitControlCenter!$B$30</f>
        <v>quads / year</v>
      </c>
      <c r="G145" s="1" t="s">
        <v>3273</v>
      </c>
    </row>
    <row r="146" spans="1:10" ht="130.5">
      <c r="A146" s="2" t="s">
        <v>2346</v>
      </c>
      <c r="B146" s="2" t="s">
        <v>3520</v>
      </c>
      <c r="C146" s="43">
        <v>1</v>
      </c>
      <c r="D146" s="1" t="s">
        <v>65</v>
      </c>
      <c r="E146" s="1" t="s">
        <v>66</v>
      </c>
      <c r="F146" s="1" t="str">
        <f>UnitControlCenter!$B$30</f>
        <v>quads / year</v>
      </c>
      <c r="G146" s="1" t="s">
        <v>3661</v>
      </c>
      <c r="H146" s="1" t="s">
        <v>3524</v>
      </c>
      <c r="I146" s="1" t="s">
        <v>3525</v>
      </c>
    </row>
    <row r="147" spans="1:10" s="193" customFormat="1" ht="87.5" thickBot="1">
      <c r="A147" s="192" t="s">
        <v>2346</v>
      </c>
      <c r="B147" s="192" t="s">
        <v>3521</v>
      </c>
      <c r="C147" s="199">
        <v>1</v>
      </c>
      <c r="D147" s="193" t="s">
        <v>65</v>
      </c>
      <c r="E147" s="193" t="s">
        <v>66</v>
      </c>
      <c r="F147" s="193" t="str">
        <f>UnitControlCenter!$B$16</f>
        <v>terawatt-hours (TWh) / year</v>
      </c>
      <c r="G147" s="193" t="s">
        <v>3662</v>
      </c>
      <c r="H147" s="193" t="s">
        <v>3522</v>
      </c>
      <c r="I147" s="193" t="s">
        <v>3523</v>
      </c>
    </row>
    <row r="148" spans="1:10" ht="261">
      <c r="A148" s="2" t="s">
        <v>2806</v>
      </c>
      <c r="B148" s="2" t="s">
        <v>2391</v>
      </c>
      <c r="C148" s="43">
        <v>1</v>
      </c>
      <c r="D148" s="1" t="s">
        <v>65</v>
      </c>
      <c r="E148" s="1" t="s">
        <v>66</v>
      </c>
      <c r="F148" s="1" t="str">
        <f>UnitControlCenter!$B$3</f>
        <v>million metric tons / year</v>
      </c>
      <c r="G148" s="1" t="s">
        <v>3052</v>
      </c>
      <c r="H148" s="1" t="s">
        <v>3049</v>
      </c>
      <c r="I148" s="208" t="s">
        <v>3050</v>
      </c>
      <c r="J148" s="208"/>
    </row>
    <row r="149" spans="1:10" ht="43.5">
      <c r="A149" s="2" t="s">
        <v>2806</v>
      </c>
      <c r="B149" s="2" t="s">
        <v>2392</v>
      </c>
      <c r="C149" s="43">
        <v>1</v>
      </c>
      <c r="D149" s="1" t="s">
        <v>65</v>
      </c>
      <c r="E149" s="1" t="s">
        <v>66</v>
      </c>
      <c r="F149" s="1" t="str">
        <f>UnitControlCenter!$B$3</f>
        <v>million metric tons / year</v>
      </c>
      <c r="G149" s="1" t="s">
        <v>2601</v>
      </c>
      <c r="H149" s="1" t="s">
        <v>2599</v>
      </c>
      <c r="I149" s="1" t="s">
        <v>2600</v>
      </c>
    </row>
    <row r="150" spans="1:10" ht="246.5">
      <c r="A150" s="2" t="s">
        <v>2806</v>
      </c>
      <c r="B150" s="2" t="s">
        <v>2393</v>
      </c>
      <c r="C150" s="43">
        <v>1</v>
      </c>
      <c r="D150" s="1" t="s">
        <v>65</v>
      </c>
      <c r="E150" s="1" t="s">
        <v>66</v>
      </c>
      <c r="F150" s="1" t="str">
        <f>UnitControlCenter!$B$3</f>
        <v>million metric tons / year</v>
      </c>
      <c r="G150" s="1" t="s">
        <v>3104</v>
      </c>
      <c r="H150" s="1" t="s">
        <v>3049</v>
      </c>
      <c r="I150" s="208" t="s">
        <v>3050</v>
      </c>
      <c r="J150" s="208"/>
    </row>
    <row r="151" spans="1:10" ht="29">
      <c r="A151" s="2" t="s">
        <v>2806</v>
      </c>
      <c r="B151" s="2" t="s">
        <v>2394</v>
      </c>
      <c r="C151" s="43">
        <v>1</v>
      </c>
      <c r="D151" s="1" t="s">
        <v>65</v>
      </c>
      <c r="E151" s="1" t="s">
        <v>66</v>
      </c>
      <c r="F151" s="1" t="str">
        <f>UnitControlCenter!$B$3</f>
        <v>million metric tons / year</v>
      </c>
      <c r="G151" s="1" t="s">
        <v>2602</v>
      </c>
      <c r="H151" s="1" t="s">
        <v>2599</v>
      </c>
      <c r="I151" s="1" t="s">
        <v>2600</v>
      </c>
    </row>
    <row r="152" spans="1:10" ht="304.5">
      <c r="A152" s="2" t="s">
        <v>2806</v>
      </c>
      <c r="B152" s="2" t="s">
        <v>2804</v>
      </c>
      <c r="C152" s="43">
        <v>1</v>
      </c>
      <c r="D152" s="1" t="s">
        <v>65</v>
      </c>
      <c r="E152" s="1" t="s">
        <v>66</v>
      </c>
      <c r="F152" s="1" t="str">
        <f>UnitControlCenter!$B$3</f>
        <v>million metric tons / year</v>
      </c>
      <c r="G152" s="1" t="s">
        <v>3053</v>
      </c>
      <c r="H152" s="1" t="s">
        <v>3049</v>
      </c>
      <c r="I152" s="208" t="s">
        <v>3050</v>
      </c>
      <c r="J152" s="208"/>
    </row>
    <row r="153" spans="1:10" ht="43.5">
      <c r="A153" s="2" t="s">
        <v>2806</v>
      </c>
      <c r="B153" s="2" t="s">
        <v>2805</v>
      </c>
      <c r="C153" s="43">
        <v>1</v>
      </c>
      <c r="D153" s="1" t="s">
        <v>65</v>
      </c>
      <c r="E153" s="1" t="s">
        <v>66</v>
      </c>
      <c r="F153" s="1" t="str">
        <f>UnitControlCenter!$B$3</f>
        <v>million metric tons / year</v>
      </c>
      <c r="G153" s="1" t="s">
        <v>2843</v>
      </c>
      <c r="H153" s="1" t="s">
        <v>2807</v>
      </c>
      <c r="I153" s="1" t="s">
        <v>2808</v>
      </c>
    </row>
    <row r="154" spans="1:10" ht="29">
      <c r="A154" s="2" t="s">
        <v>2806</v>
      </c>
      <c r="B154" s="2" t="s">
        <v>3332</v>
      </c>
      <c r="C154" s="43">
        <v>1</v>
      </c>
      <c r="D154" s="1" t="s">
        <v>65</v>
      </c>
      <c r="E154" s="1" t="s">
        <v>66</v>
      </c>
      <c r="F154" s="1" t="str">
        <f>UnitControlCenter!$B$3</f>
        <v>million metric tons / year</v>
      </c>
      <c r="G154" s="1" t="s">
        <v>3429</v>
      </c>
      <c r="H154" s="1" t="s">
        <v>3326</v>
      </c>
      <c r="I154" s="1" t="s">
        <v>3329</v>
      </c>
    </row>
    <row r="155" spans="1:10" ht="232">
      <c r="A155" s="2" t="s">
        <v>2806</v>
      </c>
      <c r="B155" s="2" t="s">
        <v>3324</v>
      </c>
      <c r="C155" s="43">
        <v>1</v>
      </c>
      <c r="D155" s="1" t="s">
        <v>65</v>
      </c>
      <c r="E155" s="1" t="s">
        <v>66</v>
      </c>
      <c r="F155" s="1" t="str">
        <f>UnitControlCenter!$B$3</f>
        <v>million metric tons / year</v>
      </c>
      <c r="G155" s="1" t="s">
        <v>3327</v>
      </c>
      <c r="H155" s="1" t="s">
        <v>3049</v>
      </c>
      <c r="I155" s="208" t="s">
        <v>3050</v>
      </c>
      <c r="J155" s="208"/>
    </row>
    <row r="156" spans="1:10" ht="305" thickBot="1">
      <c r="A156" s="192" t="s">
        <v>2806</v>
      </c>
      <c r="B156" s="192" t="s">
        <v>3325</v>
      </c>
      <c r="C156" s="199">
        <v>1</v>
      </c>
      <c r="D156" s="192" t="s">
        <v>65</v>
      </c>
      <c r="E156" s="192" t="s">
        <v>66</v>
      </c>
      <c r="F156" s="192" t="str">
        <f>UnitControlCenter!$B$3</f>
        <v>million metric tons / year</v>
      </c>
      <c r="G156" s="192" t="s">
        <v>3328</v>
      </c>
      <c r="H156" s="192" t="s">
        <v>3049</v>
      </c>
      <c r="I156" s="192" t="s">
        <v>3050</v>
      </c>
      <c r="J156" s="192"/>
    </row>
    <row r="157" spans="1:10" ht="43.5">
      <c r="A157" s="2" t="s">
        <v>3457</v>
      </c>
      <c r="B157" s="2" t="s">
        <v>3458</v>
      </c>
      <c r="C157" s="43">
        <v>1</v>
      </c>
      <c r="D157" s="1" t="s">
        <v>65</v>
      </c>
      <c r="E157" s="1" t="s">
        <v>66</v>
      </c>
      <c r="F157" s="1" t="str">
        <f>UnitControlCenter!$B$30</f>
        <v>quads / year</v>
      </c>
      <c r="G157" s="1" t="s">
        <v>2357</v>
      </c>
      <c r="H157" s="1" t="s">
        <v>2358</v>
      </c>
      <c r="I157" s="1" t="s">
        <v>2585</v>
      </c>
    </row>
    <row r="158" spans="1:10" s="2" customFormat="1" ht="29">
      <c r="A158" s="2" t="s">
        <v>3457</v>
      </c>
      <c r="B158" s="2" t="s">
        <v>3459</v>
      </c>
      <c r="C158" s="43">
        <v>1</v>
      </c>
      <c r="D158" s="2" t="s">
        <v>65</v>
      </c>
      <c r="E158" s="2" t="s">
        <v>66</v>
      </c>
      <c r="F158" s="2" t="str">
        <f>UnitControlCenter!$B$30</f>
        <v>quads / year</v>
      </c>
      <c r="G158" s="2" t="s">
        <v>2375</v>
      </c>
      <c r="H158" s="2" t="s">
        <v>2359</v>
      </c>
      <c r="I158" s="2" t="s">
        <v>2360</v>
      </c>
    </row>
    <row r="159" spans="1:10" ht="72.5">
      <c r="A159" s="2" t="s">
        <v>3457</v>
      </c>
      <c r="B159" s="2" t="s">
        <v>3460</v>
      </c>
      <c r="C159" s="43">
        <v>1</v>
      </c>
      <c r="D159" s="1" t="s">
        <v>65</v>
      </c>
      <c r="E159" s="1" t="s">
        <v>66</v>
      </c>
      <c r="F159" s="1" t="str">
        <f>UnitControlCenter!$B$30</f>
        <v>quads / year</v>
      </c>
      <c r="G159" s="1" t="s">
        <v>2624</v>
      </c>
      <c r="H159" s="1" t="s">
        <v>2626</v>
      </c>
      <c r="I159" s="1" t="s">
        <v>2625</v>
      </c>
    </row>
    <row r="160" spans="1:10" s="2" customFormat="1">
      <c r="A160" s="2" t="s">
        <v>3457</v>
      </c>
      <c r="B160" s="2" t="s">
        <v>3461</v>
      </c>
      <c r="C160" s="43">
        <v>1</v>
      </c>
      <c r="D160" s="2" t="s">
        <v>63</v>
      </c>
      <c r="E160" s="2" t="s">
        <v>64</v>
      </c>
      <c r="F160" s="2" t="str">
        <f>UnitControlCenter!$B$30</f>
        <v>quads / year</v>
      </c>
      <c r="G160" s="2" t="s">
        <v>3274</v>
      </c>
    </row>
    <row r="161" spans="1:10" ht="174">
      <c r="A161" s="2" t="s">
        <v>3457</v>
      </c>
      <c r="B161" s="2" t="s">
        <v>3462</v>
      </c>
      <c r="C161" s="43">
        <v>1</v>
      </c>
      <c r="D161" s="1" t="s">
        <v>65</v>
      </c>
      <c r="E161" s="1" t="s">
        <v>66</v>
      </c>
      <c r="F161" s="2" t="str">
        <f>UnitControlCenter!B3</f>
        <v>million metric tons / year</v>
      </c>
      <c r="G161" s="1" t="s">
        <v>3609</v>
      </c>
      <c r="H161" s="1" t="s">
        <v>3464</v>
      </c>
      <c r="I161" s="2" t="s">
        <v>3465</v>
      </c>
      <c r="J161" s="2"/>
    </row>
    <row r="162" spans="1:10" s="193" customFormat="1" ht="232.5" thickBot="1">
      <c r="A162" s="2" t="s">
        <v>3457</v>
      </c>
      <c r="B162" s="192" t="s">
        <v>3463</v>
      </c>
      <c r="C162" s="199">
        <v>1</v>
      </c>
      <c r="D162" s="193" t="s">
        <v>65</v>
      </c>
      <c r="E162" s="193" t="s">
        <v>66</v>
      </c>
      <c r="F162" s="192" t="str">
        <f>UnitControlCenter!B3</f>
        <v>million metric tons / year</v>
      </c>
      <c r="G162" s="193" t="s">
        <v>3610</v>
      </c>
      <c r="H162" s="193" t="s">
        <v>3464</v>
      </c>
      <c r="I162" s="192" t="s">
        <v>3465</v>
      </c>
      <c r="J162" s="192"/>
    </row>
    <row r="163" spans="1:10" ht="87">
      <c r="A163" s="2" t="s">
        <v>2413</v>
      </c>
      <c r="B163" s="2" t="s">
        <v>2414</v>
      </c>
      <c r="C163" s="43">
        <v>1</v>
      </c>
      <c r="D163" s="1" t="s">
        <v>65</v>
      </c>
      <c r="E163" s="1" t="s">
        <v>66</v>
      </c>
      <c r="F163" s="1" t="str">
        <f>UnitControlCenter!$B$30</f>
        <v>quads / year</v>
      </c>
      <c r="G163" s="1" t="s">
        <v>3638</v>
      </c>
      <c r="H163" s="1" t="s">
        <v>3637</v>
      </c>
      <c r="I163" s="1" t="s">
        <v>3636</v>
      </c>
    </row>
    <row r="164" spans="1:10" ht="72.5">
      <c r="A164" s="2" t="s">
        <v>2413</v>
      </c>
      <c r="B164" s="2" t="s">
        <v>2415</v>
      </c>
      <c r="C164" s="43">
        <v>1</v>
      </c>
      <c r="D164" s="1" t="s">
        <v>65</v>
      </c>
      <c r="E164" s="1" t="s">
        <v>66</v>
      </c>
      <c r="F164" s="1" t="str">
        <f>UnitControlCenter!$B$30</f>
        <v>quads / year</v>
      </c>
      <c r="G164" s="1" t="s">
        <v>3639</v>
      </c>
      <c r="H164" s="1" t="s">
        <v>3266</v>
      </c>
      <c r="I164" s="1" t="s">
        <v>3267</v>
      </c>
    </row>
    <row r="165" spans="1:10" ht="72.5">
      <c r="A165" s="2" t="s">
        <v>2413</v>
      </c>
      <c r="B165" s="2" t="s">
        <v>3634</v>
      </c>
      <c r="C165" s="43">
        <v>1</v>
      </c>
      <c r="D165" s="1" t="s">
        <v>65</v>
      </c>
      <c r="E165" s="1" t="s">
        <v>66</v>
      </c>
      <c r="F165" s="1" t="str">
        <f>UnitControlCenter!$B$30</f>
        <v>quads / year</v>
      </c>
      <c r="G165" s="1" t="s">
        <v>3648</v>
      </c>
      <c r="H165" s="1" t="s">
        <v>3640</v>
      </c>
      <c r="I165" s="43" t="s">
        <v>3641</v>
      </c>
    </row>
    <row r="166" spans="1:10" ht="58">
      <c r="A166" s="2" t="s">
        <v>2413</v>
      </c>
      <c r="B166" s="2" t="s">
        <v>3635</v>
      </c>
      <c r="C166" s="43">
        <v>1</v>
      </c>
      <c r="D166" s="1" t="s">
        <v>65</v>
      </c>
      <c r="E166" s="1" t="s">
        <v>66</v>
      </c>
      <c r="F166" s="1" t="str">
        <f>UnitControlCenter!$B$30</f>
        <v>quads / year</v>
      </c>
      <c r="G166" s="1" t="s">
        <v>3880</v>
      </c>
      <c r="H166" s="1" t="s">
        <v>3879</v>
      </c>
      <c r="I166" s="1" t="s">
        <v>3878</v>
      </c>
    </row>
    <row r="167" spans="1:10">
      <c r="A167" s="2" t="s">
        <v>2413</v>
      </c>
      <c r="B167" s="2" t="s">
        <v>2862</v>
      </c>
      <c r="C167" s="43">
        <v>0</v>
      </c>
      <c r="D167" s="1" t="s">
        <v>63</v>
      </c>
      <c r="E167" s="1" t="s">
        <v>64</v>
      </c>
      <c r="F167" s="1" t="str">
        <f>UnitControlCenter!$B$31</f>
        <v>thousand BTU / 2023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29">
      <c r="A175" s="2" t="s">
        <v>2413</v>
      </c>
      <c r="B175" s="2" t="s">
        <v>2627</v>
      </c>
      <c r="C175" s="43">
        <v>1</v>
      </c>
      <c r="D175" s="1" t="s">
        <v>63</v>
      </c>
      <c r="E175" s="1" t="s">
        <v>64</v>
      </c>
      <c r="F175" s="1" t="str">
        <f>UnitControlCenter!$B$35</f>
        <v>million gallons / year</v>
      </c>
      <c r="G175" s="1" t="s">
        <v>2631</v>
      </c>
    </row>
    <row r="176" spans="1:10" ht="29">
      <c r="A176" s="2" t="s">
        <v>2413</v>
      </c>
      <c r="B176" s="2" t="s">
        <v>2628</v>
      </c>
      <c r="C176" s="43">
        <v>1</v>
      </c>
      <c r="D176" s="1" t="s">
        <v>63</v>
      </c>
      <c r="E176" s="1" t="s">
        <v>64</v>
      </c>
      <c r="F176" s="1" t="str">
        <f>UnitControlCenter!$B$32</f>
        <v>millions of short tons / year</v>
      </c>
      <c r="G176" s="1" t="s">
        <v>2632</v>
      </c>
    </row>
    <row r="177" spans="1:10" ht="1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58">
      <c r="A178" s="2" t="s">
        <v>3335</v>
      </c>
      <c r="B178" s="2" t="s">
        <v>3363</v>
      </c>
      <c r="C178" s="43">
        <v>1</v>
      </c>
      <c r="D178" s="1" t="s">
        <v>65</v>
      </c>
      <c r="E178" s="1" t="s">
        <v>66</v>
      </c>
      <c r="F178" s="1" t="str">
        <f>UnitControlCenter!$B$36</f>
        <v>trillion BTU / year</v>
      </c>
      <c r="G178" s="1" t="s">
        <v>2638</v>
      </c>
      <c r="H178" s="1" t="s">
        <v>2639</v>
      </c>
      <c r="I178" s="1" t="s">
        <v>2640</v>
      </c>
    </row>
    <row r="179" spans="1:10" ht="58">
      <c r="A179" s="2" t="s">
        <v>3335</v>
      </c>
      <c r="B179" s="2" t="s">
        <v>3364</v>
      </c>
      <c r="C179" s="43">
        <v>1</v>
      </c>
      <c r="D179" s="1" t="s">
        <v>65</v>
      </c>
      <c r="E179" s="1" t="s">
        <v>66</v>
      </c>
      <c r="F179" s="1" t="str">
        <f>UnitControlCenter!$B$36</f>
        <v>trillion BTU / year</v>
      </c>
      <c r="G179" s="1" t="s">
        <v>2641</v>
      </c>
      <c r="H179" s="1" t="s">
        <v>2639</v>
      </c>
      <c r="I179" s="1" t="s">
        <v>2640</v>
      </c>
    </row>
    <row r="180" spans="1:10" ht="58">
      <c r="A180" s="2" t="s">
        <v>3335</v>
      </c>
      <c r="B180" s="2" t="s">
        <v>3365</v>
      </c>
      <c r="C180" s="43">
        <v>1</v>
      </c>
      <c r="D180" s="1" t="s">
        <v>65</v>
      </c>
      <c r="E180" s="1" t="s">
        <v>66</v>
      </c>
      <c r="F180" s="1" t="str">
        <f>UnitControlCenter!$B$9</f>
        <v>billion 2023 dollars / year</v>
      </c>
      <c r="G180" s="1" t="s">
        <v>2642</v>
      </c>
      <c r="H180" s="1" t="s">
        <v>2639</v>
      </c>
      <c r="I180" s="1" t="s">
        <v>2640</v>
      </c>
    </row>
    <row r="181" spans="1:10" ht="72.5">
      <c r="A181" s="2" t="s">
        <v>3335</v>
      </c>
      <c r="B181" s="2" t="s">
        <v>3366</v>
      </c>
      <c r="C181" s="43">
        <v>1</v>
      </c>
      <c r="D181" s="1" t="s">
        <v>65</v>
      </c>
      <c r="E181" s="1" t="s">
        <v>66</v>
      </c>
      <c r="F181" s="1" t="str">
        <f>UnitControlCenter!$B$9</f>
        <v>billion 2023 dollars / year</v>
      </c>
      <c r="G181" s="1" t="s">
        <v>2643</v>
      </c>
      <c r="H181" s="1" t="s">
        <v>2639</v>
      </c>
      <c r="I181" s="1" t="s">
        <v>2640</v>
      </c>
    </row>
    <row r="182" spans="1:10" ht="43.5">
      <c r="A182" s="2" t="s">
        <v>3335</v>
      </c>
      <c r="B182" s="2" t="s">
        <v>3367</v>
      </c>
      <c r="C182" s="43">
        <v>1</v>
      </c>
      <c r="D182" s="1" t="s">
        <v>65</v>
      </c>
      <c r="E182" s="1" t="s">
        <v>66</v>
      </c>
      <c r="F182" s="1" t="str">
        <f>UnitControlCenter!B3</f>
        <v>million metric tons / year</v>
      </c>
      <c r="G182" s="1" t="s">
        <v>2885</v>
      </c>
      <c r="H182" s="1" t="s">
        <v>2883</v>
      </c>
      <c r="I182" s="1" t="s">
        <v>2884</v>
      </c>
    </row>
    <row r="183" spans="1:10" ht="58">
      <c r="A183" s="2" t="s">
        <v>3335</v>
      </c>
      <c r="B183" s="2" t="s">
        <v>3368</v>
      </c>
      <c r="C183" s="43">
        <v>1</v>
      </c>
      <c r="D183" s="1" t="s">
        <v>65</v>
      </c>
      <c r="E183" s="1" t="s">
        <v>66</v>
      </c>
      <c r="F183" s="1" t="str">
        <f>UnitControlCenter!B3</f>
        <v>million metric tons / year</v>
      </c>
      <c r="G183" s="1" t="s">
        <v>2886</v>
      </c>
      <c r="H183" s="1" t="s">
        <v>2883</v>
      </c>
      <c r="I183" s="1" t="s">
        <v>2884</v>
      </c>
    </row>
    <row r="184" spans="1:10" ht="58">
      <c r="A184" s="2" t="s">
        <v>3335</v>
      </c>
      <c r="B184" s="2" t="s">
        <v>3369</v>
      </c>
      <c r="C184" s="43">
        <v>1</v>
      </c>
      <c r="D184" s="1" t="s">
        <v>65</v>
      </c>
      <c r="E184" s="1" t="s">
        <v>66</v>
      </c>
      <c r="F184" s="1" t="str">
        <f>UnitControlCenter!$B$36</f>
        <v>trillion BTU / year</v>
      </c>
      <c r="G184" s="1" t="s">
        <v>2720</v>
      </c>
      <c r="H184" s="1" t="s">
        <v>2715</v>
      </c>
      <c r="I184" s="1" t="s">
        <v>2716</v>
      </c>
    </row>
    <row r="185" spans="1:10" ht="72.5">
      <c r="A185" s="2" t="s">
        <v>3335</v>
      </c>
      <c r="B185" s="2" t="s">
        <v>3370</v>
      </c>
      <c r="C185" s="43">
        <v>1</v>
      </c>
      <c r="D185" s="1" t="s">
        <v>65</v>
      </c>
      <c r="E185" s="1" t="s">
        <v>66</v>
      </c>
      <c r="F185" s="1" t="str">
        <f>UnitControlCenter!$B$36</f>
        <v>trillion BTU / year</v>
      </c>
      <c r="G185" s="1" t="s">
        <v>2721</v>
      </c>
      <c r="H185" s="1" t="s">
        <v>2715</v>
      </c>
      <c r="I185" s="1" t="s">
        <v>2717</v>
      </c>
    </row>
    <row r="186" spans="1:10" ht="72.5">
      <c r="A186" s="2" t="s">
        <v>3335</v>
      </c>
      <c r="B186" s="2" t="s">
        <v>3371</v>
      </c>
      <c r="C186" s="43">
        <v>1</v>
      </c>
      <c r="D186" s="1" t="s">
        <v>65</v>
      </c>
      <c r="E186" s="1" t="s">
        <v>66</v>
      </c>
      <c r="F186" s="1" t="str">
        <f>UnitControlCenter!$B$9</f>
        <v>billion 2023 dollars / year</v>
      </c>
      <c r="G186" s="1" t="s">
        <v>2722</v>
      </c>
      <c r="H186" s="1" t="s">
        <v>2715</v>
      </c>
      <c r="I186" s="1" t="s">
        <v>2718</v>
      </c>
    </row>
    <row r="187" spans="1:10" ht="87">
      <c r="A187" s="2" t="s">
        <v>3335</v>
      </c>
      <c r="B187" s="2" t="s">
        <v>3372</v>
      </c>
      <c r="C187" s="43">
        <v>1</v>
      </c>
      <c r="D187" s="1" t="s">
        <v>65</v>
      </c>
      <c r="E187" s="1" t="s">
        <v>66</v>
      </c>
      <c r="F187" s="1" t="str">
        <f>UnitControlCenter!$B$9</f>
        <v>billion 2023 dollars / year</v>
      </c>
      <c r="G187" s="1" t="s">
        <v>2723</v>
      </c>
      <c r="H187" s="1" t="s">
        <v>2715</v>
      </c>
      <c r="I187" s="1" t="s">
        <v>2719</v>
      </c>
    </row>
    <row r="188" spans="1:10" ht="101.5">
      <c r="A188" s="2" t="s">
        <v>3335</v>
      </c>
      <c r="B188" s="2" t="s">
        <v>3373</v>
      </c>
      <c r="C188" s="43">
        <v>1</v>
      </c>
      <c r="D188" s="1" t="s">
        <v>65</v>
      </c>
      <c r="E188" s="1" t="s">
        <v>66</v>
      </c>
      <c r="F188" s="1" t="str">
        <f>UnitControlCenter!$B$30</f>
        <v>quads / year</v>
      </c>
      <c r="G188" s="1" t="s">
        <v>2748</v>
      </c>
      <c r="H188" s="1" t="s">
        <v>2750</v>
      </c>
      <c r="I188" s="1" t="s">
        <v>2751</v>
      </c>
    </row>
    <row r="189" spans="1:10" ht="116">
      <c r="A189" s="2" t="s">
        <v>3335</v>
      </c>
      <c r="B189" s="2" t="s">
        <v>3374</v>
      </c>
      <c r="C189" s="43">
        <v>1</v>
      </c>
      <c r="D189" s="1" t="s">
        <v>65</v>
      </c>
      <c r="E189" s="1" t="s">
        <v>66</v>
      </c>
      <c r="F189" s="1" t="str">
        <f>UnitControlCenter!$B$30</f>
        <v>quads / year</v>
      </c>
      <c r="G189" s="1" t="s">
        <v>2749</v>
      </c>
      <c r="H189" s="1" t="s">
        <v>2750</v>
      </c>
      <c r="I189" s="1" t="s">
        <v>2751</v>
      </c>
    </row>
    <row r="190" spans="1:10" ht="101.5" customHeight="1">
      <c r="A190" s="2" t="s">
        <v>3335</v>
      </c>
      <c r="B190" s="2" t="s">
        <v>3688</v>
      </c>
      <c r="C190" s="43">
        <v>1</v>
      </c>
      <c r="D190" s="1" t="s">
        <v>65</v>
      </c>
      <c r="E190" s="1" t="s">
        <v>66</v>
      </c>
      <c r="F190" s="1" t="s">
        <v>351</v>
      </c>
      <c r="G190" s="1" t="s">
        <v>3789</v>
      </c>
      <c r="H190" s="1" t="s">
        <v>3790</v>
      </c>
      <c r="I190" s="1" t="s">
        <v>3803</v>
      </c>
    </row>
    <row r="191" spans="1:10" ht="203">
      <c r="A191" s="2" t="s">
        <v>3335</v>
      </c>
      <c r="B191" s="2" t="s">
        <v>3382</v>
      </c>
      <c r="C191" s="43">
        <v>1</v>
      </c>
      <c r="D191" s="1" t="s">
        <v>65</v>
      </c>
      <c r="E191" s="1" t="s">
        <v>66</v>
      </c>
      <c r="F191" s="1" t="str">
        <f>UnitControlCenter!$B$10</f>
        <v>billion 2023 dollars</v>
      </c>
      <c r="G191" s="1" t="s">
        <v>3338</v>
      </c>
      <c r="H191" s="1" t="s">
        <v>3337</v>
      </c>
      <c r="I191" s="208" t="s">
        <v>3336</v>
      </c>
      <c r="J191" s="208"/>
    </row>
    <row r="192" spans="1:10" ht="232">
      <c r="A192" s="2" t="s">
        <v>3335</v>
      </c>
      <c r="B192" s="2" t="s">
        <v>3375</v>
      </c>
      <c r="C192" s="43">
        <v>1</v>
      </c>
      <c r="D192" s="1" t="s">
        <v>65</v>
      </c>
      <c r="E192" s="1" t="s">
        <v>66</v>
      </c>
      <c r="F192" s="1" t="str">
        <f>UnitControlCenter!$B$10</f>
        <v>billion 2023 dollars</v>
      </c>
      <c r="G192" s="1" t="s">
        <v>3346</v>
      </c>
      <c r="H192" s="1" t="s">
        <v>3337</v>
      </c>
      <c r="I192" s="208" t="s">
        <v>3339</v>
      </c>
      <c r="J192" s="208"/>
    </row>
    <row r="193" spans="1:10" ht="203">
      <c r="A193" s="2" t="s">
        <v>3335</v>
      </c>
      <c r="B193" s="2" t="s">
        <v>3376</v>
      </c>
      <c r="C193" s="43">
        <v>1</v>
      </c>
      <c r="D193" s="1" t="s">
        <v>65</v>
      </c>
      <c r="E193" s="1" t="s">
        <v>66</v>
      </c>
      <c r="F193" s="1" t="str">
        <f>UnitControlCenter!$B$10</f>
        <v>billion 2023 dollars</v>
      </c>
      <c r="G193" s="1" t="s">
        <v>3347</v>
      </c>
      <c r="H193" s="1" t="s">
        <v>3337</v>
      </c>
      <c r="I193" s="208" t="s">
        <v>3340</v>
      </c>
      <c r="J193" s="208"/>
    </row>
    <row r="194" spans="1:10" ht="232">
      <c r="A194" s="2" t="s">
        <v>3335</v>
      </c>
      <c r="B194" s="2" t="s">
        <v>3377</v>
      </c>
      <c r="C194" s="43">
        <v>1</v>
      </c>
      <c r="D194" s="1" t="s">
        <v>65</v>
      </c>
      <c r="E194" s="1" t="s">
        <v>66</v>
      </c>
      <c r="F194" s="1" t="str">
        <f>UnitControlCenter!$B$10</f>
        <v>billion 2023 dollars</v>
      </c>
      <c r="G194" s="1" t="s">
        <v>3348</v>
      </c>
      <c r="H194" s="1" t="s">
        <v>3337</v>
      </c>
      <c r="I194" s="208" t="s">
        <v>3341</v>
      </c>
      <c r="J194" s="208"/>
    </row>
    <row r="195" spans="1:10" ht="188.5">
      <c r="A195" s="2" t="s">
        <v>3335</v>
      </c>
      <c r="B195" s="2" t="s">
        <v>3378</v>
      </c>
      <c r="C195" s="43">
        <v>1</v>
      </c>
      <c r="D195" s="1" t="s">
        <v>65</v>
      </c>
      <c r="E195" s="1" t="s">
        <v>66</v>
      </c>
      <c r="F195" s="1" t="str">
        <f>UnitControlCenter!$B$10</f>
        <v>billion 2023 dollars</v>
      </c>
      <c r="G195" s="1" t="s">
        <v>3351</v>
      </c>
      <c r="H195" s="1" t="s">
        <v>3337</v>
      </c>
      <c r="I195" s="208" t="s">
        <v>3342</v>
      </c>
      <c r="J195" s="208"/>
    </row>
    <row r="196" spans="1:10" ht="217.5">
      <c r="A196" s="2" t="s">
        <v>3335</v>
      </c>
      <c r="B196" s="2" t="s">
        <v>3379</v>
      </c>
      <c r="C196" s="43">
        <v>1</v>
      </c>
      <c r="D196" s="1" t="s">
        <v>65</v>
      </c>
      <c r="E196" s="1" t="s">
        <v>66</v>
      </c>
      <c r="F196" s="1" t="str">
        <f>UnitControlCenter!$B$10</f>
        <v>billion 2023 dollars</v>
      </c>
      <c r="G196" s="1" t="s">
        <v>3352</v>
      </c>
      <c r="H196" s="1" t="s">
        <v>3337</v>
      </c>
      <c r="I196" s="208" t="s">
        <v>3343</v>
      </c>
      <c r="J196" s="208"/>
    </row>
    <row r="197" spans="1:10" ht="246.5">
      <c r="A197" s="2" t="s">
        <v>3335</v>
      </c>
      <c r="B197" s="2" t="s">
        <v>3380</v>
      </c>
      <c r="C197" s="43">
        <v>1</v>
      </c>
      <c r="D197" s="1" t="s">
        <v>65</v>
      </c>
      <c r="E197" s="1" t="s">
        <v>66</v>
      </c>
      <c r="F197" s="1" t="str">
        <f>UnitControlCenter!$B$10</f>
        <v>billion 2023 dollars</v>
      </c>
      <c r="G197" s="1" t="s">
        <v>3349</v>
      </c>
      <c r="H197" s="1" t="s">
        <v>3337</v>
      </c>
      <c r="I197" s="208" t="s">
        <v>3344</v>
      </c>
      <c r="J197" s="208"/>
    </row>
    <row r="198" spans="1:10" ht="276" thickBot="1">
      <c r="A198" s="192" t="s">
        <v>3335</v>
      </c>
      <c r="B198" s="192" t="s">
        <v>3381</v>
      </c>
      <c r="C198" s="199">
        <v>1</v>
      </c>
      <c r="D198" s="193" t="s">
        <v>65</v>
      </c>
      <c r="E198" s="193" t="s">
        <v>66</v>
      </c>
      <c r="F198" s="193" t="str">
        <f>UnitControlCenter!$B$10</f>
        <v>billion 2023 dollars</v>
      </c>
      <c r="G198" s="193" t="s">
        <v>3350</v>
      </c>
      <c r="H198" s="193" t="s">
        <v>3337</v>
      </c>
      <c r="I198" s="315" t="s">
        <v>3345</v>
      </c>
      <c r="J198" s="315"/>
    </row>
    <row r="199" spans="1:10" ht="72.5">
      <c r="A199" s="2" t="s">
        <v>2347</v>
      </c>
      <c r="B199" s="2" t="s">
        <v>93</v>
      </c>
      <c r="C199" s="43">
        <v>1</v>
      </c>
      <c r="D199" s="1" t="s">
        <v>65</v>
      </c>
      <c r="E199" s="1" t="s">
        <v>2353</v>
      </c>
      <c r="F199" s="1" t="str">
        <f>UnitControlCenter!$B$22</f>
        <v>2023 dollars / megawatt-hour (MWh)</v>
      </c>
      <c r="G199" s="1" t="s">
        <v>3291</v>
      </c>
      <c r="H199" s="1" t="s">
        <v>3290</v>
      </c>
      <c r="I199" s="1" t="s">
        <v>3642</v>
      </c>
    </row>
    <row r="200" spans="1:10" ht="43.5">
      <c r="A200" s="2" t="s">
        <v>2347</v>
      </c>
      <c r="B200" s="2" t="s">
        <v>445</v>
      </c>
      <c r="C200" s="43">
        <v>1</v>
      </c>
      <c r="D200" s="1" t="s">
        <v>65</v>
      </c>
      <c r="E200" s="1" t="s">
        <v>2353</v>
      </c>
      <c r="F200" s="1" t="str">
        <f>UnitControlCenter!$B$37</f>
        <v>2023 dollars / short ton</v>
      </c>
      <c r="G200" s="1" t="s">
        <v>2651</v>
      </c>
      <c r="H200" s="1" t="s">
        <v>2652</v>
      </c>
      <c r="I200" s="1" t="s">
        <v>2653</v>
      </c>
    </row>
    <row r="201" spans="1:10">
      <c r="A201" s="2" t="s">
        <v>2347</v>
      </c>
      <c r="B201" s="2" t="s">
        <v>442</v>
      </c>
      <c r="C201" s="43">
        <v>1</v>
      </c>
      <c r="D201" s="1" t="s">
        <v>65</v>
      </c>
      <c r="E201" s="1" t="s">
        <v>2353</v>
      </c>
      <c r="F201" s="1" t="str">
        <f>UnitControlCenter!$B$37</f>
        <v>2023 dollars / short ton</v>
      </c>
      <c r="G201" s="1" t="s">
        <v>2366</v>
      </c>
      <c r="H201" s="1" t="s">
        <v>340</v>
      </c>
      <c r="I201" s="1" t="s">
        <v>2538</v>
      </c>
    </row>
    <row r="202" spans="1:10" ht="87">
      <c r="A202" s="2" t="s">
        <v>2347</v>
      </c>
      <c r="B202" s="2" t="s">
        <v>87</v>
      </c>
      <c r="C202" s="43">
        <v>1</v>
      </c>
      <c r="D202" s="1" t="s">
        <v>65</v>
      </c>
      <c r="E202" s="1" t="s">
        <v>2353</v>
      </c>
      <c r="F202" s="1" t="str">
        <f>UnitControlCenter!$B$38</f>
        <v>2023 dollars / thousand cubic feet</v>
      </c>
      <c r="G202" s="1" t="s">
        <v>3293</v>
      </c>
      <c r="H202" s="1" t="s">
        <v>3292</v>
      </c>
      <c r="I202" s="1" t="s">
        <v>3643</v>
      </c>
    </row>
    <row r="203" spans="1:10">
      <c r="A203" s="2" t="s">
        <v>2347</v>
      </c>
      <c r="B203" s="2" t="s">
        <v>95</v>
      </c>
      <c r="C203" s="43">
        <v>1</v>
      </c>
      <c r="D203" s="1" t="s">
        <v>65</v>
      </c>
      <c r="E203" s="1" t="s">
        <v>2353</v>
      </c>
      <c r="F203" s="1" t="str">
        <f>UnitControlCenter!$B$39</f>
        <v>2023 dollars / gallon</v>
      </c>
      <c r="G203" s="1" t="s">
        <v>2368</v>
      </c>
      <c r="H203" s="1" t="s">
        <v>335</v>
      </c>
      <c r="I203" s="43">
        <v>969696</v>
      </c>
      <c r="J203" s="43"/>
    </row>
    <row r="204" spans="1:10" ht="72.5">
      <c r="A204" s="2" t="s">
        <v>2347</v>
      </c>
      <c r="B204" s="2" t="s">
        <v>96</v>
      </c>
      <c r="C204" s="43">
        <v>1</v>
      </c>
      <c r="D204" s="1" t="s">
        <v>65</v>
      </c>
      <c r="E204" s="1" t="s">
        <v>2353</v>
      </c>
      <c r="F204" s="1" t="str">
        <f>UnitControlCenter!$B$39</f>
        <v>2023 dollars / gallon</v>
      </c>
      <c r="G204" s="1" t="s">
        <v>2646</v>
      </c>
      <c r="H204" s="1" t="s">
        <v>2644</v>
      </c>
      <c r="I204" s="1" t="s">
        <v>2645</v>
      </c>
    </row>
    <row r="205" spans="1:10" ht="58">
      <c r="A205" s="2" t="s">
        <v>2347</v>
      </c>
      <c r="B205" s="2" t="s">
        <v>92</v>
      </c>
      <c r="C205" s="43">
        <v>1</v>
      </c>
      <c r="D205" s="1" t="s">
        <v>65</v>
      </c>
      <c r="E205" s="1" t="s">
        <v>2353</v>
      </c>
      <c r="F205" s="1" t="str">
        <f>UnitControlCenter!$B$37</f>
        <v>2023 dollars / short ton</v>
      </c>
      <c r="G205" s="1" t="s">
        <v>2647</v>
      </c>
      <c r="H205" s="1" t="s">
        <v>2648</v>
      </c>
      <c r="I205" s="1" t="s">
        <v>2649</v>
      </c>
    </row>
    <row r="206" spans="1:10" ht="58">
      <c r="A206" s="2" t="s">
        <v>2347</v>
      </c>
      <c r="B206" s="2" t="s">
        <v>2588</v>
      </c>
      <c r="C206" s="43">
        <v>1</v>
      </c>
      <c r="D206" s="1" t="s">
        <v>65</v>
      </c>
      <c r="E206" s="1" t="s">
        <v>2353</v>
      </c>
      <c r="F206" s="1" t="str">
        <f>UnitControlCenter!$B$40</f>
        <v>2023 dollars / barrel of oil</v>
      </c>
      <c r="G206" s="1" t="s">
        <v>2712</v>
      </c>
      <c r="H206" s="1" t="s">
        <v>2713</v>
      </c>
      <c r="I206" s="1" t="s">
        <v>2714</v>
      </c>
    </row>
    <row r="207" spans="1:10" ht="58">
      <c r="A207" s="2" t="s">
        <v>2347</v>
      </c>
      <c r="B207" s="2" t="s">
        <v>2650</v>
      </c>
      <c r="C207" s="43">
        <v>1</v>
      </c>
      <c r="D207" s="1" t="s">
        <v>65</v>
      </c>
      <c r="E207" s="1" t="s">
        <v>2353</v>
      </c>
      <c r="F207" s="1" t="str">
        <f>UnitControlCenter!$B$39</f>
        <v>2023 dollars / gallon</v>
      </c>
      <c r="G207" s="1" t="s">
        <v>2654</v>
      </c>
      <c r="H207" s="1" t="s">
        <v>2365</v>
      </c>
      <c r="I207" s="1" t="s">
        <v>2584</v>
      </c>
    </row>
    <row r="208" spans="1:10" ht="29.5" thickBot="1">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c r="A209" s="2" t="s">
        <v>2348</v>
      </c>
      <c r="B209" s="2" t="s">
        <v>3471</v>
      </c>
      <c r="C209" s="43">
        <v>1</v>
      </c>
      <c r="D209" s="1" t="s">
        <v>63</v>
      </c>
      <c r="E209" s="1" t="s">
        <v>64</v>
      </c>
      <c r="F209" s="1" t="str">
        <f>UnitControlCenter!$B$42</f>
        <v>2023 dollars / kilowatt-hour (kWh)</v>
      </c>
      <c r="G209" s="1" t="s">
        <v>2369</v>
      </c>
    </row>
    <row r="210" spans="1:10" ht="29">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c r="A211" s="2" t="s">
        <v>2348</v>
      </c>
      <c r="B211" s="2" t="s">
        <v>2350</v>
      </c>
      <c r="C211" s="43">
        <v>1</v>
      </c>
      <c r="D211" s="1" t="s">
        <v>63</v>
      </c>
      <c r="E211" s="1" t="s">
        <v>64</v>
      </c>
      <c r="F211" s="1" t="str">
        <f>UnitControlCenter!$B$45</f>
        <v>million 2023 dollars / megawatt (MW)</v>
      </c>
      <c r="G211" s="1" t="s">
        <v>2370</v>
      </c>
    </row>
    <row r="212" spans="1:10">
      <c r="A212" s="2" t="s">
        <v>2348</v>
      </c>
      <c r="B212" s="2" t="s">
        <v>2351</v>
      </c>
      <c r="C212" s="43">
        <v>1</v>
      </c>
      <c r="D212" s="1" t="s">
        <v>63</v>
      </c>
      <c r="E212" s="1" t="s">
        <v>64</v>
      </c>
      <c r="F212" s="1" t="str">
        <f>UnitControlCenter!$B$45</f>
        <v>million 2023 dollars / megawatt (MW)</v>
      </c>
      <c r="G212" s="1" t="s">
        <v>2371</v>
      </c>
    </row>
    <row r="213" spans="1:10">
      <c r="A213" s="2" t="s">
        <v>2348</v>
      </c>
      <c r="B213" s="2" t="s">
        <v>2352</v>
      </c>
      <c r="C213" s="43">
        <v>1</v>
      </c>
      <c r="D213" s="1" t="s">
        <v>63</v>
      </c>
      <c r="E213" s="1" t="s">
        <v>64</v>
      </c>
      <c r="F213" s="1" t="str">
        <f>UnitControlCenter!$B$45</f>
        <v>million 2023 dollars / megawatt (MW)</v>
      </c>
      <c r="G213" s="1" t="s">
        <v>2372</v>
      </c>
    </row>
    <row r="214" spans="1:10" ht="29.5" thickBot="1">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7"/>
  <sheetViews>
    <sheetView topLeftCell="A77" workbookViewId="0">
      <selection activeCell="B90" sqref="B90"/>
    </sheetView>
  </sheetViews>
  <sheetFormatPr defaultColWidth="8.81640625" defaultRowHeight="14.5"/>
  <cols>
    <col min="1" max="1" width="13.453125" customWidth="1"/>
    <col min="2" max="2" width="8.81640625" style="20"/>
    <col min="4" max="4" width="46" customWidth="1"/>
  </cols>
  <sheetData>
    <row r="1" spans="1:5">
      <c r="A1" s="42" t="s">
        <v>2533</v>
      </c>
      <c r="B1" s="169"/>
      <c r="C1" s="159"/>
      <c r="D1" s="159"/>
    </row>
    <row r="2" spans="1:5">
      <c r="A2" s="9" t="s">
        <v>2497</v>
      </c>
      <c r="B2" s="170" t="s">
        <v>2498</v>
      </c>
      <c r="C2" s="9" t="s">
        <v>2499</v>
      </c>
      <c r="D2" s="9" t="s">
        <v>2500</v>
      </c>
    </row>
    <row r="3" spans="1:5">
      <c r="A3" s="371" t="s">
        <v>3582</v>
      </c>
      <c r="B3" s="375" t="s">
        <v>3584</v>
      </c>
      <c r="C3" s="372"/>
      <c r="D3" s="374" t="s">
        <v>3583</v>
      </c>
    </row>
    <row r="4" spans="1:5">
      <c r="A4" t="s">
        <v>2547</v>
      </c>
      <c r="B4" s="20" t="s">
        <v>2541</v>
      </c>
      <c r="C4" s="188"/>
      <c r="D4" s="376" t="s">
        <v>3586</v>
      </c>
      <c r="E4" t="s">
        <v>3589</v>
      </c>
    </row>
    <row r="5" spans="1:5">
      <c r="A5" t="s">
        <v>3593</v>
      </c>
      <c r="B5" s="171" t="s">
        <v>3594</v>
      </c>
      <c r="C5" s="377"/>
      <c r="D5" s="376" t="s">
        <v>3588</v>
      </c>
      <c r="E5" t="s">
        <v>3592</v>
      </c>
    </row>
    <row r="6" spans="1:5">
      <c r="A6" t="s">
        <v>3773</v>
      </c>
      <c r="B6" s="171" t="s">
        <v>3772</v>
      </c>
      <c r="C6" s="410"/>
      <c r="D6" s="407" t="s">
        <v>3766</v>
      </c>
    </row>
    <row r="7" spans="1:5">
      <c r="A7" t="s">
        <v>3770</v>
      </c>
      <c r="B7" s="171" t="s">
        <v>3769</v>
      </c>
      <c r="C7" s="408"/>
      <c r="D7" s="407" t="s">
        <v>3767</v>
      </c>
    </row>
    <row r="8" spans="1:5">
      <c r="A8" t="s">
        <v>3771</v>
      </c>
      <c r="B8" s="20">
        <v>6699</v>
      </c>
      <c r="C8" s="409"/>
      <c r="D8" s="407" t="s">
        <v>3768</v>
      </c>
    </row>
    <row r="9" spans="1:5">
      <c r="A9" t="s">
        <v>3773</v>
      </c>
      <c r="B9" s="171" t="s">
        <v>3595</v>
      </c>
      <c r="C9" s="205"/>
      <c r="D9" t="s">
        <v>3599</v>
      </c>
    </row>
    <row r="10" spans="1:5">
      <c r="A10" t="s">
        <v>3600</v>
      </c>
      <c r="B10" s="171" t="s">
        <v>3601</v>
      </c>
      <c r="C10" s="379"/>
      <c r="D10" s="378" t="s">
        <v>3571</v>
      </c>
    </row>
    <row r="11" spans="1:5">
      <c r="A11" t="s">
        <v>2507</v>
      </c>
      <c r="B11" s="20" t="s">
        <v>2518</v>
      </c>
      <c r="C11" s="176"/>
      <c r="D11" t="s">
        <v>435</v>
      </c>
    </row>
    <row r="12" spans="1:5">
      <c r="A12" t="s">
        <v>3555</v>
      </c>
      <c r="B12" s="20" t="s">
        <v>3554</v>
      </c>
      <c r="C12" s="362"/>
      <c r="D12" t="s">
        <v>3487</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3045</v>
      </c>
      <c r="B20" t="s">
        <v>3596</v>
      </c>
      <c r="C20" s="206"/>
      <c r="D20" t="s">
        <v>3489</v>
      </c>
    </row>
    <row r="21" spans="1:4">
      <c r="A21" t="s">
        <v>2524</v>
      </c>
      <c r="B21" s="20" t="s">
        <v>2520</v>
      </c>
      <c r="C21" s="181"/>
      <c r="D21" t="s">
        <v>3490</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3553</v>
      </c>
      <c r="B28" s="20" t="s">
        <v>3597</v>
      </c>
      <c r="C28" s="361"/>
      <c r="D28" t="s">
        <v>3486</v>
      </c>
    </row>
    <row r="29" spans="1:4">
      <c r="A29" t="s">
        <v>2508</v>
      </c>
      <c r="B29" s="171" t="s">
        <v>2513</v>
      </c>
      <c r="C29" s="174"/>
      <c r="D29" t="s">
        <v>3419</v>
      </c>
    </row>
    <row r="30" spans="1:4">
      <c r="A30" t="s">
        <v>3420</v>
      </c>
      <c r="B30" s="171" t="s">
        <v>3421</v>
      </c>
      <c r="C30" s="360"/>
      <c r="D30" t="s">
        <v>3418</v>
      </c>
    </row>
    <row r="31" spans="1:4">
      <c r="A31" t="s">
        <v>3046</v>
      </c>
      <c r="B31" s="17" t="s">
        <v>3598</v>
      </c>
      <c r="C31" s="207"/>
      <c r="D31" t="s">
        <v>3488</v>
      </c>
    </row>
    <row r="32" spans="1:4">
      <c r="A32" t="s">
        <v>2532</v>
      </c>
      <c r="B32" s="20" t="s">
        <v>2531</v>
      </c>
      <c r="C32" s="183"/>
      <c r="D32" t="s">
        <v>442</v>
      </c>
    </row>
    <row r="33" spans="1:5">
      <c r="A33" t="s">
        <v>3047</v>
      </c>
      <c r="B33" s="204" t="s">
        <v>3040</v>
      </c>
      <c r="C33" s="203"/>
      <c r="D33" t="s">
        <v>3485</v>
      </c>
    </row>
    <row r="34" spans="1:5">
      <c r="A34" t="s">
        <v>2502</v>
      </c>
      <c r="B34" s="171" t="s">
        <v>2512</v>
      </c>
      <c r="C34" s="173"/>
      <c r="D34" t="s">
        <v>445</v>
      </c>
    </row>
    <row r="35" spans="1:5">
      <c r="A35" t="s">
        <v>3593</v>
      </c>
      <c r="B35" s="171" t="s">
        <v>3594</v>
      </c>
      <c r="C35" s="377"/>
      <c r="D35" t="s">
        <v>3587</v>
      </c>
      <c r="E35" t="s">
        <v>3591</v>
      </c>
    </row>
    <row r="36" spans="1:5">
      <c r="A36" t="s">
        <v>2547</v>
      </c>
      <c r="B36" s="20" t="s">
        <v>2541</v>
      </c>
      <c r="C36" s="188"/>
      <c r="D36" s="376" t="s">
        <v>3585</v>
      </c>
      <c r="E36" t="s">
        <v>3590</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3774</v>
      </c>
    </row>
    <row r="49" spans="1:4">
      <c r="A49" t="s">
        <v>2543</v>
      </c>
      <c r="B49" s="20" t="s">
        <v>2537</v>
      </c>
      <c r="C49" s="185"/>
      <c r="D49" t="s">
        <v>3775</v>
      </c>
    </row>
    <row r="50" spans="1:4">
      <c r="A50" t="s">
        <v>2522</v>
      </c>
      <c r="B50" s="20" t="s">
        <v>2538</v>
      </c>
      <c r="C50" s="180"/>
      <c r="D50" t="s">
        <v>3776</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3006</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2547</v>
      </c>
      <c r="B88" s="20" t="s">
        <v>2541</v>
      </c>
      <c r="C88" s="188"/>
      <c r="D88" t="s">
        <v>3888</v>
      </c>
    </row>
    <row r="89" spans="1:4">
      <c r="A89" t="s">
        <v>2543</v>
      </c>
      <c r="B89" s="20" t="s">
        <v>2537</v>
      </c>
      <c r="C89" s="185"/>
      <c r="D89" t="s">
        <v>3612</v>
      </c>
    </row>
    <row r="90" spans="1:4">
      <c r="A90" t="s">
        <v>2524</v>
      </c>
      <c r="B90" s="20" t="s">
        <v>2520</v>
      </c>
      <c r="C90" s="181"/>
      <c r="D90" t="s">
        <v>2942</v>
      </c>
    </row>
    <row r="91" spans="1:4">
      <c r="A91" t="s">
        <v>2522</v>
      </c>
      <c r="B91" s="20" t="s">
        <v>2538</v>
      </c>
      <c r="C91" s="180"/>
      <c r="D91" t="s">
        <v>2943</v>
      </c>
    </row>
    <row r="92" spans="1:4">
      <c r="A92" t="s">
        <v>2502</v>
      </c>
      <c r="B92" s="171" t="s">
        <v>2512</v>
      </c>
      <c r="C92" s="173"/>
      <c r="D92" t="s">
        <v>262</v>
      </c>
    </row>
    <row r="93" spans="1:4">
      <c r="A93" t="s">
        <v>2508</v>
      </c>
      <c r="B93" s="171" t="s">
        <v>2513</v>
      </c>
      <c r="C93" s="174"/>
      <c r="D93" t="s">
        <v>2944</v>
      </c>
    </row>
    <row r="94" spans="1:4">
      <c r="A94" t="s">
        <v>2515</v>
      </c>
      <c r="B94" s="171" t="s">
        <v>2516</v>
      </c>
      <c r="C94" s="175"/>
      <c r="D94" t="s">
        <v>2945</v>
      </c>
    </row>
    <row r="95" spans="1:4">
      <c r="A95" t="s">
        <v>2507</v>
      </c>
      <c r="B95" s="20" t="s">
        <v>2518</v>
      </c>
      <c r="C95" s="178"/>
      <c r="D95" t="s">
        <v>2946</v>
      </c>
    </row>
    <row r="96" spans="1:4">
      <c r="A96" t="s">
        <v>2509</v>
      </c>
      <c r="B96" s="171" t="s">
        <v>2510</v>
      </c>
      <c r="C96" s="167"/>
      <c r="D96" t="s">
        <v>2563</v>
      </c>
    </row>
    <row r="97" spans="1:4">
      <c r="B97" s="171"/>
    </row>
    <row r="98" spans="1:4">
      <c r="A98" s="42" t="s">
        <v>2905</v>
      </c>
      <c r="B98" s="169"/>
      <c r="C98" s="159"/>
      <c r="D98" s="159"/>
    </row>
    <row r="99" spans="1:4">
      <c r="A99" s="9" t="s">
        <v>2497</v>
      </c>
      <c r="B99" s="170" t="s">
        <v>2498</v>
      </c>
      <c r="C99" s="9" t="s">
        <v>2499</v>
      </c>
      <c r="D99" s="9" t="s">
        <v>2500</v>
      </c>
    </row>
    <row r="100" spans="1:4">
      <c r="A100" t="s">
        <v>2508</v>
      </c>
      <c r="B100" s="171" t="s">
        <v>2513</v>
      </c>
      <c r="C100" s="174"/>
      <c r="D100" t="s">
        <v>2853</v>
      </c>
    </row>
    <row r="101" spans="1:4">
      <c r="A101" t="s">
        <v>2523</v>
      </c>
      <c r="B101" s="20" t="s">
        <v>2519</v>
      </c>
      <c r="C101" s="179"/>
      <c r="D101" t="s">
        <v>2854</v>
      </c>
    </row>
    <row r="102" spans="1:4">
      <c r="A102" t="s">
        <v>2522</v>
      </c>
      <c r="B102" s="20" t="s">
        <v>2538</v>
      </c>
      <c r="C102" s="180"/>
      <c r="D102" t="s">
        <v>2855</v>
      </c>
    </row>
    <row r="103" spans="1:4">
      <c r="A103" t="s">
        <v>2509</v>
      </c>
      <c r="B103" s="171" t="s">
        <v>2510</v>
      </c>
      <c r="C103" s="167"/>
      <c r="D103" t="s">
        <v>2563</v>
      </c>
    </row>
    <row r="105" spans="1:4">
      <c r="A105" s="42" t="s">
        <v>3258</v>
      </c>
      <c r="B105" s="169"/>
      <c r="C105" s="159"/>
      <c r="D105" s="159"/>
    </row>
    <row r="106" spans="1:4">
      <c r="A106" s="9" t="s">
        <v>2497</v>
      </c>
      <c r="B106" s="170" t="s">
        <v>2498</v>
      </c>
      <c r="C106" s="9" t="s">
        <v>2499</v>
      </c>
      <c r="D106" s="9" t="s">
        <v>2500</v>
      </c>
    </row>
    <row r="107" spans="1:4">
      <c r="A107" t="s">
        <v>2543</v>
      </c>
      <c r="B107" s="20" t="s">
        <v>2537</v>
      </c>
      <c r="C107" s="185"/>
      <c r="D107" t="s">
        <v>3127</v>
      </c>
    </row>
    <row r="108" spans="1:4">
      <c r="A108" t="s">
        <v>2515</v>
      </c>
      <c r="B108" s="171" t="s">
        <v>2516</v>
      </c>
      <c r="C108" s="175"/>
      <c r="D108" t="s">
        <v>3128</v>
      </c>
    </row>
    <row r="110" spans="1:4">
      <c r="A110" s="42" t="s">
        <v>3129</v>
      </c>
      <c r="B110" s="169"/>
      <c r="C110" s="159"/>
      <c r="D110" s="159"/>
    </row>
    <row r="111" spans="1:4">
      <c r="A111" s="9" t="s">
        <v>2497</v>
      </c>
      <c r="B111" s="170" t="s">
        <v>2498</v>
      </c>
      <c r="C111" s="9" t="s">
        <v>2499</v>
      </c>
      <c r="D111" s="9" t="s">
        <v>2500</v>
      </c>
    </row>
    <row r="112" spans="1:4">
      <c r="A112" t="s">
        <v>2508</v>
      </c>
      <c r="B112" s="171" t="s">
        <v>2513</v>
      </c>
      <c r="C112" s="174"/>
      <c r="D112" t="s">
        <v>3130</v>
      </c>
    </row>
    <row r="113" spans="1:4">
      <c r="A113" t="s">
        <v>2522</v>
      </c>
      <c r="B113" s="20" t="s">
        <v>2538</v>
      </c>
      <c r="C113" s="180"/>
      <c r="D113" t="s">
        <v>3131</v>
      </c>
    </row>
    <row r="114" spans="1:4">
      <c r="A114" t="s">
        <v>2515</v>
      </c>
      <c r="B114" s="171" t="s">
        <v>2516</v>
      </c>
      <c r="C114" s="175"/>
      <c r="D114" t="s">
        <v>3132</v>
      </c>
    </row>
    <row r="115" spans="1:4">
      <c r="A115" t="s">
        <v>2523</v>
      </c>
      <c r="B115" s="20" t="s">
        <v>2519</v>
      </c>
      <c r="C115" s="179"/>
      <c r="D115" t="s">
        <v>3133</v>
      </c>
    </row>
    <row r="117" spans="1:4">
      <c r="A117" s="42" t="s">
        <v>3134</v>
      </c>
      <c r="B117" s="169"/>
      <c r="C117" s="159"/>
      <c r="D117" s="159"/>
    </row>
    <row r="118" spans="1:4">
      <c r="A118" s="9" t="s">
        <v>2497</v>
      </c>
      <c r="B118" s="170" t="s">
        <v>2498</v>
      </c>
      <c r="C118" s="9" t="s">
        <v>2499</v>
      </c>
      <c r="D118" s="9" t="s">
        <v>2500</v>
      </c>
    </row>
    <row r="119" spans="1:4">
      <c r="A119" t="s">
        <v>2547</v>
      </c>
      <c r="B119" s="20" t="s">
        <v>2541</v>
      </c>
      <c r="C119" s="188"/>
      <c r="D119" t="s">
        <v>3135</v>
      </c>
    </row>
    <row r="120" spans="1:4">
      <c r="A120" t="s">
        <v>2524</v>
      </c>
      <c r="B120" s="20" t="s">
        <v>2520</v>
      </c>
      <c r="C120" s="181"/>
      <c r="D120" t="s">
        <v>3136</v>
      </c>
    </row>
    <row r="122" spans="1:4">
      <c r="A122" s="42" t="s">
        <v>3137</v>
      </c>
      <c r="B122" s="169"/>
      <c r="C122" s="159"/>
      <c r="D122" s="159"/>
    </row>
    <row r="123" spans="1:4">
      <c r="A123" s="9" t="s">
        <v>2497</v>
      </c>
      <c r="B123" s="170" t="s">
        <v>2498</v>
      </c>
      <c r="C123" s="9" t="s">
        <v>2499</v>
      </c>
      <c r="D123" s="9" t="s">
        <v>2500</v>
      </c>
    </row>
    <row r="124" spans="1:4">
      <c r="A124" t="s">
        <v>2543</v>
      </c>
      <c r="B124" s="20" t="s">
        <v>2537</v>
      </c>
      <c r="C124" s="185"/>
      <c r="D124" t="s">
        <v>3138</v>
      </c>
    </row>
    <row r="125" spans="1:4">
      <c r="A125" t="s">
        <v>2523</v>
      </c>
      <c r="B125" s="20" t="s">
        <v>2519</v>
      </c>
      <c r="C125" s="179"/>
      <c r="D125" t="s">
        <v>3139</v>
      </c>
    </row>
    <row r="126" spans="1:4">
      <c r="A126" t="s">
        <v>2525</v>
      </c>
      <c r="B126" s="20" t="s">
        <v>2521</v>
      </c>
      <c r="C126" s="182"/>
      <c r="D126" t="s">
        <v>3140</v>
      </c>
    </row>
    <row r="127" spans="1:4">
      <c r="A127" t="s">
        <v>2515</v>
      </c>
      <c r="B127" s="171" t="s">
        <v>2516</v>
      </c>
      <c r="C127" s="175"/>
      <c r="D127" t="s">
        <v>3141</v>
      </c>
    </row>
    <row r="128" spans="1:4">
      <c r="A128" t="s">
        <v>2522</v>
      </c>
      <c r="B128" s="20" t="s">
        <v>2538</v>
      </c>
      <c r="C128" s="180"/>
      <c r="D128" t="s">
        <v>3142</v>
      </c>
    </row>
    <row r="129" spans="1:4">
      <c r="A129" t="s">
        <v>2502</v>
      </c>
      <c r="B129" s="171" t="s">
        <v>2512</v>
      </c>
      <c r="C129" s="173"/>
      <c r="D129" t="s">
        <v>3143</v>
      </c>
    </row>
    <row r="130" spans="1:4">
      <c r="A130" t="s">
        <v>2508</v>
      </c>
      <c r="B130" s="171" t="s">
        <v>2513</v>
      </c>
      <c r="C130" s="174"/>
      <c r="D130" t="s">
        <v>3144</v>
      </c>
    </row>
    <row r="132" spans="1:4">
      <c r="A132" s="42" t="s">
        <v>2867</v>
      </c>
      <c r="B132" s="169"/>
      <c r="C132" s="159"/>
      <c r="D132" s="159"/>
    </row>
    <row r="133" spans="1:4">
      <c r="A133" s="9" t="s">
        <v>2497</v>
      </c>
      <c r="B133" s="170" t="s">
        <v>2498</v>
      </c>
      <c r="C133" s="9" t="s">
        <v>2499</v>
      </c>
      <c r="D133" s="9" t="s">
        <v>2500</v>
      </c>
    </row>
    <row r="134" spans="1:4">
      <c r="A134" t="s">
        <v>2523</v>
      </c>
      <c r="B134" s="20" t="s">
        <v>2519</v>
      </c>
      <c r="C134" s="179"/>
      <c r="D134" t="s">
        <v>2868</v>
      </c>
    </row>
    <row r="135" spans="1:4">
      <c r="A135" t="s">
        <v>2515</v>
      </c>
      <c r="B135" s="171" t="s">
        <v>2516</v>
      </c>
      <c r="C135" s="175"/>
      <c r="D135" t="s">
        <v>2869</v>
      </c>
    </row>
    <row r="136" spans="1:4">
      <c r="A136" t="s">
        <v>2509</v>
      </c>
      <c r="B136" s="171" t="s">
        <v>2510</v>
      </c>
      <c r="C136" s="167"/>
      <c r="D136" t="s">
        <v>2563</v>
      </c>
    </row>
    <row r="137" spans="1:4">
      <c r="B137" s="171"/>
    </row>
    <row r="138" spans="1:4">
      <c r="A138" s="42" t="s">
        <v>2906</v>
      </c>
      <c r="B138" s="169"/>
      <c r="C138" s="159"/>
      <c r="D138" s="159"/>
    </row>
    <row r="139" spans="1:4">
      <c r="A139" s="9" t="s">
        <v>2497</v>
      </c>
      <c r="B139" s="170" t="s">
        <v>2498</v>
      </c>
      <c r="C139" s="9" t="s">
        <v>2499</v>
      </c>
      <c r="D139" s="9" t="s">
        <v>2500</v>
      </c>
    </row>
    <row r="140" spans="1:4">
      <c r="A140" t="s">
        <v>2508</v>
      </c>
      <c r="B140" s="171" t="s">
        <v>2513</v>
      </c>
      <c r="C140" s="174"/>
      <c r="D140" t="s">
        <v>2907</v>
      </c>
    </row>
    <row r="141" spans="1:4">
      <c r="A141" t="s">
        <v>2547</v>
      </c>
      <c r="B141" s="20" t="s">
        <v>2541</v>
      </c>
      <c r="C141" s="188"/>
      <c r="D141" t="s">
        <v>2908</v>
      </c>
    </row>
    <row r="142" spans="1:4">
      <c r="A142" t="s">
        <v>2525</v>
      </c>
      <c r="B142" s="20" t="s">
        <v>2521</v>
      </c>
      <c r="C142" s="182"/>
      <c r="D142" t="s">
        <v>2909</v>
      </c>
    </row>
    <row r="143" spans="1:4">
      <c r="A143" t="s">
        <v>2509</v>
      </c>
      <c r="B143" s="171" t="s">
        <v>2510</v>
      </c>
      <c r="C143" s="167"/>
      <c r="D143" t="s">
        <v>2563</v>
      </c>
    </row>
    <row r="145" spans="1:4">
      <c r="A145" s="42" t="s">
        <v>2565</v>
      </c>
      <c r="B145" s="169"/>
      <c r="C145" s="159"/>
      <c r="D145" s="159"/>
    </row>
    <row r="146" spans="1:4">
      <c r="A146" s="9" t="s">
        <v>2497</v>
      </c>
      <c r="B146" s="170" t="s">
        <v>2498</v>
      </c>
      <c r="C146" s="9" t="s">
        <v>2499</v>
      </c>
      <c r="D146" s="9" t="s">
        <v>2500</v>
      </c>
    </row>
    <row r="147" spans="1:4">
      <c r="A147" t="s">
        <v>2509</v>
      </c>
      <c r="B147" s="171" t="s">
        <v>2510</v>
      </c>
      <c r="C147" s="167"/>
      <c r="D147" t="s">
        <v>2566</v>
      </c>
    </row>
    <row r="148" spans="1:4">
      <c r="A148" t="s">
        <v>2523</v>
      </c>
      <c r="B148" s="20" t="s">
        <v>2519</v>
      </c>
      <c r="C148" s="179"/>
      <c r="D148" t="s">
        <v>2567</v>
      </c>
    </row>
    <row r="149" spans="1:4">
      <c r="A149" t="s">
        <v>2525</v>
      </c>
      <c r="B149" s="20" t="s">
        <v>2521</v>
      </c>
      <c r="C149" s="182"/>
      <c r="D149" t="s">
        <v>2659</v>
      </c>
    </row>
    <row r="150" spans="1:4">
      <c r="A150" t="s">
        <v>2524</v>
      </c>
      <c r="B150" s="20" t="s">
        <v>2520</v>
      </c>
      <c r="C150" s="181"/>
      <c r="D150" t="s">
        <v>2568</v>
      </c>
    </row>
    <row r="151" spans="1:4">
      <c r="A151" t="s">
        <v>2522</v>
      </c>
      <c r="B151" s="20" t="s">
        <v>2538</v>
      </c>
      <c r="C151" s="180"/>
      <c r="D151" t="s">
        <v>2569</v>
      </c>
    </row>
    <row r="152" spans="1:4">
      <c r="A152" t="s">
        <v>2502</v>
      </c>
      <c r="B152" s="171" t="s">
        <v>2512</v>
      </c>
      <c r="C152" s="173"/>
      <c r="D152" t="s">
        <v>2570</v>
      </c>
    </row>
    <row r="153" spans="1:4">
      <c r="A153" t="s">
        <v>2508</v>
      </c>
      <c r="B153" s="171" t="s">
        <v>2513</v>
      </c>
      <c r="C153" s="174"/>
      <c r="D153" t="s">
        <v>2571</v>
      </c>
    </row>
    <row r="154" spans="1:4">
      <c r="A154" t="s">
        <v>2515</v>
      </c>
      <c r="B154" s="171" t="s">
        <v>2516</v>
      </c>
      <c r="C154" s="175"/>
      <c r="D154" t="s">
        <v>2572</v>
      </c>
    </row>
    <row r="155" spans="1:4">
      <c r="A155" t="s">
        <v>2507</v>
      </c>
      <c r="B155" s="20" t="s">
        <v>2518</v>
      </c>
      <c r="C155" s="178"/>
      <c r="D155" t="s">
        <v>2573</v>
      </c>
    </row>
    <row r="157" spans="1:4">
      <c r="A157" s="42" t="s">
        <v>2564</v>
      </c>
      <c r="B157" s="169"/>
      <c r="C157" s="159"/>
      <c r="D157" s="159"/>
    </row>
    <row r="158" spans="1:4">
      <c r="A158" s="9" t="s">
        <v>2497</v>
      </c>
      <c r="B158" s="170" t="s">
        <v>2498</v>
      </c>
      <c r="C158" s="9" t="s">
        <v>2499</v>
      </c>
      <c r="D158" s="9" t="s">
        <v>2500</v>
      </c>
    </row>
    <row r="159" spans="1:4">
      <c r="A159" t="s">
        <v>2515</v>
      </c>
      <c r="B159" s="171" t="s">
        <v>2516</v>
      </c>
      <c r="C159" s="175"/>
      <c r="D159" t="s">
        <v>2677</v>
      </c>
    </row>
    <row r="160" spans="1:4">
      <c r="A160" t="s">
        <v>2522</v>
      </c>
      <c r="B160" s="20" t="s">
        <v>2538</v>
      </c>
      <c r="C160" s="180"/>
      <c r="D160" t="s">
        <v>2678</v>
      </c>
    </row>
    <row r="161" spans="1:4">
      <c r="A161" t="s">
        <v>2508</v>
      </c>
      <c r="B161" s="171" t="s">
        <v>2513</v>
      </c>
      <c r="C161" s="174"/>
      <c r="D161" t="s">
        <v>2668</v>
      </c>
    </row>
    <row r="162" spans="1:4">
      <c r="A162" t="s">
        <v>2523</v>
      </c>
      <c r="B162" s="20" t="s">
        <v>2519</v>
      </c>
      <c r="C162" s="179"/>
      <c r="D162" t="s">
        <v>2669</v>
      </c>
    </row>
    <row r="163" spans="1:4">
      <c r="A163" t="s">
        <v>2509</v>
      </c>
      <c r="B163" s="171" t="s">
        <v>2510</v>
      </c>
      <c r="C163" s="167"/>
      <c r="D163" t="s">
        <v>2563</v>
      </c>
    </row>
    <row r="165" spans="1:4">
      <c r="A165" s="42" t="s">
        <v>2501</v>
      </c>
      <c r="B165" s="169"/>
      <c r="C165" s="159"/>
      <c r="D165" s="159"/>
    </row>
    <row r="166" spans="1:4">
      <c r="A166" s="9" t="s">
        <v>2497</v>
      </c>
      <c r="B166" s="170" t="s">
        <v>2498</v>
      </c>
      <c r="C166" s="9" t="s">
        <v>2499</v>
      </c>
      <c r="D166" s="9" t="s">
        <v>2500</v>
      </c>
    </row>
    <row r="167" spans="1:4">
      <c r="A167" t="s">
        <v>2522</v>
      </c>
      <c r="B167" s="20" t="s">
        <v>2538</v>
      </c>
      <c r="C167" s="180"/>
      <c r="D167" t="s">
        <v>2244</v>
      </c>
    </row>
    <row r="168" spans="1:4">
      <c r="A168" t="s">
        <v>2502</v>
      </c>
      <c r="B168" s="171" t="s">
        <v>2512</v>
      </c>
      <c r="C168" s="173"/>
      <c r="D168" t="s">
        <v>2246</v>
      </c>
    </row>
    <row r="169" spans="1:4">
      <c r="A169" t="s">
        <v>2508</v>
      </c>
      <c r="B169" s="171" t="s">
        <v>2513</v>
      </c>
      <c r="C169" s="174"/>
      <c r="D169" t="s">
        <v>2245</v>
      </c>
    </row>
    <row r="170" spans="1:4">
      <c r="A170" t="s">
        <v>2507</v>
      </c>
      <c r="B170" s="20" t="s">
        <v>2518</v>
      </c>
      <c r="C170" s="176"/>
      <c r="D170" t="s">
        <v>2504</v>
      </c>
    </row>
    <row r="171" spans="1:4">
      <c r="A171" t="s">
        <v>2523</v>
      </c>
      <c r="B171" s="20" t="s">
        <v>2519</v>
      </c>
      <c r="C171" s="179"/>
      <c r="D171" t="s">
        <v>2505</v>
      </c>
    </row>
    <row r="172" spans="1:4">
      <c r="A172" t="s">
        <v>2509</v>
      </c>
      <c r="B172" s="171" t="s">
        <v>2510</v>
      </c>
      <c r="C172" s="167"/>
      <c r="D172" t="s">
        <v>2247</v>
      </c>
    </row>
    <row r="173" spans="1:4">
      <c r="A173" t="s">
        <v>2515</v>
      </c>
      <c r="B173" s="171" t="s">
        <v>2516</v>
      </c>
      <c r="C173" s="175"/>
      <c r="D173" t="s">
        <v>2514</v>
      </c>
    </row>
    <row r="175" spans="1:4">
      <c r="A175" s="42" t="s">
        <v>2548</v>
      </c>
      <c r="B175" s="169"/>
      <c r="C175" s="159"/>
      <c r="D175" s="159"/>
    </row>
    <row r="176" spans="1:4">
      <c r="A176" s="9" t="s">
        <v>2497</v>
      </c>
      <c r="B176" s="170" t="s">
        <v>2498</v>
      </c>
      <c r="C176" s="9" t="s">
        <v>2499</v>
      </c>
      <c r="D176" s="9" t="s">
        <v>2500</v>
      </c>
    </row>
    <row r="177" spans="1:4">
      <c r="A177" t="s">
        <v>2508</v>
      </c>
      <c r="B177" s="171" t="s">
        <v>2513</v>
      </c>
      <c r="C177" s="174"/>
      <c r="D177" t="s">
        <v>142</v>
      </c>
    </row>
    <row r="178" spans="1:4">
      <c r="A178" t="s">
        <v>2496</v>
      </c>
      <c r="B178" s="172" t="s">
        <v>2503</v>
      </c>
      <c r="C178" s="168"/>
      <c r="D178" t="s">
        <v>2550</v>
      </c>
    </row>
    <row r="179" spans="1:4">
      <c r="A179" t="s">
        <v>2547</v>
      </c>
      <c r="B179" s="20" t="s">
        <v>2541</v>
      </c>
      <c r="C179" s="188"/>
      <c r="D179" t="s">
        <v>2557</v>
      </c>
    </row>
    <row r="180" spans="1:4">
      <c r="A180" t="s">
        <v>2515</v>
      </c>
      <c r="B180" s="171" t="s">
        <v>2516</v>
      </c>
      <c r="C180" s="175"/>
      <c r="D180" t="s">
        <v>2551</v>
      </c>
    </row>
    <row r="181" spans="1:4">
      <c r="A181" t="s">
        <v>2524</v>
      </c>
      <c r="B181" s="20" t="s">
        <v>2520</v>
      </c>
      <c r="C181" s="181"/>
      <c r="D181" t="s">
        <v>2552</v>
      </c>
    </row>
    <row r="182" spans="1:4">
      <c r="A182" t="s">
        <v>2523</v>
      </c>
      <c r="B182" s="20" t="s">
        <v>2519</v>
      </c>
      <c r="C182" s="179"/>
      <c r="D182" t="s">
        <v>2553</v>
      </c>
    </row>
    <row r="183" spans="1:4">
      <c r="A183" t="s">
        <v>2542</v>
      </c>
      <c r="B183" s="20" t="s">
        <v>2539</v>
      </c>
      <c r="C183" s="187"/>
      <c r="D183" t="s">
        <v>2554</v>
      </c>
    </row>
    <row r="184" spans="1:4">
      <c r="A184" t="s">
        <v>2509</v>
      </c>
      <c r="B184" s="171" t="s">
        <v>2510</v>
      </c>
      <c r="C184" s="167"/>
      <c r="D184" t="s">
        <v>2558</v>
      </c>
    </row>
    <row r="185" spans="1:4">
      <c r="A185" t="s">
        <v>2522</v>
      </c>
      <c r="B185" s="20" t="s">
        <v>2538</v>
      </c>
      <c r="C185" s="180"/>
      <c r="D185" t="s">
        <v>2343</v>
      </c>
    </row>
    <row r="186" spans="1:4">
      <c r="A186" t="s">
        <v>2525</v>
      </c>
      <c r="B186" s="20" t="s">
        <v>2521</v>
      </c>
      <c r="C186" s="182"/>
      <c r="D186" t="s">
        <v>3109</v>
      </c>
    </row>
    <row r="187" spans="1:4">
      <c r="A187" t="s">
        <v>2502</v>
      </c>
      <c r="B187" s="171" t="s">
        <v>2512</v>
      </c>
      <c r="C187" s="173"/>
      <c r="D187" t="s">
        <v>2549</v>
      </c>
    </row>
    <row r="189" spans="1:4">
      <c r="A189" s="42" t="s">
        <v>2574</v>
      </c>
      <c r="B189" s="169"/>
      <c r="C189" s="159"/>
      <c r="D189" s="159"/>
    </row>
    <row r="190" spans="1:4">
      <c r="A190" s="9" t="s">
        <v>2497</v>
      </c>
      <c r="B190" s="170" t="s">
        <v>2498</v>
      </c>
      <c r="C190" s="9" t="s">
        <v>2499</v>
      </c>
      <c r="D190" s="9" t="s">
        <v>2500</v>
      </c>
    </row>
    <row r="191" spans="1:4">
      <c r="A191" t="s">
        <v>2502</v>
      </c>
      <c r="B191" s="171" t="s">
        <v>2512</v>
      </c>
      <c r="C191" s="173"/>
      <c r="D191" t="s">
        <v>2755</v>
      </c>
    </row>
    <row r="192" spans="1:4">
      <c r="A192" t="s">
        <v>2508</v>
      </c>
      <c r="B192" s="171" t="s">
        <v>2513</v>
      </c>
      <c r="C192" s="174"/>
      <c r="D192" t="s">
        <v>3020</v>
      </c>
    </row>
    <row r="193" spans="1:4">
      <c r="A193" t="s">
        <v>2507</v>
      </c>
      <c r="B193" s="20" t="s">
        <v>2518</v>
      </c>
      <c r="C193" s="176"/>
      <c r="D193" t="s">
        <v>3021</v>
      </c>
    </row>
    <row r="194" spans="1:4">
      <c r="A194" t="s">
        <v>2543</v>
      </c>
      <c r="B194" s="20" t="s">
        <v>2537</v>
      </c>
      <c r="C194" s="185"/>
      <c r="D194" t="s">
        <v>3022</v>
      </c>
    </row>
    <row r="195" spans="1:4">
      <c r="A195" t="s">
        <v>2544</v>
      </c>
      <c r="B195" s="20" t="s">
        <v>2367</v>
      </c>
      <c r="C195" s="184"/>
      <c r="D195" t="s">
        <v>3023</v>
      </c>
    </row>
    <row r="196" spans="1:4">
      <c r="A196" t="s">
        <v>2515</v>
      </c>
      <c r="B196" s="171" t="s">
        <v>2516</v>
      </c>
      <c r="C196" s="175"/>
      <c r="D196" t="s">
        <v>3024</v>
      </c>
    </row>
    <row r="197" spans="1:4">
      <c r="A197" t="s">
        <v>2524</v>
      </c>
      <c r="B197" s="20" t="s">
        <v>2520</v>
      </c>
      <c r="C197" s="181"/>
      <c r="D197" t="s">
        <v>3025</v>
      </c>
    </row>
    <row r="198" spans="1:4">
      <c r="A198" t="s">
        <v>2509</v>
      </c>
      <c r="B198" s="171" t="s">
        <v>2510</v>
      </c>
      <c r="C198" s="167"/>
      <c r="D198" t="s">
        <v>3026</v>
      </c>
    </row>
    <row r="199" spans="1:4">
      <c r="A199" t="s">
        <v>2522</v>
      </c>
      <c r="B199" s="20" t="s">
        <v>2538</v>
      </c>
      <c r="C199" s="180"/>
      <c r="D199" t="s">
        <v>2575</v>
      </c>
    </row>
    <row r="200" spans="1:4">
      <c r="A200" t="s">
        <v>2546</v>
      </c>
      <c r="B200" s="20" t="s">
        <v>2540</v>
      </c>
      <c r="C200" s="186"/>
      <c r="D200" t="s">
        <v>3027</v>
      </c>
    </row>
    <row r="201" spans="1:4">
      <c r="A201" t="s">
        <v>2589</v>
      </c>
      <c r="B201" s="171" t="s">
        <v>2591</v>
      </c>
      <c r="C201" s="189"/>
      <c r="D201" t="s">
        <v>3028</v>
      </c>
    </row>
    <row r="202" spans="1:4">
      <c r="A202" t="s">
        <v>2542</v>
      </c>
      <c r="B202" s="20" t="s">
        <v>2539</v>
      </c>
      <c r="C202" s="187"/>
      <c r="D202" t="s">
        <v>3029</v>
      </c>
    </row>
    <row r="203" spans="1:4">
      <c r="A203" t="s">
        <v>2496</v>
      </c>
      <c r="B203" s="172" t="s">
        <v>2503</v>
      </c>
      <c r="C203" s="168"/>
      <c r="D203" t="s">
        <v>2576</v>
      </c>
    </row>
    <row r="204" spans="1:4">
      <c r="A204" t="s">
        <v>2523</v>
      </c>
      <c r="B204" s="20" t="s">
        <v>2519</v>
      </c>
      <c r="C204" s="179"/>
      <c r="D204" t="s">
        <v>3030</v>
      </c>
    </row>
    <row r="205" spans="1:4">
      <c r="A205" t="s">
        <v>2590</v>
      </c>
      <c r="B205" s="171">
        <v>740000</v>
      </c>
      <c r="C205" s="190"/>
      <c r="D205" t="s">
        <v>3031</v>
      </c>
    </row>
    <row r="206" spans="1:4">
      <c r="A206" t="s">
        <v>2525</v>
      </c>
      <c r="B206" s="20" t="s">
        <v>2521</v>
      </c>
      <c r="C206" s="182"/>
      <c r="D206" t="s">
        <v>3032</v>
      </c>
    </row>
    <row r="207" spans="1:4">
      <c r="A207" t="s">
        <v>2532</v>
      </c>
      <c r="B207" s="20" t="s">
        <v>2531</v>
      </c>
      <c r="C207" s="183"/>
      <c r="D207" t="s">
        <v>3033</v>
      </c>
    </row>
    <row r="208" spans="1:4">
      <c r="A208" t="s">
        <v>2547</v>
      </c>
      <c r="B208" s="20" t="s">
        <v>2541</v>
      </c>
      <c r="C208" s="188"/>
      <c r="D208" t="s">
        <v>3034</v>
      </c>
    </row>
    <row r="209" spans="1:4">
      <c r="A209" t="s">
        <v>2506</v>
      </c>
      <c r="B209" s="171" t="s">
        <v>2511</v>
      </c>
      <c r="C209" s="177"/>
      <c r="D209" t="s">
        <v>3035</v>
      </c>
    </row>
    <row r="210" spans="1:4">
      <c r="A210" t="s">
        <v>3047</v>
      </c>
      <c r="B210" s="204" t="s">
        <v>3040</v>
      </c>
      <c r="C210" s="203"/>
      <c r="D210" t="s">
        <v>3036</v>
      </c>
    </row>
    <row r="211" spans="1:4">
      <c r="A211" t="s">
        <v>3044</v>
      </c>
      <c r="B211" s="171" t="s">
        <v>3041</v>
      </c>
      <c r="C211" s="205"/>
      <c r="D211" t="s">
        <v>3037</v>
      </c>
    </row>
    <row r="212" spans="1:4">
      <c r="A212" t="s">
        <v>3045</v>
      </c>
      <c r="B212" t="s">
        <v>3042</v>
      </c>
      <c r="C212" s="206"/>
      <c r="D212" t="s">
        <v>3038</v>
      </c>
    </row>
    <row r="213" spans="1:4">
      <c r="A213" t="s">
        <v>3046</v>
      </c>
      <c r="B213" s="17" t="s">
        <v>3043</v>
      </c>
      <c r="C213" s="207"/>
      <c r="D213" t="s">
        <v>3039</v>
      </c>
    </row>
    <row r="215" spans="1:4">
      <c r="A215" s="42" t="s">
        <v>2577</v>
      </c>
      <c r="B215" s="169"/>
      <c r="C215" s="159"/>
      <c r="D215" s="159"/>
    </row>
    <row r="216" spans="1:4">
      <c r="A216" s="9" t="s">
        <v>2497</v>
      </c>
      <c r="B216" s="170" t="s">
        <v>2498</v>
      </c>
      <c r="C216" s="9" t="s">
        <v>2499</v>
      </c>
      <c r="D216" s="9" t="s">
        <v>2500</v>
      </c>
    </row>
    <row r="217" spans="1:4">
      <c r="A217" t="s">
        <v>2509</v>
      </c>
      <c r="B217" s="171" t="s">
        <v>2510</v>
      </c>
      <c r="C217" s="167"/>
      <c r="D217" t="s">
        <v>125</v>
      </c>
    </row>
    <row r="218" spans="1:4">
      <c r="A218" t="s">
        <v>2515</v>
      </c>
      <c r="B218" s="171" t="s">
        <v>2516</v>
      </c>
      <c r="C218" s="175"/>
      <c r="D218" t="s">
        <v>124</v>
      </c>
    </row>
    <row r="219" spans="1:4">
      <c r="A219" t="s">
        <v>2522</v>
      </c>
      <c r="B219" s="20" t="s">
        <v>2538</v>
      </c>
      <c r="C219" s="180"/>
      <c r="D219" t="s">
        <v>123</v>
      </c>
    </row>
    <row r="220" spans="1:4">
      <c r="A220" t="s">
        <v>2523</v>
      </c>
      <c r="B220" s="20" t="s">
        <v>2519</v>
      </c>
      <c r="C220" s="179"/>
      <c r="D220" t="s">
        <v>121</v>
      </c>
    </row>
    <row r="221" spans="1:4">
      <c r="A221" t="s">
        <v>2508</v>
      </c>
      <c r="B221" s="171" t="s">
        <v>2513</v>
      </c>
      <c r="C221" s="174"/>
      <c r="D221" t="s">
        <v>120</v>
      </c>
    </row>
    <row r="223" spans="1:4">
      <c r="A223" s="42" t="s">
        <v>2578</v>
      </c>
      <c r="B223" s="169"/>
      <c r="C223" s="159"/>
      <c r="D223" s="159"/>
    </row>
    <row r="224" spans="1:4">
      <c r="A224" s="9" t="s">
        <v>2497</v>
      </c>
      <c r="B224" s="170" t="s">
        <v>2498</v>
      </c>
      <c r="C224" s="9" t="s">
        <v>2499</v>
      </c>
      <c r="D224" s="9" t="s">
        <v>2500</v>
      </c>
    </row>
    <row r="225" spans="1:4">
      <c r="A225" t="s">
        <v>2496</v>
      </c>
      <c r="B225" s="172" t="s">
        <v>2503</v>
      </c>
      <c r="C225" s="168"/>
      <c r="D225" t="s">
        <v>163</v>
      </c>
    </row>
    <row r="226" spans="1:4">
      <c r="A226" t="s">
        <v>2515</v>
      </c>
      <c r="B226" s="171" t="s">
        <v>2516</v>
      </c>
      <c r="C226" s="175"/>
      <c r="D226" t="s">
        <v>278</v>
      </c>
    </row>
    <row r="227" spans="1:4">
      <c r="A227" t="s">
        <v>2502</v>
      </c>
      <c r="B227" s="171" t="s">
        <v>2512</v>
      </c>
      <c r="C227" s="173"/>
      <c r="D227" t="s">
        <v>279</v>
      </c>
    </row>
    <row r="229" spans="1:4">
      <c r="A229" s="42" t="s">
        <v>2617</v>
      </c>
      <c r="B229" s="169"/>
      <c r="C229" s="159"/>
      <c r="D229" s="159"/>
    </row>
    <row r="230" spans="1:4">
      <c r="A230" s="9" t="s">
        <v>2497</v>
      </c>
      <c r="B230" s="170" t="s">
        <v>2498</v>
      </c>
      <c r="C230" s="9" t="s">
        <v>2499</v>
      </c>
      <c r="D230" s="9" t="s">
        <v>2500</v>
      </c>
    </row>
    <row r="231" spans="1:4">
      <c r="A231" t="s">
        <v>2507</v>
      </c>
      <c r="B231" s="20" t="s">
        <v>2518</v>
      </c>
      <c r="C231" s="176"/>
      <c r="D231" t="s">
        <v>2471</v>
      </c>
    </row>
    <row r="232" spans="1:4">
      <c r="A232" t="s">
        <v>2522</v>
      </c>
      <c r="B232" s="20" t="s">
        <v>2538</v>
      </c>
      <c r="C232" s="180"/>
      <c r="D232" t="s">
        <v>93</v>
      </c>
    </row>
    <row r="233" spans="1:4">
      <c r="A233" t="s">
        <v>2508</v>
      </c>
      <c r="B233" s="171" t="s">
        <v>2513</v>
      </c>
      <c r="C233" s="174"/>
      <c r="D233" t="s">
        <v>87</v>
      </c>
    </row>
    <row r="234" spans="1:4">
      <c r="A234" t="s">
        <v>2542</v>
      </c>
      <c r="B234" s="20" t="s">
        <v>2539</v>
      </c>
      <c r="C234" s="187"/>
      <c r="D234" t="s">
        <v>2618</v>
      </c>
    </row>
    <row r="235" spans="1:4">
      <c r="A235" t="s">
        <v>2523</v>
      </c>
      <c r="B235" s="20" t="s">
        <v>2519</v>
      </c>
      <c r="C235" s="179"/>
      <c r="D235" t="s">
        <v>2619</v>
      </c>
    </row>
    <row r="236" spans="1:4">
      <c r="A236" t="s">
        <v>2515</v>
      </c>
      <c r="B236" s="171" t="s">
        <v>2516</v>
      </c>
      <c r="C236" s="175"/>
      <c r="D236" t="s">
        <v>98</v>
      </c>
    </row>
    <row r="237" spans="1:4">
      <c r="A237" t="s">
        <v>2524</v>
      </c>
      <c r="B237" s="20" t="s">
        <v>2520</v>
      </c>
      <c r="C237" s="181"/>
      <c r="D237" t="s">
        <v>97</v>
      </c>
    </row>
    <row r="238" spans="1:4">
      <c r="A238" t="s">
        <v>2509</v>
      </c>
      <c r="B238" s="171" t="s">
        <v>2510</v>
      </c>
      <c r="C238" s="167"/>
      <c r="D238" t="s">
        <v>96</v>
      </c>
    </row>
    <row r="239" spans="1:4">
      <c r="A239" t="s">
        <v>2502</v>
      </c>
      <c r="B239" s="171" t="s">
        <v>2512</v>
      </c>
      <c r="C239" s="173"/>
      <c r="D239" t="s">
        <v>95</v>
      </c>
    </row>
    <row r="241" spans="1:4">
      <c r="A241" s="42" t="s">
        <v>2622</v>
      </c>
      <c r="B241" s="169"/>
      <c r="C241" s="159"/>
      <c r="D241" s="159"/>
    </row>
    <row r="242" spans="1:4">
      <c r="A242" s="9" t="s">
        <v>2497</v>
      </c>
      <c r="B242" s="170" t="s">
        <v>2498</v>
      </c>
      <c r="C242" s="9" t="s">
        <v>2499</v>
      </c>
      <c r="D242" s="9" t="s">
        <v>2500</v>
      </c>
    </row>
    <row r="243" spans="1:4">
      <c r="A243" t="s">
        <v>2507</v>
      </c>
      <c r="B243" s="20" t="s">
        <v>2518</v>
      </c>
      <c r="C243" s="176"/>
      <c r="D243" t="s">
        <v>2471</v>
      </c>
    </row>
    <row r="244" spans="1:4">
      <c r="A244" t="s">
        <v>2525</v>
      </c>
      <c r="B244" s="20" t="s">
        <v>2521</v>
      </c>
      <c r="C244" s="182"/>
      <c r="D244" t="s">
        <v>2580</v>
      </c>
    </row>
    <row r="245" spans="1:4">
      <c r="A245" t="s">
        <v>2515</v>
      </c>
      <c r="B245" s="171" t="s">
        <v>2516</v>
      </c>
      <c r="C245" s="175"/>
      <c r="D245" t="s">
        <v>92</v>
      </c>
    </row>
    <row r="246" spans="1:4">
      <c r="A246" t="s">
        <v>2522</v>
      </c>
      <c r="B246" s="20" t="s">
        <v>2538</v>
      </c>
      <c r="C246" s="180"/>
      <c r="D246" t="s">
        <v>93</v>
      </c>
    </row>
    <row r="247" spans="1:4">
      <c r="A247" t="s">
        <v>2508</v>
      </c>
      <c r="B247" s="171" t="s">
        <v>2513</v>
      </c>
      <c r="C247" s="174"/>
      <c r="D247" t="s">
        <v>87</v>
      </c>
    </row>
    <row r="248" spans="1:4">
      <c r="A248" t="s">
        <v>2523</v>
      </c>
      <c r="B248" s="20" t="s">
        <v>2519</v>
      </c>
      <c r="C248" s="179"/>
      <c r="D248" t="s">
        <v>2620</v>
      </c>
    </row>
    <row r="249" spans="1:4">
      <c r="A249" t="s">
        <v>2502</v>
      </c>
      <c r="B249" s="171" t="s">
        <v>2512</v>
      </c>
      <c r="C249" s="173"/>
      <c r="D249" t="s">
        <v>445</v>
      </c>
    </row>
    <row r="250" spans="1:4">
      <c r="A250" t="s">
        <v>2589</v>
      </c>
      <c r="B250" s="171" t="s">
        <v>2591</v>
      </c>
      <c r="C250" s="189"/>
      <c r="D250" t="s">
        <v>2588</v>
      </c>
    </row>
    <row r="251" spans="1:4">
      <c r="A251" t="s">
        <v>2590</v>
      </c>
      <c r="B251" s="171">
        <v>740000</v>
      </c>
      <c r="C251" s="190"/>
      <c r="D251" t="s">
        <v>2468</v>
      </c>
    </row>
    <row r="252" spans="1:4">
      <c r="A252" t="s">
        <v>2509</v>
      </c>
      <c r="B252" s="171" t="s">
        <v>2510</v>
      </c>
      <c r="C252" s="167"/>
      <c r="D252" t="s">
        <v>2621</v>
      </c>
    </row>
    <row r="254" spans="1:4">
      <c r="A254" s="42" t="s">
        <v>3504</v>
      </c>
      <c r="B254" s="169"/>
      <c r="C254" s="159"/>
      <c r="D254" s="159"/>
    </row>
    <row r="255" spans="1:4">
      <c r="A255" s="9" t="s">
        <v>2497</v>
      </c>
      <c r="B255" s="170" t="s">
        <v>2498</v>
      </c>
      <c r="C255" s="9" t="s">
        <v>2499</v>
      </c>
      <c r="D255" s="9" t="s">
        <v>2500</v>
      </c>
    </row>
    <row r="256" spans="1:4">
      <c r="A256" t="s">
        <v>2544</v>
      </c>
      <c r="B256" s="20" t="s">
        <v>2367</v>
      </c>
      <c r="C256" s="184"/>
      <c r="D256" t="s">
        <v>3512</v>
      </c>
    </row>
    <row r="257" spans="1:4">
      <c r="A257" t="s">
        <v>2522</v>
      </c>
      <c r="B257" s="20" t="s">
        <v>2538</v>
      </c>
      <c r="C257" s="180"/>
      <c r="D257" t="s">
        <v>3513</v>
      </c>
    </row>
    <row r="258" spans="1:4">
      <c r="A258" t="s">
        <v>2543</v>
      </c>
      <c r="B258" s="20" t="s">
        <v>2537</v>
      </c>
      <c r="C258" s="185"/>
      <c r="D258" t="s">
        <v>3514</v>
      </c>
    </row>
    <row r="259" spans="1:4">
      <c r="A259" t="s">
        <v>2508</v>
      </c>
      <c r="B259" s="171" t="s">
        <v>2513</v>
      </c>
      <c r="C259" s="174"/>
      <c r="D259" t="s">
        <v>3515</v>
      </c>
    </row>
    <row r="260" spans="1:4">
      <c r="A260" t="s">
        <v>2523</v>
      </c>
      <c r="B260" s="20" t="s">
        <v>2519</v>
      </c>
      <c r="C260" s="179"/>
      <c r="D260" t="s">
        <v>3516</v>
      </c>
    </row>
    <row r="261" spans="1:4">
      <c r="A261" t="s">
        <v>2502</v>
      </c>
      <c r="B261" s="171" t="s">
        <v>2512</v>
      </c>
      <c r="C261" s="173"/>
      <c r="D261" t="s">
        <v>3517</v>
      </c>
    </row>
    <row r="262" spans="1:4">
      <c r="A262" t="s">
        <v>2524</v>
      </c>
      <c r="B262" s="20" t="s">
        <v>2520</v>
      </c>
      <c r="C262" s="181"/>
      <c r="D262" t="s">
        <v>3518</v>
      </c>
    </row>
    <row r="263" spans="1:4">
      <c r="A263" t="s">
        <v>2547</v>
      </c>
      <c r="B263" s="20" t="s">
        <v>2541</v>
      </c>
      <c r="C263" s="188"/>
      <c r="D263" t="s">
        <v>3519</v>
      </c>
    </row>
    <row r="265" spans="1:4">
      <c r="A265" s="42" t="s">
        <v>2623</v>
      </c>
      <c r="B265" s="169"/>
      <c r="C265" s="159"/>
      <c r="D265" s="159"/>
    </row>
    <row r="266" spans="1:4">
      <c r="A266" s="9" t="s">
        <v>2497</v>
      </c>
      <c r="B266" s="170" t="s">
        <v>2498</v>
      </c>
      <c r="C266" s="9" t="s">
        <v>2499</v>
      </c>
      <c r="D266" s="9" t="s">
        <v>2500</v>
      </c>
    </row>
    <row r="267" spans="1:4">
      <c r="A267" t="s">
        <v>2507</v>
      </c>
      <c r="B267" s="20" t="s">
        <v>2518</v>
      </c>
      <c r="C267" s="176"/>
      <c r="D267" t="s">
        <v>2471</v>
      </c>
    </row>
    <row r="268" spans="1:4">
      <c r="A268" t="s">
        <v>2502</v>
      </c>
      <c r="B268" s="171" t="s">
        <v>2512</v>
      </c>
      <c r="C268" s="173"/>
      <c r="D268" t="s">
        <v>445</v>
      </c>
    </row>
    <row r="269" spans="1:4">
      <c r="A269" t="s">
        <v>2525</v>
      </c>
      <c r="B269" s="20" t="s">
        <v>2521</v>
      </c>
      <c r="C269" s="182"/>
      <c r="D269" t="s">
        <v>2580</v>
      </c>
    </row>
    <row r="270" spans="1:4">
      <c r="A270" t="s">
        <v>2515</v>
      </c>
      <c r="B270" s="171" t="s">
        <v>2516</v>
      </c>
      <c r="C270" s="175"/>
      <c r="D270" t="s">
        <v>92</v>
      </c>
    </row>
    <row r="271" spans="1:4">
      <c r="A271" t="s">
        <v>2542</v>
      </c>
      <c r="B271" s="20" t="s">
        <v>2539</v>
      </c>
      <c r="C271" s="187"/>
      <c r="D271" t="s">
        <v>2616</v>
      </c>
    </row>
    <row r="272" spans="1:4">
      <c r="A272" t="s">
        <v>2589</v>
      </c>
      <c r="B272" s="171" t="s">
        <v>2591</v>
      </c>
      <c r="C272" s="189"/>
      <c r="D272" t="s">
        <v>2588</v>
      </c>
    </row>
    <row r="273" spans="1:4">
      <c r="A273" t="s">
        <v>2509</v>
      </c>
      <c r="B273" s="171" t="s">
        <v>2510</v>
      </c>
      <c r="C273" s="167"/>
      <c r="D273" t="s">
        <v>2621</v>
      </c>
    </row>
    <row r="274" spans="1:4">
      <c r="A274" t="s">
        <v>2523</v>
      </c>
      <c r="B274" s="20" t="s">
        <v>2519</v>
      </c>
      <c r="C274" s="179"/>
      <c r="D274" t="s">
        <v>2620</v>
      </c>
    </row>
    <row r="275" spans="1:4">
      <c r="A275" t="s">
        <v>2508</v>
      </c>
      <c r="B275" s="171" t="s">
        <v>2513</v>
      </c>
      <c r="C275" s="174"/>
      <c r="D275" t="s">
        <v>87</v>
      </c>
    </row>
    <row r="276" spans="1:4">
      <c r="A276" t="s">
        <v>2522</v>
      </c>
      <c r="B276" s="20" t="s">
        <v>2538</v>
      </c>
      <c r="C276" s="180"/>
      <c r="D276" t="s">
        <v>93</v>
      </c>
    </row>
    <row r="278" spans="1:4">
      <c r="A278" s="42" t="s">
        <v>2597</v>
      </c>
      <c r="B278" s="169"/>
      <c r="C278" s="159"/>
      <c r="D278" s="159"/>
    </row>
    <row r="279" spans="1:4">
      <c r="A279" s="9" t="s">
        <v>2497</v>
      </c>
      <c r="B279" s="170" t="s">
        <v>2498</v>
      </c>
      <c r="C279" s="9" t="s">
        <v>2499</v>
      </c>
      <c r="D279" s="9" t="s">
        <v>2500</v>
      </c>
    </row>
    <row r="280" spans="1:4">
      <c r="A280" t="s">
        <v>2507</v>
      </c>
      <c r="B280" s="20" t="s">
        <v>2518</v>
      </c>
      <c r="C280" s="176"/>
      <c r="D280" t="s">
        <v>435</v>
      </c>
    </row>
    <row r="281" spans="1:4">
      <c r="A281" t="s">
        <v>2546</v>
      </c>
      <c r="B281" s="20" t="s">
        <v>2540</v>
      </c>
      <c r="C281" s="186"/>
      <c r="D281" t="s">
        <v>2470</v>
      </c>
    </row>
    <row r="282" spans="1:4">
      <c r="A282" t="s">
        <v>2515</v>
      </c>
      <c r="B282" s="171" t="s">
        <v>2516</v>
      </c>
      <c r="C282" s="175"/>
      <c r="D282" t="s">
        <v>92</v>
      </c>
    </row>
    <row r="283" spans="1:4">
      <c r="A283" t="s">
        <v>2522</v>
      </c>
      <c r="B283" s="20" t="s">
        <v>2538</v>
      </c>
      <c r="C283" s="180"/>
      <c r="D283" t="s">
        <v>2586</v>
      </c>
    </row>
    <row r="284" spans="1:4">
      <c r="A284" t="s">
        <v>2542</v>
      </c>
      <c r="B284" s="20" t="s">
        <v>2539</v>
      </c>
      <c r="C284" s="187"/>
      <c r="D284" t="s">
        <v>2587</v>
      </c>
    </row>
    <row r="285" spans="1:4">
      <c r="A285" t="s">
        <v>2496</v>
      </c>
      <c r="B285" s="172" t="s">
        <v>2503</v>
      </c>
      <c r="C285" s="168"/>
      <c r="D285" t="s">
        <v>89</v>
      </c>
    </row>
    <row r="286" spans="1:4">
      <c r="A286" t="s">
        <v>2524</v>
      </c>
      <c r="B286" s="20" t="s">
        <v>2520</v>
      </c>
      <c r="C286" s="181"/>
      <c r="D286" t="s">
        <v>88</v>
      </c>
    </row>
    <row r="287" spans="1:4">
      <c r="A287" t="s">
        <v>2508</v>
      </c>
      <c r="B287" s="171" t="s">
        <v>2513</v>
      </c>
      <c r="C287" s="174"/>
      <c r="D287" t="s">
        <v>87</v>
      </c>
    </row>
    <row r="288" spans="1:4">
      <c r="A288" t="s">
        <v>2532</v>
      </c>
      <c r="B288" s="20" t="s">
        <v>2531</v>
      </c>
      <c r="C288" s="183"/>
      <c r="D288" t="s">
        <v>442</v>
      </c>
    </row>
    <row r="289" spans="1:4">
      <c r="A289" t="s">
        <v>2502</v>
      </c>
      <c r="B289" s="171" t="s">
        <v>2512</v>
      </c>
      <c r="C289" s="173"/>
      <c r="D289" t="s">
        <v>445</v>
      </c>
    </row>
    <row r="290" spans="1:4">
      <c r="A290" t="s">
        <v>2590</v>
      </c>
      <c r="B290" s="171">
        <v>740000</v>
      </c>
      <c r="C290" s="190"/>
      <c r="D290" t="s">
        <v>2468</v>
      </c>
    </row>
    <row r="291" spans="1:4">
      <c r="B291" s="171"/>
    </row>
    <row r="292" spans="1:4">
      <c r="A292" s="42" t="s">
        <v>2597</v>
      </c>
      <c r="B292" s="169"/>
      <c r="C292" s="159"/>
      <c r="D292" s="159"/>
    </row>
    <row r="293" spans="1:4">
      <c r="A293" s="9" t="s">
        <v>2497</v>
      </c>
      <c r="B293" s="170" t="s">
        <v>2498</v>
      </c>
      <c r="C293" s="9" t="s">
        <v>2499</v>
      </c>
      <c r="D293" s="9" t="s">
        <v>2500</v>
      </c>
    </row>
    <row r="294" spans="1:4">
      <c r="A294" t="s">
        <v>2507</v>
      </c>
      <c r="B294" s="20" t="s">
        <v>2518</v>
      </c>
      <c r="C294" s="176"/>
      <c r="D294" s="380" t="s">
        <v>2471</v>
      </c>
    </row>
    <row r="295" spans="1:4">
      <c r="A295" t="s">
        <v>2547</v>
      </c>
      <c r="B295" s="20" t="s">
        <v>2541</v>
      </c>
      <c r="C295" s="188"/>
      <c r="D295" t="s">
        <v>2579</v>
      </c>
    </row>
    <row r="296" spans="1:4">
      <c r="A296" t="s">
        <v>2515</v>
      </c>
      <c r="B296" s="171" t="s">
        <v>2516</v>
      </c>
      <c r="C296" s="175"/>
      <c r="D296" t="s">
        <v>92</v>
      </c>
    </row>
    <row r="297" spans="1:4">
      <c r="A297" t="s">
        <v>2509</v>
      </c>
      <c r="B297" s="171" t="s">
        <v>2510</v>
      </c>
      <c r="C297" s="167"/>
      <c r="D297" t="s">
        <v>2634</v>
      </c>
    </row>
    <row r="298" spans="1:4">
      <c r="A298" t="s">
        <v>2508</v>
      </c>
      <c r="B298" s="171" t="s">
        <v>2513</v>
      </c>
      <c r="C298" s="174"/>
      <c r="D298" t="s">
        <v>87</v>
      </c>
    </row>
    <row r="299" spans="1:4">
      <c r="A299" t="s">
        <v>2532</v>
      </c>
      <c r="B299" s="20" t="s">
        <v>2531</v>
      </c>
      <c r="C299" s="183"/>
      <c r="D299" t="s">
        <v>442</v>
      </c>
    </row>
    <row r="300" spans="1:4">
      <c r="A300" t="s">
        <v>2502</v>
      </c>
      <c r="B300" s="171" t="s">
        <v>2512</v>
      </c>
      <c r="C300" s="173"/>
      <c r="D300" t="s">
        <v>445</v>
      </c>
    </row>
    <row r="301" spans="1:4">
      <c r="A301" t="s">
        <v>2590</v>
      </c>
      <c r="B301" s="171">
        <v>740000</v>
      </c>
      <c r="C301" s="190"/>
      <c r="D301" t="s">
        <v>2468</v>
      </c>
    </row>
    <row r="302" spans="1:4">
      <c r="A302" t="s">
        <v>2525</v>
      </c>
      <c r="B302" s="20" t="s">
        <v>2521</v>
      </c>
      <c r="C302" s="182"/>
      <c r="D302" t="s">
        <v>2580</v>
      </c>
    </row>
    <row r="303" spans="1:4">
      <c r="A303" t="s">
        <v>2522</v>
      </c>
      <c r="B303" s="20" t="s">
        <v>2538</v>
      </c>
      <c r="C303" s="180"/>
      <c r="D303" t="s">
        <v>93</v>
      </c>
    </row>
    <row r="304" spans="1:4">
      <c r="B304"/>
    </row>
    <row r="305" spans="1:4">
      <c r="A305" s="42" t="s">
        <v>2747</v>
      </c>
      <c r="B305" s="169"/>
      <c r="C305" s="159"/>
      <c r="D305" s="159"/>
    </row>
    <row r="306" spans="1:4">
      <c r="A306" s="9" t="s">
        <v>2497</v>
      </c>
      <c r="B306" s="170" t="s">
        <v>2498</v>
      </c>
      <c r="C306" s="9" t="s">
        <v>2499</v>
      </c>
      <c r="D306" s="9" t="s">
        <v>2500</v>
      </c>
    </row>
    <row r="307" spans="1:4">
      <c r="A307" t="s">
        <v>2507</v>
      </c>
      <c r="B307" s="20" t="s">
        <v>2518</v>
      </c>
      <c r="C307" s="176"/>
      <c r="D307" t="s">
        <v>2471</v>
      </c>
    </row>
    <row r="308" spans="1:4">
      <c r="A308" t="s">
        <v>2522</v>
      </c>
      <c r="B308" s="20" t="s">
        <v>2538</v>
      </c>
      <c r="C308" s="180"/>
      <c r="D308" t="s">
        <v>93</v>
      </c>
    </row>
    <row r="309" spans="1:4">
      <c r="A309" t="s">
        <v>2525</v>
      </c>
      <c r="B309" s="20" t="s">
        <v>2521</v>
      </c>
      <c r="C309" s="182"/>
      <c r="D309" t="s">
        <v>2580</v>
      </c>
    </row>
    <row r="310" spans="1:4">
      <c r="A310" t="s">
        <v>2546</v>
      </c>
      <c r="B310" s="20" t="s">
        <v>2540</v>
      </c>
      <c r="C310" s="186"/>
      <c r="D310" t="s">
        <v>2470</v>
      </c>
    </row>
    <row r="311" spans="1:4">
      <c r="A311" t="s">
        <v>2547</v>
      </c>
      <c r="B311" s="20" t="s">
        <v>2541</v>
      </c>
      <c r="C311" s="188"/>
      <c r="D311" t="s">
        <v>2579</v>
      </c>
    </row>
    <row r="312" spans="1:4">
      <c r="A312" t="s">
        <v>2515</v>
      </c>
      <c r="B312" s="171" t="s">
        <v>2516</v>
      </c>
      <c r="C312" s="175"/>
      <c r="D312" t="s">
        <v>92</v>
      </c>
    </row>
    <row r="313" spans="1:4">
      <c r="A313" t="s">
        <v>2524</v>
      </c>
      <c r="B313" s="20" t="s">
        <v>2520</v>
      </c>
      <c r="C313" s="181"/>
      <c r="D313" t="s">
        <v>2636</v>
      </c>
    </row>
    <row r="314" spans="1:4">
      <c r="A314" t="s">
        <v>2502</v>
      </c>
      <c r="B314" s="171" t="s">
        <v>2512</v>
      </c>
      <c r="C314" s="173"/>
      <c r="D314" t="s">
        <v>2635</v>
      </c>
    </row>
    <row r="315" spans="1:4">
      <c r="A315" t="s">
        <v>2508</v>
      </c>
      <c r="B315" s="171" t="s">
        <v>2513</v>
      </c>
      <c r="C315" s="174"/>
      <c r="D315" t="s">
        <v>87</v>
      </c>
    </row>
    <row r="316" spans="1:4">
      <c r="A316" t="s">
        <v>2509</v>
      </c>
      <c r="B316" s="171" t="s">
        <v>2510</v>
      </c>
      <c r="C316" s="167"/>
      <c r="D316" t="s">
        <v>2634</v>
      </c>
    </row>
    <row r="317" spans="1:4">
      <c r="A317" t="s">
        <v>2590</v>
      </c>
      <c r="B317" s="171">
        <v>740000</v>
      </c>
      <c r="C317" s="190"/>
      <c r="D317" t="s">
        <v>2468</v>
      </c>
    </row>
    <row r="319" spans="1:4">
      <c r="A319" s="42" t="s">
        <v>3792</v>
      </c>
      <c r="B319" s="169"/>
      <c r="C319" s="159"/>
      <c r="D319" s="159"/>
    </row>
    <row r="320" spans="1:4">
      <c r="A320" s="9" t="s">
        <v>2497</v>
      </c>
      <c r="B320" s="170" t="s">
        <v>2498</v>
      </c>
      <c r="C320" s="9" t="s">
        <v>2499</v>
      </c>
      <c r="D320" s="9" t="s">
        <v>2500</v>
      </c>
    </row>
    <row r="321" spans="1:4">
      <c r="A321" t="s">
        <v>2522</v>
      </c>
      <c r="B321" s="20" t="s">
        <v>2538</v>
      </c>
      <c r="C321" s="180"/>
      <c r="D321" t="s">
        <v>3793</v>
      </c>
    </row>
    <row r="322" spans="1:4">
      <c r="A322" t="s">
        <v>3801</v>
      </c>
      <c r="B322" s="20" t="s">
        <v>3800</v>
      </c>
      <c r="C322" s="159"/>
      <c r="D322" t="s">
        <v>3794</v>
      </c>
    </row>
    <row r="323" spans="1:4">
      <c r="A323" t="s">
        <v>2509</v>
      </c>
      <c r="B323" s="171" t="s">
        <v>2510</v>
      </c>
      <c r="C323" s="167"/>
      <c r="D323" t="s">
        <v>3795</v>
      </c>
    </row>
    <row r="324" spans="1:4">
      <c r="A324" t="s">
        <v>2589</v>
      </c>
      <c r="B324" s="171" t="s">
        <v>2591</v>
      </c>
      <c r="C324" s="189"/>
      <c r="D324" t="s">
        <v>3796</v>
      </c>
    </row>
    <row r="325" spans="1:4">
      <c r="A325" t="s">
        <v>3802</v>
      </c>
      <c r="B325" s="171">
        <v>808080</v>
      </c>
      <c r="C325" s="411"/>
      <c r="D325" t="s">
        <v>3797</v>
      </c>
    </row>
    <row r="326" spans="1:4">
      <c r="A326" t="s">
        <v>2515</v>
      </c>
      <c r="B326" s="171" t="s">
        <v>2516</v>
      </c>
      <c r="C326" s="175"/>
      <c r="D326" t="s">
        <v>3798</v>
      </c>
    </row>
    <row r="327" spans="1:4">
      <c r="A327" t="s">
        <v>2523</v>
      </c>
      <c r="B327" s="20" t="s">
        <v>2519</v>
      </c>
      <c r="C327" s="179"/>
      <c r="D327" t="s">
        <v>3799</v>
      </c>
    </row>
  </sheetData>
  <pageMargins left="0.7" right="0.7" top="0.75" bottom="0.75" header="0.3" footer="0.3"/>
  <pageSetup orientation="portrait" r:id="rId1"/>
  <ignoredErrors>
    <ignoredError sqref="B168:B169 B172 B73 B147:B152 B36:B45 B65 B178:B188 B278:B280 B63 B215:B228 B282:B286 B52:B55 B103 B191 B198:B201 B203:B210 B287:B289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tabSelected="1" workbookViewId="0">
      <selection activeCell="B2" sqref="B2"/>
    </sheetView>
  </sheetViews>
  <sheetFormatPr defaultColWidth="8.81640625" defaultRowHeight="14.5"/>
  <cols>
    <col min="1" max="1" width="31.453125" customWidth="1"/>
    <col min="2" max="2" width="28.1796875" customWidth="1"/>
    <col min="3" max="3" width="85.453125" customWidth="1"/>
  </cols>
  <sheetData>
    <row r="1" spans="1:3">
      <c r="A1" s="42" t="s">
        <v>72</v>
      </c>
      <c r="B1" s="42" t="s">
        <v>73</v>
      </c>
    </row>
    <row r="2" spans="1:3" ht="145">
      <c r="A2" t="s">
        <v>3747</v>
      </c>
      <c r="B2" t="s">
        <v>3416</v>
      </c>
      <c r="C2" s="163" t="s">
        <v>3417</v>
      </c>
    </row>
    <row r="3" spans="1:3">
      <c r="A3" t="s">
        <v>3893</v>
      </c>
      <c r="B3" t="s">
        <v>3894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cols>
    <col min="1" max="1" width="11.1796875" customWidth="1"/>
    <col min="2" max="2" width="25.1796875" customWidth="1"/>
    <col min="3" max="3" width="10.1796875" style="370" customWidth="1"/>
    <col min="4" max="33" width="10.1796875" customWidth="1"/>
  </cols>
  <sheetData>
    <row r="1" spans="1:33">
      <c r="A1" s="365" t="s">
        <v>3556</v>
      </c>
      <c r="B1" s="366" t="s">
        <v>3580</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3562</v>
      </c>
      <c r="B2" t="s">
        <v>3745</v>
      </c>
      <c r="C2" s="370" t="s">
        <v>3581</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c r="A1" s="365" t="s">
        <v>3556</v>
      </c>
      <c r="B1" s="366" t="s">
        <v>3557</v>
      </c>
      <c r="C1" s="366" t="s">
        <v>3558</v>
      </c>
      <c r="D1" s="366" t="s">
        <v>3559</v>
      </c>
      <c r="E1" s="366" t="s">
        <v>3560</v>
      </c>
      <c r="F1" s="367" t="s">
        <v>3561</v>
      </c>
    </row>
    <row r="2" spans="1:6" ht="29">
      <c r="A2" s="1" t="s">
        <v>3562</v>
      </c>
      <c r="B2" s="1" t="s">
        <v>3125</v>
      </c>
      <c r="C2" s="1">
        <v>2030</v>
      </c>
      <c r="D2" s="5">
        <f>0.48*'EPA GHG Inventory'!Q16</f>
        <v>3161.7119999999995</v>
      </c>
      <c r="E2" s="5">
        <f>0.5*'EPA GHG Inventory'!Q16</f>
        <v>3293.45</v>
      </c>
      <c r="F2" t="s">
        <v>3126</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sheetData>
    <row r="1" spans="1:35">
      <c r="A1" t="s">
        <v>3714</v>
      </c>
    </row>
    <row r="2" spans="1:35">
      <c r="A2" t="s">
        <v>3715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3726</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3727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3728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3716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3717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3729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3730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3718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3719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3731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3732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3720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3733</v>
      </c>
    </row>
    <row r="18" spans="1:1">
      <c r="A18" t="s">
        <v>3734</v>
      </c>
    </row>
    <row r="19" spans="1:1">
      <c r="A19" t="s">
        <v>3735</v>
      </c>
    </row>
    <row r="20" spans="1:1">
      <c r="A20" t="s">
        <v>3736</v>
      </c>
    </row>
    <row r="21" spans="1:1">
      <c r="A21" t="s">
        <v>3721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c r="A1" s="3"/>
      <c r="B1" s="200"/>
      <c r="C1" s="200"/>
      <c r="D1" s="200"/>
      <c r="E1" s="3"/>
    </row>
    <row r="2" spans="1:8" ht="15.5">
      <c r="A2" s="413" t="s">
        <v>475</v>
      </c>
      <c r="B2" s="413"/>
      <c r="C2" s="212"/>
      <c r="D2" s="212"/>
      <c r="E2" s="212"/>
      <c r="F2" s="212"/>
      <c r="G2" s="212"/>
      <c r="H2" s="49" t="s">
        <v>476</v>
      </c>
    </row>
    <row r="3" spans="1:8" ht="15.5">
      <c r="A3" s="212" t="s">
        <v>721</v>
      </c>
      <c r="B3" s="212"/>
      <c r="C3" s="212"/>
      <c r="D3" s="212"/>
      <c r="E3" s="212"/>
      <c r="F3" s="212"/>
      <c r="G3" s="212"/>
      <c r="H3" s="49" t="s">
        <v>3393</v>
      </c>
    </row>
    <row r="4" spans="1:8">
      <c r="A4" s="213"/>
      <c r="B4" s="213"/>
      <c r="C4" s="213"/>
      <c r="D4" s="213"/>
      <c r="E4" s="213"/>
      <c r="F4" s="213"/>
      <c r="G4" s="49"/>
      <c r="H4" s="49" t="s">
        <v>477</v>
      </c>
    </row>
    <row r="5" spans="1:8">
      <c r="A5" s="213"/>
      <c r="B5" s="213"/>
      <c r="C5" s="213"/>
      <c r="D5" s="213"/>
      <c r="E5" s="213"/>
      <c r="F5" s="213"/>
      <c r="G5" s="213"/>
      <c r="H5" s="213"/>
    </row>
    <row r="6" spans="1:8">
      <c r="A6" s="414" t="s">
        <v>478</v>
      </c>
      <c r="B6" s="267" t="s">
        <v>479</v>
      </c>
      <c r="C6" s="267" t="s">
        <v>480</v>
      </c>
      <c r="D6" s="267" t="s">
        <v>481</v>
      </c>
      <c r="E6" s="267" t="s">
        <v>482</v>
      </c>
      <c r="F6" s="267" t="s">
        <v>483</v>
      </c>
      <c r="G6" s="267" t="s">
        <v>484</v>
      </c>
      <c r="H6" s="267" t="s">
        <v>485</v>
      </c>
    </row>
    <row r="7" spans="1:8" ht="15" thickBot="1">
      <c r="A7" s="415"/>
      <c r="B7" s="416" t="s">
        <v>486</v>
      </c>
      <c r="C7" s="417"/>
      <c r="D7" s="417"/>
      <c r="E7" s="417"/>
      <c r="F7" s="417"/>
      <c r="G7" s="417"/>
      <c r="H7" s="418"/>
    </row>
    <row r="8" spans="1:8" ht="1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3384</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3385</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3386</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3387</v>
      </c>
      <c r="B44" s="269" t="s">
        <v>521</v>
      </c>
      <c r="C44" s="269" t="s">
        <v>521</v>
      </c>
      <c r="D44" s="269" t="s">
        <v>521</v>
      </c>
      <c r="E44" s="269">
        <v>208.89432174184356</v>
      </c>
      <c r="F44" s="269">
        <v>105.47180460606191</v>
      </c>
      <c r="G44" s="269">
        <v>355.97410702367489</v>
      </c>
      <c r="H44" s="269">
        <v>65.111291475618813</v>
      </c>
    </row>
    <row r="45" spans="1:8">
      <c r="A45" s="279" t="s">
        <v>3388</v>
      </c>
      <c r="B45" s="269" t="s">
        <v>526</v>
      </c>
      <c r="C45" s="278" t="s">
        <v>187</v>
      </c>
      <c r="D45" s="278" t="s">
        <v>187</v>
      </c>
      <c r="E45" s="278" t="s">
        <v>187</v>
      </c>
      <c r="F45" s="278" t="s">
        <v>187</v>
      </c>
      <c r="G45" s="278" t="s">
        <v>187</v>
      </c>
      <c r="H45" s="278" t="s">
        <v>187</v>
      </c>
    </row>
    <row r="46" spans="1:8">
      <c r="A46" s="274" t="s">
        <v>3389</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3390</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3391</v>
      </c>
      <c r="B54" s="269">
        <v>230699.51036740557</v>
      </c>
      <c r="C54" s="278" t="s">
        <v>187</v>
      </c>
      <c r="D54" s="278" t="s">
        <v>187</v>
      </c>
      <c r="E54" s="278" t="s">
        <v>187</v>
      </c>
      <c r="F54" s="278" t="s">
        <v>187</v>
      </c>
      <c r="G54" s="278" t="s">
        <v>187</v>
      </c>
      <c r="H54" s="278" t="s">
        <v>187</v>
      </c>
    </row>
    <row r="55" spans="1:8">
      <c r="A55" s="214" t="s">
        <v>3392</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3649</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3113</v>
      </c>
      <c r="B66" s="51">
        <f>G375</f>
        <v>13282.915919456782</v>
      </c>
      <c r="C66" s="51">
        <f t="shared" ref="C66:D66" si="7">H375</f>
        <v>5.1948184495699996E-3</v>
      </c>
      <c r="D66" s="51">
        <f t="shared" si="7"/>
        <v>1.29867598133739</v>
      </c>
      <c r="E66" s="51"/>
      <c r="F66" s="51"/>
      <c r="G66" s="51"/>
      <c r="H66" s="51"/>
    </row>
    <row r="67" spans="1:10" ht="58">
      <c r="A67" s="1" t="s">
        <v>3114</v>
      </c>
      <c r="B67" s="5"/>
      <c r="C67" s="5"/>
      <c r="D67" s="5"/>
      <c r="E67" s="5"/>
      <c r="F67" s="5"/>
      <c r="G67" s="5"/>
      <c r="H67" s="5"/>
    </row>
    <row r="68" spans="1:10" ht="15" thickBot="1">
      <c r="B68" s="81"/>
      <c r="C68" s="81"/>
      <c r="D68" s="81"/>
      <c r="E68" s="81"/>
      <c r="F68" s="81"/>
      <c r="G68" s="81"/>
      <c r="H68" s="81"/>
    </row>
    <row r="69" spans="1:10" ht="15.5">
      <c r="A69" s="419" t="s">
        <v>536</v>
      </c>
      <c r="B69" s="420"/>
      <c r="C69" s="215"/>
      <c r="D69" s="215"/>
      <c r="E69" s="215"/>
      <c r="F69" s="215"/>
      <c r="G69" s="215"/>
      <c r="H69" s="215"/>
      <c r="I69" s="54"/>
      <c r="J69" s="49" t="s">
        <v>476</v>
      </c>
    </row>
    <row r="70" spans="1:10" ht="15.5">
      <c r="A70" s="48" t="s">
        <v>537</v>
      </c>
      <c r="B70" s="52"/>
      <c r="C70" s="53"/>
      <c r="D70" s="53"/>
      <c r="E70" s="53"/>
      <c r="F70" s="53"/>
      <c r="G70" s="53"/>
      <c r="H70" s="53"/>
      <c r="I70" s="54"/>
      <c r="J70" s="49" t="s">
        <v>3393</v>
      </c>
    </row>
    <row r="71" spans="1:10" ht="15.5">
      <c r="A71" s="48"/>
      <c r="B71" s="52"/>
      <c r="C71" s="53"/>
      <c r="D71" s="53"/>
      <c r="E71" s="53"/>
      <c r="F71" s="53"/>
      <c r="G71" s="53"/>
      <c r="H71" s="49"/>
      <c r="I71" s="54"/>
      <c r="J71" s="49" t="s">
        <v>477</v>
      </c>
    </row>
    <row r="72" spans="1:10">
      <c r="A72" s="421" t="s">
        <v>478</v>
      </c>
      <c r="B72" s="424" t="s">
        <v>538</v>
      </c>
      <c r="C72" s="425"/>
      <c r="D72" s="424" t="s">
        <v>539</v>
      </c>
      <c r="E72" s="426"/>
      <c r="F72" s="427"/>
      <c r="G72" s="424" t="s">
        <v>540</v>
      </c>
      <c r="H72" s="428"/>
      <c r="I72" s="428"/>
      <c r="J72" s="425"/>
    </row>
    <row r="73" spans="1:10">
      <c r="A73" s="422"/>
      <c r="B73" s="429" t="s">
        <v>541</v>
      </c>
      <c r="C73" s="430"/>
      <c r="D73" s="433" t="s">
        <v>542</v>
      </c>
      <c r="E73" s="429" t="s">
        <v>480</v>
      </c>
      <c r="F73" s="430" t="s">
        <v>481</v>
      </c>
      <c r="G73" s="433" t="s">
        <v>543</v>
      </c>
      <c r="H73" s="433" t="s">
        <v>480</v>
      </c>
      <c r="I73" s="433" t="s">
        <v>481</v>
      </c>
      <c r="J73" s="263" t="s">
        <v>479</v>
      </c>
    </row>
    <row r="74" spans="1:10">
      <c r="A74" s="422"/>
      <c r="B74" s="431"/>
      <c r="C74" s="432"/>
      <c r="D74" s="434"/>
      <c r="E74" s="431"/>
      <c r="F74" s="432"/>
      <c r="G74" s="435"/>
      <c r="H74" s="434"/>
      <c r="I74" s="434"/>
      <c r="J74" s="263" t="s">
        <v>544</v>
      </c>
    </row>
    <row r="75" spans="1:10" ht="15" thickBot="1">
      <c r="A75" s="423"/>
      <c r="B75" s="266" t="s">
        <v>545</v>
      </c>
      <c r="C75" s="55" t="s">
        <v>546</v>
      </c>
      <c r="D75" s="55" t="s">
        <v>547</v>
      </c>
      <c r="E75" s="441" t="s">
        <v>548</v>
      </c>
      <c r="F75" s="442"/>
      <c r="G75" s="441" t="s">
        <v>486</v>
      </c>
      <c r="H75" s="439"/>
      <c r="I75" s="439"/>
      <c r="J75" s="440"/>
    </row>
    <row r="76" spans="1:10" ht="1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3227</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3228</v>
      </c>
      <c r="B81" s="327" t="s">
        <v>521</v>
      </c>
      <c r="C81" s="327" t="s">
        <v>550</v>
      </c>
      <c r="D81" s="327" t="s">
        <v>521</v>
      </c>
      <c r="E81" s="327" t="s">
        <v>521</v>
      </c>
      <c r="F81" s="327" t="s">
        <v>521</v>
      </c>
      <c r="G81" s="327" t="s">
        <v>521</v>
      </c>
      <c r="H81" s="327" t="s">
        <v>521</v>
      </c>
      <c r="I81" s="327" t="s">
        <v>521</v>
      </c>
      <c r="J81" s="327" t="s">
        <v>521</v>
      </c>
    </row>
    <row r="82" spans="1:10">
      <c r="A82" s="283" t="s">
        <v>3229</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3227</v>
      </c>
      <c r="B87" s="327">
        <v>52888.087323471489</v>
      </c>
      <c r="C87" s="327" t="s">
        <v>550</v>
      </c>
      <c r="D87" s="327">
        <v>8.7168534553273496</v>
      </c>
      <c r="E87" s="327" t="s">
        <v>3119</v>
      </c>
      <c r="F87" s="327" t="s">
        <v>3119</v>
      </c>
      <c r="G87" s="327">
        <v>461.01770673125719</v>
      </c>
      <c r="H87" s="327" t="s">
        <v>3119</v>
      </c>
      <c r="I87" s="327" t="s">
        <v>3119</v>
      </c>
      <c r="J87" s="327" t="s">
        <v>554</v>
      </c>
    </row>
    <row r="88" spans="1:10">
      <c r="A88" s="285" t="s">
        <v>3228</v>
      </c>
      <c r="B88" s="327" t="s">
        <v>521</v>
      </c>
      <c r="C88" s="327" t="s">
        <v>550</v>
      </c>
      <c r="D88" s="327" t="s">
        <v>521</v>
      </c>
      <c r="E88" s="327" t="s">
        <v>521</v>
      </c>
      <c r="F88" s="327" t="s">
        <v>521</v>
      </c>
      <c r="G88" s="327" t="s">
        <v>521</v>
      </c>
      <c r="H88" s="327" t="s">
        <v>521</v>
      </c>
      <c r="I88" s="327" t="s">
        <v>521</v>
      </c>
      <c r="J88" s="327" t="s">
        <v>521</v>
      </c>
    </row>
    <row r="89" spans="1:10">
      <c r="A89" s="285" t="s">
        <v>3229</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3230</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3227</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3228</v>
      </c>
      <c r="B95" s="327" t="s">
        <v>521</v>
      </c>
      <c r="C95" s="327" t="s">
        <v>550</v>
      </c>
      <c r="D95" s="327" t="s">
        <v>521</v>
      </c>
      <c r="E95" s="327" t="s">
        <v>521</v>
      </c>
      <c r="F95" s="327" t="s">
        <v>521</v>
      </c>
      <c r="G95" s="327" t="s">
        <v>521</v>
      </c>
      <c r="H95" s="327" t="s">
        <v>521</v>
      </c>
      <c r="I95" s="327" t="s">
        <v>521</v>
      </c>
      <c r="J95" s="327" t="s">
        <v>521</v>
      </c>
    </row>
    <row r="96" spans="1:10">
      <c r="A96" s="285" t="s">
        <v>3229</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3120</v>
      </c>
      <c r="C104" s="327" t="s">
        <v>550</v>
      </c>
      <c r="D104" s="328" t="s">
        <v>187</v>
      </c>
      <c r="E104" s="328" t="s">
        <v>187</v>
      </c>
      <c r="F104" s="328" t="s">
        <v>187</v>
      </c>
      <c r="G104" s="327" t="s">
        <v>3120</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3120</v>
      </c>
      <c r="C111" s="327" t="s">
        <v>550</v>
      </c>
      <c r="D111" s="328" t="s">
        <v>187</v>
      </c>
      <c r="E111" s="328" t="s">
        <v>187</v>
      </c>
      <c r="F111" s="328" t="s">
        <v>187</v>
      </c>
      <c r="G111" s="327" t="s">
        <v>566</v>
      </c>
      <c r="H111" s="327" t="s">
        <v>3120</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3227</v>
      </c>
      <c r="B122" s="329" t="s">
        <v>521</v>
      </c>
      <c r="C122" s="327" t="s">
        <v>550</v>
      </c>
      <c r="D122" s="327" t="s">
        <v>521</v>
      </c>
      <c r="E122" s="327" t="s">
        <v>521</v>
      </c>
      <c r="F122" s="327" t="s">
        <v>521</v>
      </c>
      <c r="G122" s="329" t="s">
        <v>521</v>
      </c>
      <c r="H122" s="329" t="s">
        <v>521</v>
      </c>
      <c r="I122" s="329" t="s">
        <v>521</v>
      </c>
      <c r="J122" s="329" t="s">
        <v>521</v>
      </c>
    </row>
    <row r="123" spans="1:10">
      <c r="A123" s="285" t="s">
        <v>3228</v>
      </c>
      <c r="B123" s="329" t="s">
        <v>521</v>
      </c>
      <c r="C123" s="327" t="s">
        <v>550</v>
      </c>
      <c r="D123" s="327" t="s">
        <v>521</v>
      </c>
      <c r="E123" s="327" t="s">
        <v>521</v>
      </c>
      <c r="F123" s="327" t="s">
        <v>521</v>
      </c>
      <c r="G123" s="329" t="s">
        <v>521</v>
      </c>
      <c r="H123" s="329" t="s">
        <v>521</v>
      </c>
      <c r="I123" s="329" t="s">
        <v>521</v>
      </c>
      <c r="J123" s="329" t="s">
        <v>521</v>
      </c>
    </row>
    <row r="124" spans="1:10">
      <c r="A124" s="285" t="s">
        <v>3229</v>
      </c>
      <c r="B124" s="329" t="s">
        <v>494</v>
      </c>
      <c r="C124" s="327" t="s">
        <v>550</v>
      </c>
      <c r="D124" s="327" t="s">
        <v>526</v>
      </c>
      <c r="E124" s="327" t="s">
        <v>494</v>
      </c>
      <c r="F124" s="327" t="s">
        <v>494</v>
      </c>
      <c r="G124" s="329" t="s">
        <v>494</v>
      </c>
      <c r="H124" s="329" t="s">
        <v>494</v>
      </c>
      <c r="I124" s="329" t="s">
        <v>494</v>
      </c>
      <c r="J124" s="329" t="s">
        <v>492</v>
      </c>
    </row>
    <row r="125" spans="1:10">
      <c r="A125" s="290" t="s">
        <v>3231</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3227</v>
      </c>
      <c r="B129" s="327" t="s">
        <v>521</v>
      </c>
      <c r="C129" s="327" t="s">
        <v>550</v>
      </c>
      <c r="D129" s="327" t="s">
        <v>521</v>
      </c>
      <c r="E129" s="327" t="s">
        <v>521</v>
      </c>
      <c r="F129" s="327" t="s">
        <v>521</v>
      </c>
      <c r="G129" s="327" t="s">
        <v>521</v>
      </c>
      <c r="H129" s="327" t="s">
        <v>521</v>
      </c>
      <c r="I129" s="327" t="s">
        <v>521</v>
      </c>
      <c r="J129" s="327" t="s">
        <v>521</v>
      </c>
    </row>
    <row r="130" spans="1:10">
      <c r="A130" s="283" t="s">
        <v>3228</v>
      </c>
      <c r="B130" s="327" t="s">
        <v>521</v>
      </c>
      <c r="C130" s="327" t="s">
        <v>550</v>
      </c>
      <c r="D130" s="327" t="s">
        <v>521</v>
      </c>
      <c r="E130" s="327" t="s">
        <v>521</v>
      </c>
      <c r="F130" s="327" t="s">
        <v>521</v>
      </c>
      <c r="G130" s="327" t="s">
        <v>521</v>
      </c>
      <c r="H130" s="327" t="s">
        <v>521</v>
      </c>
      <c r="I130" s="327" t="s">
        <v>521</v>
      </c>
      <c r="J130" s="327" t="s">
        <v>521</v>
      </c>
    </row>
    <row r="131" spans="1:10">
      <c r="A131" s="283" t="s">
        <v>3229</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3232</v>
      </c>
      <c r="B157" s="327" t="s">
        <v>521</v>
      </c>
      <c r="C157" s="327" t="s">
        <v>550</v>
      </c>
      <c r="D157" s="327" t="s">
        <v>521</v>
      </c>
      <c r="E157" s="327" t="s">
        <v>521</v>
      </c>
      <c r="F157" s="327" t="s">
        <v>521</v>
      </c>
      <c r="G157" s="327" t="s">
        <v>521</v>
      </c>
      <c r="H157" s="327" t="s">
        <v>521</v>
      </c>
      <c r="I157" s="327" t="s">
        <v>521</v>
      </c>
      <c r="J157" s="327" t="s">
        <v>521</v>
      </c>
    </row>
    <row r="158" spans="1:10">
      <c r="A158" s="291" t="s">
        <v>3233</v>
      </c>
      <c r="B158" s="327" t="s">
        <v>521</v>
      </c>
      <c r="C158" s="327" t="s">
        <v>550</v>
      </c>
      <c r="D158" s="327" t="s">
        <v>521</v>
      </c>
      <c r="E158" s="327" t="s">
        <v>521</v>
      </c>
      <c r="F158" s="327" t="s">
        <v>521</v>
      </c>
      <c r="G158" s="327" t="s">
        <v>521</v>
      </c>
      <c r="H158" s="327" t="s">
        <v>521</v>
      </c>
      <c r="I158" s="327" t="s">
        <v>521</v>
      </c>
      <c r="J158" s="327" t="s">
        <v>521</v>
      </c>
    </row>
    <row r="159" spans="1:10">
      <c r="A159" s="291" t="s">
        <v>3234</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3232</v>
      </c>
      <c r="B164" s="329" t="s">
        <v>521</v>
      </c>
      <c r="C164" s="327" t="s">
        <v>550</v>
      </c>
      <c r="D164" s="327" t="s">
        <v>521</v>
      </c>
      <c r="E164" s="327" t="s">
        <v>521</v>
      </c>
      <c r="F164" s="327" t="s">
        <v>521</v>
      </c>
      <c r="G164" s="329" t="s">
        <v>521</v>
      </c>
      <c r="H164" s="329" t="s">
        <v>521</v>
      </c>
      <c r="I164" s="329" t="s">
        <v>521</v>
      </c>
      <c r="J164" s="329" t="s">
        <v>521</v>
      </c>
    </row>
    <row r="165" spans="1:10">
      <c r="A165" s="291" t="s">
        <v>3233</v>
      </c>
      <c r="B165" s="329" t="s">
        <v>521</v>
      </c>
      <c r="C165" s="327" t="s">
        <v>550</v>
      </c>
      <c r="D165" s="327" t="s">
        <v>521</v>
      </c>
      <c r="E165" s="327" t="s">
        <v>521</v>
      </c>
      <c r="F165" s="327" t="s">
        <v>521</v>
      </c>
      <c r="G165" s="329" t="s">
        <v>521</v>
      </c>
      <c r="H165" s="329" t="s">
        <v>521</v>
      </c>
      <c r="I165" s="329" t="s">
        <v>521</v>
      </c>
      <c r="J165" s="329" t="s">
        <v>521</v>
      </c>
    </row>
    <row r="166" spans="1:10">
      <c r="A166" s="291" t="s">
        <v>3234</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3232</v>
      </c>
      <c r="B171" s="329" t="s">
        <v>521</v>
      </c>
      <c r="C171" s="327" t="s">
        <v>550</v>
      </c>
      <c r="D171" s="327" t="s">
        <v>521</v>
      </c>
      <c r="E171" s="327" t="s">
        <v>521</v>
      </c>
      <c r="F171" s="327" t="s">
        <v>521</v>
      </c>
      <c r="G171" s="329" t="s">
        <v>521</v>
      </c>
      <c r="H171" s="329" t="s">
        <v>521</v>
      </c>
      <c r="I171" s="329" t="s">
        <v>521</v>
      </c>
      <c r="J171" s="329" t="s">
        <v>521</v>
      </c>
    </row>
    <row r="172" spans="1:10">
      <c r="A172" s="291" t="s">
        <v>3233</v>
      </c>
      <c r="B172" s="329" t="s">
        <v>521</v>
      </c>
      <c r="C172" s="327" t="s">
        <v>550</v>
      </c>
      <c r="D172" s="327" t="s">
        <v>521</v>
      </c>
      <c r="E172" s="327" t="s">
        <v>521</v>
      </c>
      <c r="F172" s="327" t="s">
        <v>521</v>
      </c>
      <c r="G172" s="329" t="s">
        <v>521</v>
      </c>
      <c r="H172" s="329" t="s">
        <v>521</v>
      </c>
      <c r="I172" s="329" t="s">
        <v>521</v>
      </c>
      <c r="J172" s="329" t="s">
        <v>521</v>
      </c>
    </row>
    <row r="173" spans="1:10">
      <c r="A173" s="291" t="s">
        <v>3234</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3232</v>
      </c>
      <c r="B178" s="329" t="s">
        <v>521</v>
      </c>
      <c r="C178" s="327" t="s">
        <v>550</v>
      </c>
      <c r="D178" s="327" t="s">
        <v>521</v>
      </c>
      <c r="E178" s="327" t="s">
        <v>521</v>
      </c>
      <c r="F178" s="327" t="s">
        <v>521</v>
      </c>
      <c r="G178" s="329" t="s">
        <v>521</v>
      </c>
      <c r="H178" s="329" t="s">
        <v>521</v>
      </c>
      <c r="I178" s="329" t="s">
        <v>521</v>
      </c>
      <c r="J178" s="329" t="s">
        <v>521</v>
      </c>
    </row>
    <row r="179" spans="1:10">
      <c r="A179" s="291" t="s">
        <v>3233</v>
      </c>
      <c r="B179" s="329" t="s">
        <v>521</v>
      </c>
      <c r="C179" s="327" t="s">
        <v>550</v>
      </c>
      <c r="D179" s="327" t="s">
        <v>521</v>
      </c>
      <c r="E179" s="327" t="s">
        <v>521</v>
      </c>
      <c r="F179" s="327" t="s">
        <v>521</v>
      </c>
      <c r="G179" s="329" t="s">
        <v>521</v>
      </c>
      <c r="H179" s="329" t="s">
        <v>521</v>
      </c>
      <c r="I179" s="329" t="s">
        <v>521</v>
      </c>
      <c r="J179" s="329" t="s">
        <v>521</v>
      </c>
    </row>
    <row r="180" spans="1:10">
      <c r="A180" s="291" t="s">
        <v>3234</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3232</v>
      </c>
      <c r="B185" s="329" t="s">
        <v>521</v>
      </c>
      <c r="C185" s="327" t="s">
        <v>550</v>
      </c>
      <c r="D185" s="327" t="s">
        <v>521</v>
      </c>
      <c r="E185" s="327" t="s">
        <v>521</v>
      </c>
      <c r="F185" s="327" t="s">
        <v>521</v>
      </c>
      <c r="G185" s="329" t="s">
        <v>521</v>
      </c>
      <c r="H185" s="329" t="s">
        <v>521</v>
      </c>
      <c r="I185" s="329" t="s">
        <v>521</v>
      </c>
      <c r="J185" s="329" t="s">
        <v>521</v>
      </c>
    </row>
    <row r="186" spans="1:10">
      <c r="A186" s="291" t="s">
        <v>3233</v>
      </c>
      <c r="B186" s="329" t="s">
        <v>521</v>
      </c>
      <c r="C186" s="327" t="s">
        <v>550</v>
      </c>
      <c r="D186" s="327" t="s">
        <v>521</v>
      </c>
      <c r="E186" s="327" t="s">
        <v>521</v>
      </c>
      <c r="F186" s="327" t="s">
        <v>521</v>
      </c>
      <c r="G186" s="329" t="s">
        <v>521</v>
      </c>
      <c r="H186" s="329" t="s">
        <v>521</v>
      </c>
      <c r="I186" s="329" t="s">
        <v>521</v>
      </c>
      <c r="J186" s="329" t="s">
        <v>521</v>
      </c>
    </row>
    <row r="187" spans="1:10">
      <c r="A187" s="291" t="s">
        <v>3234</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3232</v>
      </c>
      <c r="B192" s="329" t="s">
        <v>521</v>
      </c>
      <c r="C192" s="327" t="s">
        <v>550</v>
      </c>
      <c r="D192" s="327" t="s">
        <v>521</v>
      </c>
      <c r="E192" s="327" t="s">
        <v>521</v>
      </c>
      <c r="F192" s="327" t="s">
        <v>521</v>
      </c>
      <c r="G192" s="329" t="s">
        <v>521</v>
      </c>
      <c r="H192" s="329" t="s">
        <v>521</v>
      </c>
      <c r="I192" s="329" t="s">
        <v>521</v>
      </c>
      <c r="J192" s="329" t="s">
        <v>521</v>
      </c>
    </row>
    <row r="193" spans="1:10">
      <c r="A193" s="291" t="s">
        <v>3233</v>
      </c>
      <c r="B193" s="329" t="s">
        <v>521</v>
      </c>
      <c r="C193" s="327" t="s">
        <v>550</v>
      </c>
      <c r="D193" s="327" t="s">
        <v>521</v>
      </c>
      <c r="E193" s="327" t="s">
        <v>521</v>
      </c>
      <c r="F193" s="327" t="s">
        <v>521</v>
      </c>
      <c r="G193" s="329" t="s">
        <v>521</v>
      </c>
      <c r="H193" s="329" t="s">
        <v>521</v>
      </c>
      <c r="I193" s="329" t="s">
        <v>521</v>
      </c>
      <c r="J193" s="329" t="s">
        <v>521</v>
      </c>
    </row>
    <row r="194" spans="1:10">
      <c r="A194" s="291" t="s">
        <v>3234</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3232</v>
      </c>
      <c r="B199" s="329" t="s">
        <v>521</v>
      </c>
      <c r="C199" s="327" t="s">
        <v>550</v>
      </c>
      <c r="D199" s="327" t="s">
        <v>521</v>
      </c>
      <c r="E199" s="327" t="s">
        <v>521</v>
      </c>
      <c r="F199" s="327" t="s">
        <v>521</v>
      </c>
      <c r="G199" s="329" t="s">
        <v>521</v>
      </c>
      <c r="H199" s="329" t="s">
        <v>521</v>
      </c>
      <c r="I199" s="329" t="s">
        <v>521</v>
      </c>
      <c r="J199" s="329" t="s">
        <v>521</v>
      </c>
    </row>
    <row r="200" spans="1:10">
      <c r="A200" s="293" t="s">
        <v>3233</v>
      </c>
      <c r="B200" s="329" t="s">
        <v>521</v>
      </c>
      <c r="C200" s="327" t="s">
        <v>550</v>
      </c>
      <c r="D200" s="327" t="s">
        <v>521</v>
      </c>
      <c r="E200" s="327" t="s">
        <v>521</v>
      </c>
      <c r="F200" s="327" t="s">
        <v>521</v>
      </c>
      <c r="G200" s="329" t="s">
        <v>521</v>
      </c>
      <c r="H200" s="329" t="s">
        <v>521</v>
      </c>
      <c r="I200" s="329" t="s">
        <v>521</v>
      </c>
      <c r="J200" s="329" t="s">
        <v>521</v>
      </c>
    </row>
    <row r="201" spans="1:10">
      <c r="A201" s="291" t="s">
        <v>3234</v>
      </c>
      <c r="B201" s="329" t="s">
        <v>494</v>
      </c>
      <c r="C201" s="327" t="s">
        <v>550</v>
      </c>
      <c r="D201" s="327" t="s">
        <v>526</v>
      </c>
      <c r="E201" s="327" t="s">
        <v>494</v>
      </c>
      <c r="F201" s="327" t="s">
        <v>494</v>
      </c>
      <c r="G201" s="329" t="s">
        <v>494</v>
      </c>
      <c r="H201" s="329" t="s">
        <v>494</v>
      </c>
      <c r="I201" s="329" t="s">
        <v>494</v>
      </c>
      <c r="J201" s="329" t="s">
        <v>492</v>
      </c>
    </row>
    <row r="202" spans="1:10">
      <c r="A202" s="292" t="s">
        <v>3235</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3227</v>
      </c>
      <c r="B215" s="327" t="s">
        <v>566</v>
      </c>
      <c r="C215" s="327" t="s">
        <v>550</v>
      </c>
      <c r="D215" s="327" t="s">
        <v>566</v>
      </c>
      <c r="E215" s="327" t="s">
        <v>3119</v>
      </c>
      <c r="F215" s="327" t="s">
        <v>3119</v>
      </c>
      <c r="G215" s="327" t="s">
        <v>566</v>
      </c>
      <c r="H215" s="327" t="s">
        <v>3119</v>
      </c>
      <c r="I215" s="327" t="s">
        <v>3119</v>
      </c>
    </row>
    <row r="216" spans="1:10">
      <c r="A216" s="283" t="s">
        <v>3229</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3236</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3237</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3238</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3229</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3239</v>
      </c>
      <c r="B228" s="327" t="s">
        <v>566</v>
      </c>
      <c r="C228" s="327" t="s">
        <v>550</v>
      </c>
      <c r="D228" s="328" t="s">
        <v>187</v>
      </c>
      <c r="E228" s="328" t="s">
        <v>187</v>
      </c>
      <c r="F228" s="328" t="s">
        <v>187</v>
      </c>
      <c r="G228" s="327" t="s">
        <v>566</v>
      </c>
      <c r="H228" s="327" t="s">
        <v>3119</v>
      </c>
      <c r="I228" s="327" t="s">
        <v>3119</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3238</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3229</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3239</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3238</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3229</v>
      </c>
      <c r="B246" s="329" t="s">
        <v>494</v>
      </c>
      <c r="C246" s="327" t="s">
        <v>550</v>
      </c>
      <c r="D246" s="327" t="s">
        <v>494</v>
      </c>
      <c r="E246" s="327" t="s">
        <v>494</v>
      </c>
      <c r="F246" s="327" t="s">
        <v>494</v>
      </c>
      <c r="G246" s="329" t="s">
        <v>494</v>
      </c>
      <c r="H246" s="329">
        <v>1.9584458055900002E-3</v>
      </c>
      <c r="I246" s="329">
        <v>2.75126384502E-3</v>
      </c>
    </row>
    <row r="247" spans="1:9">
      <c r="A247" s="283" t="s">
        <v>3239</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3240</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3229</v>
      </c>
      <c r="B255" s="329" t="s">
        <v>494</v>
      </c>
      <c r="C255" s="327" t="s">
        <v>550</v>
      </c>
      <c r="D255" s="327" t="s">
        <v>494</v>
      </c>
      <c r="E255" s="327" t="s">
        <v>494</v>
      </c>
      <c r="F255" s="327" t="s">
        <v>494</v>
      </c>
      <c r="G255" s="329" t="s">
        <v>494</v>
      </c>
      <c r="H255" s="329">
        <v>2.1488777387999999E-3</v>
      </c>
      <c r="I255" s="329">
        <v>1.21293212369E-3</v>
      </c>
    </row>
    <row r="256" spans="1:9">
      <c r="A256" s="283" t="s">
        <v>3239</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3238</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3229</v>
      </c>
      <c r="B263" s="329" t="s">
        <v>494</v>
      </c>
      <c r="C263" s="327" t="s">
        <v>550</v>
      </c>
      <c r="D263" s="327" t="s">
        <v>494</v>
      </c>
      <c r="E263" s="327" t="s">
        <v>519</v>
      </c>
      <c r="F263" s="327" t="s">
        <v>519</v>
      </c>
      <c r="G263" s="329" t="s">
        <v>494</v>
      </c>
      <c r="H263" s="329" t="s">
        <v>519</v>
      </c>
      <c r="I263" s="329" t="s">
        <v>519</v>
      </c>
    </row>
    <row r="264" spans="1:9">
      <c r="A264" s="283" t="s">
        <v>3239</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3229</v>
      </c>
      <c r="B278" s="329" t="s">
        <v>494</v>
      </c>
      <c r="C278" s="327" t="s">
        <v>550</v>
      </c>
      <c r="D278" s="327" t="s">
        <v>494</v>
      </c>
      <c r="E278" s="327" t="s">
        <v>519</v>
      </c>
      <c r="F278" s="327" t="s">
        <v>519</v>
      </c>
      <c r="G278" s="329" t="s">
        <v>494</v>
      </c>
      <c r="H278" s="329" t="s">
        <v>519</v>
      </c>
      <c r="I278" s="329" t="s">
        <v>519</v>
      </c>
    </row>
    <row r="279" spans="1:10">
      <c r="A279" s="283" t="s">
        <v>3241</v>
      </c>
      <c r="B279" s="327" t="s">
        <v>494</v>
      </c>
      <c r="C279" s="327" t="s">
        <v>550</v>
      </c>
      <c r="D279" s="328" t="s">
        <v>187</v>
      </c>
      <c r="E279" s="328" t="s">
        <v>187</v>
      </c>
      <c r="F279" s="328" t="s">
        <v>187</v>
      </c>
      <c r="G279" s="327" t="s">
        <v>494</v>
      </c>
      <c r="H279" s="327" t="s">
        <v>492</v>
      </c>
      <c r="I279" s="327" t="s">
        <v>492</v>
      </c>
    </row>
    <row r="280" spans="1:10">
      <c r="A280" s="59" t="s">
        <v>3242</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3243</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3229</v>
      </c>
      <c r="B286" s="329" t="s">
        <v>494</v>
      </c>
      <c r="C286" s="327" t="s">
        <v>550</v>
      </c>
      <c r="D286" s="327" t="s">
        <v>494</v>
      </c>
      <c r="E286" s="327" t="s">
        <v>519</v>
      </c>
      <c r="F286" s="327" t="s">
        <v>519</v>
      </c>
      <c r="G286" s="329" t="s">
        <v>494</v>
      </c>
      <c r="H286" s="329" t="s">
        <v>519</v>
      </c>
      <c r="I286" s="329" t="s">
        <v>519</v>
      </c>
      <c r="J286" s="57" t="s">
        <v>492</v>
      </c>
    </row>
    <row r="287" spans="1:10">
      <c r="A287" s="283" t="s">
        <v>3244</v>
      </c>
      <c r="B287" s="327" t="s">
        <v>521</v>
      </c>
      <c r="C287" s="327" t="s">
        <v>550</v>
      </c>
      <c r="D287" s="328" t="s">
        <v>187</v>
      </c>
      <c r="E287" s="328" t="s">
        <v>187</v>
      </c>
      <c r="F287" s="328" t="s">
        <v>187</v>
      </c>
      <c r="G287" s="327" t="s">
        <v>521</v>
      </c>
      <c r="H287" s="327" t="s">
        <v>492</v>
      </c>
      <c r="I287" s="327" t="s">
        <v>492</v>
      </c>
      <c r="J287" s="57" t="s">
        <v>492</v>
      </c>
    </row>
    <row r="288" spans="1:10">
      <c r="A288" s="59" t="s">
        <v>3245</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3232</v>
      </c>
      <c r="B292" s="327" t="s">
        <v>566</v>
      </c>
      <c r="C292" s="327" t="s">
        <v>550</v>
      </c>
      <c r="D292" s="327" t="s">
        <v>566</v>
      </c>
      <c r="E292" s="327" t="s">
        <v>521</v>
      </c>
      <c r="F292" s="327" t="s">
        <v>521</v>
      </c>
      <c r="G292" s="327" t="s">
        <v>566</v>
      </c>
      <c r="H292" s="327" t="s">
        <v>521</v>
      </c>
      <c r="I292" s="327" t="s">
        <v>521</v>
      </c>
      <c r="J292" s="57" t="s">
        <v>492</v>
      </c>
    </row>
    <row r="293" spans="1:10">
      <c r="A293" s="291" t="s">
        <v>3234</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3232</v>
      </c>
      <c r="B298" s="329" t="s">
        <v>494</v>
      </c>
      <c r="C298" s="327" t="s">
        <v>550</v>
      </c>
      <c r="D298" s="327" t="s">
        <v>494</v>
      </c>
      <c r="E298" s="327" t="s">
        <v>521</v>
      </c>
      <c r="F298" s="327" t="s">
        <v>521</v>
      </c>
      <c r="G298" s="329" t="s">
        <v>494</v>
      </c>
      <c r="H298" s="329" t="s">
        <v>521</v>
      </c>
      <c r="I298" s="329" t="s">
        <v>521</v>
      </c>
      <c r="J298" s="57" t="s">
        <v>492</v>
      </c>
    </row>
    <row r="299" spans="1:10">
      <c r="A299" s="291" t="s">
        <v>3234</v>
      </c>
      <c r="B299" s="329" t="s">
        <v>494</v>
      </c>
      <c r="C299" s="327" t="s">
        <v>550</v>
      </c>
      <c r="D299" s="327" t="s">
        <v>494</v>
      </c>
      <c r="E299" s="327" t="s">
        <v>521</v>
      </c>
      <c r="F299" s="327" t="s">
        <v>521</v>
      </c>
      <c r="G299" s="329" t="s">
        <v>494</v>
      </c>
      <c r="H299" s="329" t="s">
        <v>521</v>
      </c>
      <c r="I299" s="329" t="s">
        <v>521</v>
      </c>
      <c r="J299" s="57" t="s">
        <v>492</v>
      </c>
    </row>
    <row r="300" spans="1:10">
      <c r="A300" s="298" t="s">
        <v>3246</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3227</v>
      </c>
      <c r="B311" s="327" t="s">
        <v>521</v>
      </c>
      <c r="C311" s="327" t="s">
        <v>550</v>
      </c>
      <c r="D311" s="327" t="s">
        <v>521</v>
      </c>
      <c r="E311" s="327" t="s">
        <v>521</v>
      </c>
      <c r="F311" s="327" t="s">
        <v>521</v>
      </c>
      <c r="G311" s="327" t="s">
        <v>521</v>
      </c>
      <c r="H311" s="327" t="s">
        <v>521</v>
      </c>
      <c r="I311" s="327" t="s">
        <v>521</v>
      </c>
      <c r="J311" s="327" t="s">
        <v>521</v>
      </c>
    </row>
    <row r="312" spans="1:10">
      <c r="A312" s="283" t="s">
        <v>3228</v>
      </c>
      <c r="B312" s="327" t="s">
        <v>521</v>
      </c>
      <c r="C312" s="327" t="s">
        <v>550</v>
      </c>
      <c r="D312" s="327" t="s">
        <v>521</v>
      </c>
      <c r="E312" s="327" t="s">
        <v>521</v>
      </c>
      <c r="F312" s="327" t="s">
        <v>521</v>
      </c>
      <c r="G312" s="327" t="s">
        <v>521</v>
      </c>
      <c r="H312" s="327" t="s">
        <v>521</v>
      </c>
      <c r="I312" s="327" t="s">
        <v>521</v>
      </c>
      <c r="J312" s="327" t="s">
        <v>521</v>
      </c>
    </row>
    <row r="313" spans="1:10">
      <c r="A313" s="283" t="s">
        <v>3229</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3247</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3227</v>
      </c>
      <c r="B318" s="327" t="s">
        <v>521</v>
      </c>
      <c r="C318" s="327" t="s">
        <v>550</v>
      </c>
      <c r="D318" s="327" t="s">
        <v>521</v>
      </c>
      <c r="E318" s="327" t="s">
        <v>521</v>
      </c>
      <c r="F318" s="327" t="s">
        <v>521</v>
      </c>
      <c r="G318" s="327" t="s">
        <v>521</v>
      </c>
      <c r="H318" s="327" t="s">
        <v>521</v>
      </c>
      <c r="I318" s="327" t="s">
        <v>521</v>
      </c>
      <c r="J318" s="327" t="s">
        <v>521</v>
      </c>
    </row>
    <row r="319" spans="1:10">
      <c r="A319" s="283" t="s">
        <v>3228</v>
      </c>
      <c r="B319" s="327" t="s">
        <v>521</v>
      </c>
      <c r="C319" s="327" t="s">
        <v>550</v>
      </c>
      <c r="D319" s="327" t="s">
        <v>521</v>
      </c>
      <c r="E319" s="327" t="s">
        <v>521</v>
      </c>
      <c r="F319" s="327" t="s">
        <v>521</v>
      </c>
      <c r="G319" s="327" t="s">
        <v>521</v>
      </c>
      <c r="H319" s="327" t="s">
        <v>521</v>
      </c>
      <c r="I319" s="327" t="s">
        <v>521</v>
      </c>
      <c r="J319" s="327" t="s">
        <v>521</v>
      </c>
    </row>
    <row r="320" spans="1:10">
      <c r="A320" s="283" t="s">
        <v>3229</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3248</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3227</v>
      </c>
      <c r="B332" s="327" t="s">
        <v>521</v>
      </c>
      <c r="C332" s="327" t="s">
        <v>550</v>
      </c>
      <c r="D332" s="327" t="s">
        <v>521</v>
      </c>
      <c r="E332" s="327" t="s">
        <v>521</v>
      </c>
      <c r="F332" s="327" t="s">
        <v>521</v>
      </c>
      <c r="G332" s="327" t="s">
        <v>521</v>
      </c>
      <c r="H332" s="327" t="s">
        <v>521</v>
      </c>
      <c r="I332" s="327" t="s">
        <v>521</v>
      </c>
      <c r="J332" s="327" t="s">
        <v>521</v>
      </c>
    </row>
    <row r="333" spans="1:10">
      <c r="A333" s="283" t="s">
        <v>3228</v>
      </c>
      <c r="B333" s="327" t="s">
        <v>521</v>
      </c>
      <c r="C333" s="327" t="s">
        <v>550</v>
      </c>
      <c r="D333" s="327" t="s">
        <v>521</v>
      </c>
      <c r="E333" s="327" t="s">
        <v>521</v>
      </c>
      <c r="F333" s="327" t="s">
        <v>521</v>
      </c>
      <c r="G333" s="327" t="s">
        <v>521</v>
      </c>
      <c r="H333" s="327" t="s">
        <v>521</v>
      </c>
      <c r="I333" s="327" t="s">
        <v>521</v>
      </c>
      <c r="J333" s="327" t="s">
        <v>521</v>
      </c>
    </row>
    <row r="334" spans="1:10">
      <c r="A334" s="283" t="s">
        <v>3229</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3227</v>
      </c>
      <c r="B347" s="327" t="s">
        <v>521</v>
      </c>
      <c r="C347" s="327" t="s">
        <v>550</v>
      </c>
      <c r="D347" s="327" t="s">
        <v>521</v>
      </c>
      <c r="E347" s="327" t="s">
        <v>521</v>
      </c>
      <c r="F347" s="327" t="s">
        <v>521</v>
      </c>
      <c r="G347" s="327" t="s">
        <v>521</v>
      </c>
      <c r="H347" s="327" t="s">
        <v>521</v>
      </c>
      <c r="I347" s="327" t="s">
        <v>521</v>
      </c>
      <c r="J347" s="327" t="s">
        <v>521</v>
      </c>
    </row>
    <row r="348" spans="1:10">
      <c r="A348" s="283" t="s">
        <v>3228</v>
      </c>
      <c r="B348" s="327" t="s">
        <v>521</v>
      </c>
      <c r="C348" s="327" t="s">
        <v>550</v>
      </c>
      <c r="D348" s="327" t="s">
        <v>521</v>
      </c>
      <c r="E348" s="327" t="s">
        <v>521</v>
      </c>
      <c r="F348" s="327" t="s">
        <v>521</v>
      </c>
      <c r="G348" s="327" t="s">
        <v>521</v>
      </c>
      <c r="H348" s="327" t="s">
        <v>521</v>
      </c>
      <c r="I348" s="327" t="s">
        <v>521</v>
      </c>
      <c r="J348" s="327" t="s">
        <v>521</v>
      </c>
    </row>
    <row r="349" spans="1:10">
      <c r="A349" s="283" t="s">
        <v>3229</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3227</v>
      </c>
      <c r="B354" s="329" t="s">
        <v>521</v>
      </c>
      <c r="C354" s="327" t="s">
        <v>550</v>
      </c>
      <c r="D354" s="327" t="s">
        <v>521</v>
      </c>
      <c r="E354" s="327" t="s">
        <v>521</v>
      </c>
      <c r="F354" s="327" t="s">
        <v>521</v>
      </c>
      <c r="G354" s="329" t="s">
        <v>521</v>
      </c>
      <c r="H354" s="329" t="s">
        <v>521</v>
      </c>
      <c r="I354" s="329" t="s">
        <v>521</v>
      </c>
      <c r="J354" s="329" t="s">
        <v>521</v>
      </c>
    </row>
    <row r="355" spans="1:10">
      <c r="A355" s="283" t="s">
        <v>3228</v>
      </c>
      <c r="B355" s="329" t="s">
        <v>521</v>
      </c>
      <c r="C355" s="327" t="s">
        <v>550</v>
      </c>
      <c r="D355" s="327" t="s">
        <v>521</v>
      </c>
      <c r="E355" s="327" t="s">
        <v>521</v>
      </c>
      <c r="F355" s="327" t="s">
        <v>521</v>
      </c>
      <c r="G355" s="329" t="s">
        <v>521</v>
      </c>
      <c r="H355" s="329" t="s">
        <v>521</v>
      </c>
      <c r="I355" s="329" t="s">
        <v>521</v>
      </c>
      <c r="J355" s="329" t="s">
        <v>521</v>
      </c>
    </row>
    <row r="356" spans="1:10">
      <c r="A356" s="283" t="s">
        <v>3229</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3119</v>
      </c>
      <c r="I357" s="327" t="s">
        <v>3119</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3238</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3229</v>
      </c>
      <c r="B363" s="329" t="s">
        <v>494</v>
      </c>
      <c r="C363" s="327" t="s">
        <v>550</v>
      </c>
      <c r="D363" s="327" t="s">
        <v>494</v>
      </c>
      <c r="E363" s="327" t="s">
        <v>492</v>
      </c>
      <c r="F363" s="327" t="s">
        <v>492</v>
      </c>
      <c r="G363" s="329" t="s">
        <v>494</v>
      </c>
      <c r="H363" s="329" t="s">
        <v>492</v>
      </c>
      <c r="I363" s="329" t="s">
        <v>492</v>
      </c>
      <c r="J363" s="328" t="s">
        <v>187</v>
      </c>
    </row>
    <row r="364" spans="1:10">
      <c r="A364" s="283" t="s">
        <v>3239</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3119</v>
      </c>
      <c r="I365" s="327" t="s">
        <v>3119</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3243</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3229</v>
      </c>
      <c r="B371" s="329" t="s">
        <v>494</v>
      </c>
      <c r="C371" s="327" t="s">
        <v>550</v>
      </c>
      <c r="D371" s="327" t="s">
        <v>494</v>
      </c>
      <c r="E371" s="327" t="s">
        <v>492</v>
      </c>
      <c r="F371" s="327" t="s">
        <v>492</v>
      </c>
      <c r="G371" s="329" t="s">
        <v>494</v>
      </c>
      <c r="H371" s="329" t="s">
        <v>492</v>
      </c>
      <c r="I371" s="329" t="s">
        <v>492</v>
      </c>
      <c r="J371" s="328" t="s">
        <v>187</v>
      </c>
    </row>
    <row r="372" spans="1:10">
      <c r="A372" s="283" t="s">
        <v>3244</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3229</v>
      </c>
      <c r="B405" s="329" t="s">
        <v>492</v>
      </c>
      <c r="C405" s="327" t="s">
        <v>550</v>
      </c>
      <c r="D405" s="327" t="s">
        <v>492</v>
      </c>
      <c r="E405" s="327" t="s">
        <v>492</v>
      </c>
      <c r="F405" s="327" t="s">
        <v>492</v>
      </c>
      <c r="G405" s="329" t="s">
        <v>492</v>
      </c>
      <c r="H405" s="329" t="s">
        <v>492</v>
      </c>
      <c r="I405" s="329" t="s">
        <v>492</v>
      </c>
      <c r="J405" s="329" t="s">
        <v>492</v>
      </c>
    </row>
    <row r="406" spans="1:13">
      <c r="A406" s="290" t="s">
        <v>3249</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c r="A410" s="413" t="s">
        <v>611</v>
      </c>
      <c r="B410" s="413"/>
      <c r="C410" s="413"/>
      <c r="D410" s="413"/>
      <c r="E410" s="413"/>
      <c r="F410" s="413"/>
      <c r="G410" s="413"/>
      <c r="H410" s="217"/>
      <c r="I410" s="217"/>
      <c r="J410" s="217"/>
      <c r="K410" s="217"/>
      <c r="L410" s="217"/>
      <c r="M410" s="49" t="s">
        <v>476</v>
      </c>
    </row>
    <row r="411" spans="1:13" ht="15.5">
      <c r="A411" s="212" t="s">
        <v>721</v>
      </c>
      <c r="B411" s="52"/>
      <c r="C411" s="52"/>
      <c r="D411" s="52"/>
      <c r="E411" s="52"/>
      <c r="F411" s="52"/>
      <c r="G411" s="52"/>
      <c r="H411" s="217"/>
      <c r="I411" s="217"/>
      <c r="J411" s="217"/>
      <c r="K411" s="217"/>
      <c r="L411" s="217"/>
      <c r="M411" s="49" t="s">
        <v>3393</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7">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 thickBot="1">
      <c r="A415" s="227"/>
      <c r="B415" s="436" t="s">
        <v>486</v>
      </c>
      <c r="C415" s="436"/>
      <c r="D415" s="437"/>
      <c r="E415" s="438" t="s">
        <v>619</v>
      </c>
      <c r="F415" s="436"/>
      <c r="G415" s="437"/>
      <c r="H415" s="438" t="s">
        <v>486</v>
      </c>
      <c r="I415" s="439"/>
      <c r="J415" s="439"/>
      <c r="K415" s="439"/>
      <c r="L415" s="439"/>
      <c r="M415" s="440"/>
    </row>
    <row r="416" spans="1:13" ht="1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3250</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3251</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3252</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3119</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3253</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3254</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c r="A467" s="443" t="s">
        <v>664</v>
      </c>
      <c r="B467" s="443"/>
      <c r="C467" s="443"/>
      <c r="D467" s="443"/>
      <c r="E467" s="443"/>
      <c r="F467" s="443"/>
      <c r="G467" s="443"/>
      <c r="H467" s="443"/>
      <c r="I467" s="443"/>
      <c r="J467" s="443"/>
      <c r="K467" s="443"/>
      <c r="L467" s="443"/>
      <c r="M467" s="443"/>
      <c r="N467" s="443"/>
      <c r="O467" s="443"/>
      <c r="P467" s="443"/>
      <c r="Q467" s="443"/>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3393</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58"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7" thickBot="1">
      <c r="A472" s="459"/>
      <c r="B472" s="438" t="s">
        <v>3121</v>
      </c>
      <c r="C472" s="436"/>
      <c r="D472" s="436"/>
      <c r="E472" s="436"/>
      <c r="F472" s="436"/>
      <c r="G472" s="436"/>
      <c r="H472" s="436"/>
      <c r="I472" s="436"/>
      <c r="J472" s="436"/>
      <c r="K472" s="436"/>
      <c r="L472" s="436"/>
      <c r="M472" s="436"/>
      <c r="N472" s="436"/>
      <c r="O472" s="436"/>
      <c r="P472" s="436"/>
      <c r="Q472" s="436"/>
      <c r="R472" s="437"/>
      <c r="S472" s="264"/>
      <c r="T472" s="264"/>
      <c r="U472" s="444" t="s">
        <v>699</v>
      </c>
      <c r="V472" s="445"/>
      <c r="W472" s="438" t="s">
        <v>3121</v>
      </c>
      <c r="X472" s="436"/>
      <c r="Y472" s="436"/>
      <c r="Z472" s="436"/>
      <c r="AA472" s="436"/>
      <c r="AB472" s="436"/>
      <c r="AC472" s="437"/>
      <c r="AD472" s="264"/>
      <c r="AE472" s="264"/>
      <c r="AF472" s="444" t="s">
        <v>699</v>
      </c>
      <c r="AG472" s="445"/>
      <c r="AH472" s="240" t="s">
        <v>619</v>
      </c>
      <c r="AI472" s="265" t="s">
        <v>3121</v>
      </c>
      <c r="AJ472" s="241" t="s">
        <v>3121</v>
      </c>
    </row>
    <row r="473" spans="1:36" ht="1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3118</v>
      </c>
      <c r="F483" s="331" t="s">
        <v>3118</v>
      </c>
      <c r="G483" s="331" t="s">
        <v>591</v>
      </c>
      <c r="H483" s="331">
        <v>9.5065939709600006E-3</v>
      </c>
      <c r="I483" s="331" t="s">
        <v>591</v>
      </c>
      <c r="J483" s="331" t="s">
        <v>3118</v>
      </c>
      <c r="K483" s="331" t="s">
        <v>591</v>
      </c>
      <c r="L483" s="331" t="s">
        <v>3118</v>
      </c>
      <c r="M483" s="331" t="s">
        <v>591</v>
      </c>
      <c r="N483" s="331" t="s">
        <v>591</v>
      </c>
      <c r="O483" s="331" t="s">
        <v>591</v>
      </c>
      <c r="P483" s="331" t="s">
        <v>591</v>
      </c>
      <c r="Q483" s="331" t="s">
        <v>3118</v>
      </c>
      <c r="R483" s="331" t="s">
        <v>591</v>
      </c>
      <c r="S483" s="331" t="s">
        <v>3118</v>
      </c>
      <c r="T483" s="331" t="s">
        <v>3118</v>
      </c>
      <c r="U483" s="331">
        <v>1.6984600970478201</v>
      </c>
      <c r="V483" s="328" t="s">
        <v>187</v>
      </c>
      <c r="W483" s="331">
        <v>146.62879409508059</v>
      </c>
      <c r="X483" s="331">
        <v>161.75522535790259</v>
      </c>
      <c r="Y483" s="331">
        <v>9.0276703162196608</v>
      </c>
      <c r="Z483" s="331" t="s">
        <v>591</v>
      </c>
      <c r="AA483" s="331">
        <v>11.47912170919709</v>
      </c>
      <c r="AB483" s="331" t="s">
        <v>591</v>
      </c>
      <c r="AC483" s="331" t="s">
        <v>3118</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3394</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3119</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3395</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44" t="s">
        <v>699</v>
      </c>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7"/>
    </row>
    <row r="503" spans="1:36" ht="1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3118</v>
      </c>
      <c r="F506" s="331" t="s">
        <v>3118</v>
      </c>
      <c r="G506" s="331" t="s">
        <v>591</v>
      </c>
      <c r="H506" s="331">
        <v>1.359442937847E-2</v>
      </c>
      <c r="I506" s="331" t="s">
        <v>591</v>
      </c>
      <c r="J506" s="331" t="s">
        <v>3118</v>
      </c>
      <c r="K506" s="331" t="s">
        <v>591</v>
      </c>
      <c r="L506" s="331" t="s">
        <v>3118</v>
      </c>
      <c r="M506" s="331" t="s">
        <v>591</v>
      </c>
      <c r="N506" s="331" t="s">
        <v>591</v>
      </c>
      <c r="O506" s="331" t="s">
        <v>591</v>
      </c>
      <c r="P506" s="331" t="s">
        <v>591</v>
      </c>
      <c r="Q506" s="331" t="s">
        <v>3118</v>
      </c>
      <c r="R506" s="331" t="s">
        <v>591</v>
      </c>
      <c r="S506" s="331" t="s">
        <v>3118</v>
      </c>
      <c r="T506" s="331" t="s">
        <v>3118</v>
      </c>
      <c r="U506" s="331">
        <v>1.6984600970478201</v>
      </c>
      <c r="V506" s="328" t="s">
        <v>187</v>
      </c>
      <c r="W506" s="331">
        <v>1083.5867883626456</v>
      </c>
      <c r="X506" s="331">
        <v>1973.4137493664118</v>
      </c>
      <c r="Y506" s="331">
        <v>79.714328892219598</v>
      </c>
      <c r="Z506" s="331" t="s">
        <v>591</v>
      </c>
      <c r="AA506" s="331">
        <v>118.23495360473002</v>
      </c>
      <c r="AB506" s="331" t="s">
        <v>591</v>
      </c>
      <c r="AC506" s="331" t="s">
        <v>3118</v>
      </c>
      <c r="AD506" s="331" t="s">
        <v>591</v>
      </c>
      <c r="AE506" s="331" t="s">
        <v>591</v>
      </c>
      <c r="AF506" s="331">
        <v>3.5894286775586801</v>
      </c>
      <c r="AG506" s="328" t="s">
        <v>187</v>
      </c>
      <c r="AH506" s="331" t="s">
        <v>591</v>
      </c>
      <c r="AI506" s="331">
        <v>709.15405230078557</v>
      </c>
      <c r="AJ506" s="331">
        <v>490.71858044210865</v>
      </c>
    </row>
    <row r="507" spans="1:36">
      <c r="A507" s="341" t="s">
        <v>3396</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29">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c r="A514" s="232" t="s">
        <v>720</v>
      </c>
      <c r="B514" s="217"/>
      <c r="C514" s="217"/>
      <c r="D514" s="217"/>
      <c r="E514" s="217"/>
      <c r="F514" s="218"/>
      <c r="G514" s="49" t="s">
        <v>476</v>
      </c>
    </row>
    <row r="515" spans="1:7" ht="15">
      <c r="A515" s="232" t="s">
        <v>721</v>
      </c>
      <c r="B515" s="217"/>
      <c r="C515" s="217"/>
      <c r="D515" s="217"/>
      <c r="E515" s="217"/>
      <c r="F515" s="218"/>
      <c r="G515" s="49" t="s">
        <v>3393</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 thickBot="1">
      <c r="A519" s="310" t="s">
        <v>723</v>
      </c>
      <c r="B519" s="436" t="s">
        <v>486</v>
      </c>
      <c r="C519" s="436"/>
      <c r="D519" s="436"/>
      <c r="E519" s="436"/>
      <c r="F519" s="436"/>
      <c r="G519" s="437"/>
    </row>
    <row r="520" spans="1:7" ht="1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3397</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3398</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3122</v>
      </c>
      <c r="B542" s="328" t="s">
        <v>187</v>
      </c>
      <c r="C542" s="331">
        <v>178.70274178817721</v>
      </c>
      <c r="D542" s="328"/>
      <c r="E542" s="328" t="s">
        <v>187</v>
      </c>
      <c r="F542" s="328" t="s">
        <v>187</v>
      </c>
      <c r="G542" s="328"/>
    </row>
    <row r="543" spans="1:7">
      <c r="A543" s="346" t="s">
        <v>3123</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3399</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3400</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3122</v>
      </c>
      <c r="B576" s="328" t="s">
        <v>187</v>
      </c>
      <c r="C576" s="331">
        <v>2.84526374758499</v>
      </c>
      <c r="D576" s="331" t="s">
        <v>494</v>
      </c>
      <c r="E576" s="328" t="s">
        <v>187</v>
      </c>
      <c r="F576" s="328" t="s">
        <v>187</v>
      </c>
      <c r="G576" s="329" t="s">
        <v>492</v>
      </c>
    </row>
    <row r="577" spans="1:7">
      <c r="A577" s="346" t="s">
        <v>3123</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 thickBot="1">
      <c r="A588" s="343" t="s">
        <v>3401</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5">
      <c r="A601" s="212" t="s">
        <v>766</v>
      </c>
      <c r="B601" s="217"/>
      <c r="C601" s="217"/>
      <c r="D601" s="217"/>
      <c r="E601" s="217"/>
      <c r="F601" s="217"/>
      <c r="G601" s="49" t="s">
        <v>476</v>
      </c>
    </row>
    <row r="602" spans="1:7" ht="15.5">
      <c r="A602" s="212" t="s">
        <v>665</v>
      </c>
      <c r="B602" s="217"/>
      <c r="C602" s="217"/>
      <c r="D602" s="217"/>
      <c r="E602" s="217"/>
      <c r="F602" s="217"/>
      <c r="G602" s="49" t="s">
        <v>3393</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53" t="s">
        <v>478</v>
      </c>
      <c r="B605" s="72" t="s">
        <v>767</v>
      </c>
      <c r="C605" s="72" t="s">
        <v>768</v>
      </c>
      <c r="D605" s="72" t="s">
        <v>769</v>
      </c>
      <c r="E605" s="72" t="s">
        <v>617</v>
      </c>
      <c r="F605" s="72" t="s">
        <v>483</v>
      </c>
      <c r="G605" s="72" t="s">
        <v>484</v>
      </c>
    </row>
    <row r="606" spans="1:7" ht="15" thickBot="1">
      <c r="A606" s="454"/>
      <c r="B606" s="455" t="s">
        <v>486</v>
      </c>
      <c r="C606" s="456"/>
      <c r="D606" s="456"/>
      <c r="E606" s="456"/>
      <c r="F606" s="456"/>
      <c r="G606" s="457"/>
    </row>
    <row r="607" spans="1:7" ht="1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3118</v>
      </c>
      <c r="E610" s="329" t="s">
        <v>492</v>
      </c>
      <c r="F610" s="329" t="s">
        <v>492</v>
      </c>
      <c r="G610" s="329" t="s">
        <v>492</v>
      </c>
    </row>
    <row r="611" spans="1:7">
      <c r="A611" s="353" t="s">
        <v>774</v>
      </c>
      <c r="B611" s="331">
        <v>23030.524805171535</v>
      </c>
      <c r="C611" s="331" t="s">
        <v>3124</v>
      </c>
      <c r="D611" s="331" t="s">
        <v>3124</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3124</v>
      </c>
      <c r="C627" s="331" t="s">
        <v>515</v>
      </c>
      <c r="D627" s="331">
        <v>2.41583792</v>
      </c>
      <c r="E627" s="331" t="s">
        <v>492</v>
      </c>
      <c r="F627" s="331" t="s">
        <v>492</v>
      </c>
      <c r="G627" s="331" t="s">
        <v>492</v>
      </c>
    </row>
    <row r="628" spans="1:8">
      <c r="A628" s="337" t="s">
        <v>791</v>
      </c>
      <c r="B628" s="331" t="s">
        <v>3124</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c r="A633" s="460" t="s">
        <v>793</v>
      </c>
      <c r="B633" s="460"/>
      <c r="C633" s="217"/>
      <c r="D633" s="217"/>
      <c r="E633" s="217"/>
      <c r="F633" s="217"/>
      <c r="G633" s="217"/>
      <c r="H633" s="49" t="s">
        <v>476</v>
      </c>
    </row>
    <row r="634" spans="1:8" ht="15.5">
      <c r="A634" s="232" t="s">
        <v>665</v>
      </c>
      <c r="B634" s="52"/>
      <c r="C634" s="217"/>
      <c r="D634" s="217"/>
      <c r="E634" s="217"/>
      <c r="F634" s="217"/>
      <c r="G634" s="217"/>
      <c r="H634" s="49" t="s">
        <v>3393</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48" t="s">
        <v>794</v>
      </c>
      <c r="B637" s="249" t="s">
        <v>795</v>
      </c>
      <c r="C637" s="250" t="s">
        <v>480</v>
      </c>
      <c r="D637" s="250" t="s">
        <v>481</v>
      </c>
      <c r="E637" s="250" t="s">
        <v>617</v>
      </c>
      <c r="F637" s="251" t="s">
        <v>483</v>
      </c>
      <c r="G637" s="252" t="s">
        <v>484</v>
      </c>
      <c r="H637" s="251" t="s">
        <v>618</v>
      </c>
    </row>
    <row r="638" spans="1:8" ht="15" thickBot="1">
      <c r="A638" s="449"/>
      <c r="B638" s="450" t="s">
        <v>486</v>
      </c>
      <c r="C638" s="451"/>
      <c r="D638" s="451"/>
      <c r="E638" s="451"/>
      <c r="F638" s="451"/>
      <c r="G638" s="451"/>
      <c r="H638" s="452"/>
    </row>
    <row r="639" spans="1:8" ht="15" thickTop="1">
      <c r="A639" s="253" t="s">
        <v>796</v>
      </c>
      <c r="B639" s="331" t="s">
        <v>3119</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3402</v>
      </c>
      <c r="B653" s="328" t="s">
        <v>187</v>
      </c>
      <c r="C653" s="331" t="s">
        <v>494</v>
      </c>
      <c r="D653" s="331" t="s">
        <v>494</v>
      </c>
      <c r="E653" s="331" t="s">
        <v>494</v>
      </c>
      <c r="F653" s="331" t="s">
        <v>494</v>
      </c>
      <c r="G653" s="331" t="s">
        <v>494</v>
      </c>
      <c r="H653" s="328" t="s">
        <v>187</v>
      </c>
    </row>
    <row r="654" spans="1:8">
      <c r="A654" s="355" t="s">
        <v>3403</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3404</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c r="A664" s="50" t="s">
        <v>815</v>
      </c>
      <c r="B664" s="75" t="s">
        <v>816</v>
      </c>
      <c r="C664" s="75" t="s">
        <v>817</v>
      </c>
      <c r="D664" s="75" t="s">
        <v>818</v>
      </c>
      <c r="E664" s="75" t="s">
        <v>819</v>
      </c>
      <c r="F664" s="75" t="s">
        <v>483</v>
      </c>
      <c r="G664" s="75" t="s">
        <v>484</v>
      </c>
      <c r="H664" s="75" t="s">
        <v>820</v>
      </c>
    </row>
    <row r="665" spans="1:8">
      <c r="A665" s="210" t="s">
        <v>3650</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3113</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3653</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6.5">
      <c r="A687" s="50" t="s">
        <v>3255</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3652</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c r="A698" s="1" t="s">
        <v>3654</v>
      </c>
      <c r="B698" s="5"/>
      <c r="C698" s="5"/>
      <c r="D698" s="5"/>
      <c r="E698" s="5"/>
      <c r="F698" s="5"/>
      <c r="G698" s="5"/>
      <c r="H698" s="5"/>
      <c r="I698" s="5"/>
      <c r="K698" s="1"/>
      <c r="L698" s="1"/>
      <c r="M698" s="1"/>
      <c r="N698" s="1"/>
    </row>
    <row r="699" spans="1:28" ht="1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c r="A700" s="82" t="s">
        <v>3651</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c r="A702" s="1" t="s">
        <v>3655</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c r="A704" s="82" t="s">
        <v>3651</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1.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c r="A1" s="461" t="s">
        <v>11</v>
      </c>
      <c r="B1" s="461"/>
      <c r="C1" s="461"/>
      <c r="D1" s="461"/>
      <c r="E1" s="461"/>
    </row>
    <row r="2" spans="1:5">
      <c r="A2" s="462" t="s">
        <v>152</v>
      </c>
      <c r="B2" s="462"/>
      <c r="C2" s="462"/>
      <c r="D2" s="462"/>
      <c r="E2" s="462"/>
    </row>
    <row r="19" spans="1:5">
      <c r="A19" t="s">
        <v>153</v>
      </c>
    </row>
    <row r="20" spans="1:5">
      <c r="A20">
        <v>155400</v>
      </c>
      <c r="B20" t="s">
        <v>154</v>
      </c>
    </row>
    <row r="21" spans="1:5">
      <c r="A21" s="462" t="s">
        <v>155</v>
      </c>
      <c r="B21" s="462"/>
      <c r="C21" s="462"/>
      <c r="D21" s="462"/>
      <c r="E21" s="462"/>
    </row>
    <row r="38" spans="1:5">
      <c r="A38" t="s">
        <v>153</v>
      </c>
    </row>
    <row r="39" spans="1:5">
      <c r="A39">
        <v>100800</v>
      </c>
      <c r="B39" t="s">
        <v>154</v>
      </c>
    </row>
    <row r="40" spans="1:5">
      <c r="A40" s="462" t="s">
        <v>156</v>
      </c>
      <c r="B40" s="462"/>
      <c r="C40" s="462"/>
      <c r="D40" s="462"/>
      <c r="E40" s="462"/>
    </row>
    <row r="57" spans="1:5" ht="15" thickBot="1">
      <c r="A57" t="s">
        <v>153</v>
      </c>
    </row>
    <row r="58" spans="1:5" ht="15" thickBot="1">
      <c r="A58" s="7">
        <v>194000</v>
      </c>
      <c r="B58" t="s">
        <v>157</v>
      </c>
    </row>
    <row r="60" spans="1:5">
      <c r="A60" s="461" t="s">
        <v>158</v>
      </c>
      <c r="B60" s="461"/>
      <c r="C60" s="461"/>
      <c r="D60" s="461"/>
      <c r="E60" s="461"/>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row r="88" spans="1:37" ht="15" thickBot="1">
      <c r="A88" s="9" t="s">
        <v>361</v>
      </c>
      <c r="B88" s="10">
        <f>(B86-B85)/B85</f>
        <v>1.0254083484573502</v>
      </c>
    </row>
    <row r="89" spans="1:37">
      <c r="A89" s="461" t="s">
        <v>159</v>
      </c>
      <c r="B89" s="461"/>
      <c r="C89" s="461"/>
      <c r="D89" s="461"/>
      <c r="E89" s="461"/>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 thickBot="1">
      <c r="A95">
        <v>8.0274920000000005</v>
      </c>
      <c r="B95" t="s">
        <v>362</v>
      </c>
      <c r="E95" t="s">
        <v>371</v>
      </c>
      <c r="J95" s="11"/>
    </row>
    <row r="96" spans="1:37" ht="15" thickBot="1">
      <c r="A96" s="12">
        <f>(A94-A95)/A95</f>
        <v>0.65158059329115492</v>
      </c>
      <c r="B96" t="s">
        <v>363</v>
      </c>
      <c r="C96" s="13"/>
      <c r="E96" t="s">
        <v>164</v>
      </c>
    </row>
    <row r="98" spans="1:5">
      <c r="A98" s="461" t="s">
        <v>160</v>
      </c>
      <c r="B98" s="461"/>
      <c r="C98" s="461"/>
      <c r="D98" s="461"/>
      <c r="E98" s="461"/>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 thickBot="1">
      <c r="A106">
        <f>1/A105</f>
        <v>139.56043956043956</v>
      </c>
      <c r="B106" t="s">
        <v>378</v>
      </c>
    </row>
    <row r="107" spans="1:5" ht="15" thickBot="1">
      <c r="A107" s="12">
        <f>(A106-A103)/A103</f>
        <v>0.53846153846153832</v>
      </c>
      <c r="B107" t="s">
        <v>380</v>
      </c>
    </row>
    <row r="108" spans="1:5">
      <c r="A108" s="15"/>
    </row>
    <row r="109" spans="1:5">
      <c r="A109" s="461" t="s">
        <v>162</v>
      </c>
      <c r="B109" s="461"/>
      <c r="C109" s="461"/>
      <c r="D109" s="461"/>
      <c r="E109" s="461"/>
    </row>
    <row r="110" spans="1:5" ht="15" thickBot="1"/>
    <row r="111" spans="1:5" ht="15" thickBot="1">
      <c r="A111" s="12">
        <f>A122</f>
        <v>0.20481927710843381</v>
      </c>
      <c r="B111" t="s">
        <v>382</v>
      </c>
    </row>
    <row r="113" spans="1:12">
      <c r="A113" s="461" t="s">
        <v>161</v>
      </c>
      <c r="B113" s="461"/>
      <c r="C113" s="461"/>
      <c r="D113" s="461"/>
      <c r="E113" s="461"/>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 thickBot="1">
      <c r="A121">
        <f>1/A120</f>
        <v>2.9367469879518069</v>
      </c>
      <c r="B121" t="s">
        <v>378</v>
      </c>
    </row>
    <row r="122" spans="1:12" ht="15" thickBot="1">
      <c r="A122" s="12">
        <f>(A121-A118)/A118</f>
        <v>0.20481927710843381</v>
      </c>
      <c r="B122" t="s">
        <v>380</v>
      </c>
    </row>
    <row r="124" spans="1:12">
      <c r="A124" s="461" t="s">
        <v>383</v>
      </c>
      <c r="B124" s="461"/>
      <c r="C124" s="461"/>
      <c r="D124" s="461"/>
      <c r="E124" s="461"/>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 thickBot="1">
      <c r="A130">
        <f>1/A129</f>
        <v>0.93457943925233644</v>
      </c>
      <c r="B130" t="s">
        <v>388</v>
      </c>
      <c r="F130" s="18"/>
      <c r="K130" s="11"/>
      <c r="L130" s="11"/>
    </row>
    <row r="131" spans="1:12" ht="15" thickBot="1">
      <c r="A131" s="12">
        <f>(A130-A128)/A128</f>
        <v>0.73592369435785332</v>
      </c>
      <c r="B131" t="s">
        <v>380</v>
      </c>
      <c r="F131" s="18"/>
    </row>
    <row r="133" spans="1:12">
      <c r="A133" s="16"/>
      <c r="B133" s="11"/>
      <c r="C133" s="11"/>
    </row>
    <row r="134" spans="1:12">
      <c r="A134" s="461" t="s">
        <v>100</v>
      </c>
      <c r="B134" s="461"/>
      <c r="C134" s="461"/>
      <c r="D134" s="461"/>
      <c r="E134" s="461"/>
    </row>
    <row r="135" spans="1:12">
      <c r="A135" s="19" t="s">
        <v>400</v>
      </c>
      <c r="B135" s="20"/>
      <c r="C135" s="20"/>
      <c r="D135" s="20"/>
      <c r="E135" s="20"/>
      <c r="F135" s="20"/>
      <c r="G135" s="20"/>
    </row>
    <row r="136" spans="1:12">
      <c r="A136" s="21"/>
      <c r="B136" s="464" t="s">
        <v>401</v>
      </c>
      <c r="C136" s="465"/>
      <c r="D136" s="465"/>
      <c r="E136" s="466"/>
      <c r="F136" s="20"/>
      <c r="G136" s="20"/>
    </row>
    <row r="137" spans="1:12">
      <c r="A137" s="22"/>
      <c r="B137" s="464" t="s">
        <v>402</v>
      </c>
      <c r="C137" s="466"/>
      <c r="D137" s="464" t="s">
        <v>403</v>
      </c>
      <c r="E137" s="466"/>
      <c r="F137" s="20"/>
      <c r="G137" s="20"/>
    </row>
    <row r="138" spans="1:12">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1" t="s">
        <v>165</v>
      </c>
      <c r="B165" s="461"/>
      <c r="C165" s="461"/>
      <c r="D165" s="461"/>
      <c r="E165" s="461"/>
    </row>
    <row r="166" spans="1:7" ht="15" thickBot="1">
      <c r="A166" t="s">
        <v>166</v>
      </c>
      <c r="B166" s="13">
        <v>0.4</v>
      </c>
    </row>
    <row r="167" spans="1:7" ht="15" thickBot="1">
      <c r="A167" t="s">
        <v>167</v>
      </c>
      <c r="B167" s="37">
        <f>(1+B166)^(1/(2020-2010))-1</f>
        <v>3.4219694129380196E-2</v>
      </c>
    </row>
    <row r="168" spans="1:7">
      <c r="B168" s="38"/>
    </row>
    <row r="169" spans="1:7">
      <c r="A169" s="461" t="s">
        <v>390</v>
      </c>
      <c r="B169" s="461"/>
    </row>
    <row r="170" spans="1:7">
      <c r="A170" t="s">
        <v>391</v>
      </c>
      <c r="B170" s="39">
        <v>972.7</v>
      </c>
    </row>
    <row r="171" spans="1:7" ht="15" thickBot="1">
      <c r="A171" t="s">
        <v>392</v>
      </c>
      <c r="B171" s="40">
        <f>400.9+53.5+276.5+255.7+63.5+462.5+B170+975.4+227.6+436.5</f>
        <v>4124.8</v>
      </c>
    </row>
    <row r="172" spans="1:7" ht="15" thickBot="1">
      <c r="A172" t="s">
        <v>393</v>
      </c>
      <c r="B172" s="37">
        <f>B170/B171</f>
        <v>0.23581749418153608</v>
      </c>
    </row>
    <row r="173" spans="1:7">
      <c r="B173" s="38"/>
    </row>
    <row r="174" spans="1:7">
      <c r="A174" s="461" t="s">
        <v>172</v>
      </c>
      <c r="B174" s="461"/>
      <c r="C174" s="461"/>
      <c r="D174" s="461"/>
      <c r="E174" s="461"/>
    </row>
    <row r="175" spans="1:7" ht="15" thickBot="1">
      <c r="A175" t="s">
        <v>399</v>
      </c>
      <c r="B175" s="38">
        <v>0.1246</v>
      </c>
    </row>
    <row r="176" spans="1:7" ht="15" thickBot="1">
      <c r="A176" t="s">
        <v>395</v>
      </c>
      <c r="B176" s="37">
        <f>1-B175</f>
        <v>0.87539999999999996</v>
      </c>
    </row>
    <row r="178" spans="1:5">
      <c r="A178" s="461" t="s">
        <v>168</v>
      </c>
      <c r="B178" s="461"/>
      <c r="C178" s="461"/>
      <c r="D178" s="461"/>
      <c r="E178" s="461"/>
    </row>
    <row r="179" spans="1:5">
      <c r="A179" t="s">
        <v>397</v>
      </c>
      <c r="B179">
        <v>197000</v>
      </c>
    </row>
    <row r="180" spans="1:5" ht="15" thickBot="1">
      <c r="A180" t="s">
        <v>398</v>
      </c>
      <c r="B180">
        <v>175000</v>
      </c>
    </row>
    <row r="181" spans="1:5" ht="15" thickBot="1">
      <c r="A181" t="s">
        <v>169</v>
      </c>
      <c r="B181" s="12">
        <f>B179/B180</f>
        <v>1.1257142857142857</v>
      </c>
    </row>
    <row r="183" spans="1:5">
      <c r="A183" s="461" t="s">
        <v>170</v>
      </c>
      <c r="B183" s="461"/>
      <c r="C183" s="461"/>
      <c r="D183" s="461"/>
      <c r="E183" s="461"/>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 thickBot="1">
      <c r="A188" t="s">
        <v>2253</v>
      </c>
      <c r="B188" s="11">
        <f>(1-B185)^B186</f>
        <v>0.44858421050781644</v>
      </c>
    </row>
    <row r="189" spans="1:5" ht="15" thickBot="1">
      <c r="A189" t="s">
        <v>2254</v>
      </c>
      <c r="B189" s="12">
        <f>(B187-B188)/B187</f>
        <v>0.33186409400289502</v>
      </c>
    </row>
    <row r="191" spans="1:5">
      <c r="A191" s="461" t="s">
        <v>182</v>
      </c>
      <c r="B191" s="461"/>
      <c r="C191" s="461"/>
      <c r="D191" s="461"/>
      <c r="E191" s="461"/>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 thickBot="1">
      <c r="A196" t="s">
        <v>180</v>
      </c>
      <c r="B196" s="17">
        <f>B195*B194</f>
        <v>6800000</v>
      </c>
    </row>
    <row r="197" spans="1:9" ht="15" thickBot="1">
      <c r="A197" t="s">
        <v>181</v>
      </c>
      <c r="B197" s="12">
        <f>B196/B193</f>
        <v>0.44509090909090909</v>
      </c>
    </row>
    <row r="199" spans="1:9">
      <c r="A199" s="201" t="s">
        <v>2981</v>
      </c>
    </row>
    <row r="201" spans="1:9">
      <c r="A201" s="202" t="s">
        <v>3002</v>
      </c>
      <c r="B201" s="463" t="s">
        <v>2985</v>
      </c>
      <c r="C201" s="463"/>
      <c r="D201" s="463"/>
      <c r="E201" s="463"/>
      <c r="F201" s="463"/>
      <c r="G201" s="463"/>
      <c r="H201" s="463"/>
      <c r="I201" s="463"/>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c r="A206" t="s">
        <v>2996</v>
      </c>
      <c r="B206" s="12">
        <v>-0.33</v>
      </c>
    </row>
    <row r="207" spans="1:9" ht="15" thickBot="1">
      <c r="A207" t="s">
        <v>2997</v>
      </c>
      <c r="B207" s="12">
        <f>I205/I203</f>
        <v>-0.29850746268656714</v>
      </c>
    </row>
    <row r="209" spans="1:9">
      <c r="A209" s="202" t="s">
        <v>3003</v>
      </c>
      <c r="B209" s="463" t="s">
        <v>2985</v>
      </c>
      <c r="C209" s="463"/>
      <c r="D209" s="463"/>
      <c r="E209" s="463"/>
      <c r="F209" s="463"/>
      <c r="G209" s="463"/>
      <c r="H209" s="463"/>
      <c r="I209" s="463"/>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c r="A214" t="s">
        <v>2996</v>
      </c>
      <c r="B214" s="12">
        <f>SUM(G213:H213)/SUM(G211:H211)</f>
        <v>-0.27659574468085107</v>
      </c>
    </row>
    <row r="215" spans="1:9" ht="15" thickBot="1">
      <c r="A215" t="s">
        <v>2997</v>
      </c>
      <c r="B215" s="12">
        <f>I213/I211</f>
        <v>-9.5238095238095233E-2</v>
      </c>
    </row>
    <row r="217" spans="1:9">
      <c r="A217" s="202" t="s">
        <v>3004</v>
      </c>
      <c r="B217" s="463" t="s">
        <v>2985</v>
      </c>
      <c r="C217" s="463"/>
      <c r="D217" s="463"/>
      <c r="E217" s="463"/>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 thickBot="1">
      <c r="A221" s="42" t="s">
        <v>2995</v>
      </c>
      <c r="B221">
        <f>B220-B219</f>
        <v>-25</v>
      </c>
      <c r="C221">
        <f t="shared" ref="C221:E221" si="9">C220-C219</f>
        <v>1</v>
      </c>
      <c r="D221">
        <f t="shared" si="9"/>
        <v>0</v>
      </c>
      <c r="E221">
        <f t="shared" si="9"/>
        <v>17</v>
      </c>
    </row>
    <row r="222" spans="1:9" ht="15" thickBot="1">
      <c r="A222" t="s">
        <v>3001</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2025-02-18T20:01:15Z</dcterms:modified>
</cp:coreProperties>
</file>